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417"/>
  <workbookPr/>
  <mc:AlternateContent xmlns:mc="http://schemas.openxmlformats.org/markup-compatibility/2006">
    <mc:Choice Requires="x15">
      <x15ac:absPath xmlns:x15ac="http://schemas.microsoft.com/office/spreadsheetml/2010/11/ac" url="/Users/Haut-Commissariat/Desktop/"/>
    </mc:Choice>
  </mc:AlternateContent>
  <bookViews>
    <workbookView xWindow="1420" yWindow="880" windowWidth="25880" windowHeight="12940" tabRatio="862" firstSheet="2" activeTab="2"/>
  </bookViews>
  <sheets>
    <sheet name="Import" sheetId="1" state="hidden" r:id="rId1"/>
    <sheet name="Data" sheetId="2" state="hidden" r:id="rId2"/>
    <sheet name="BUREAU VOTE" sheetId="18" r:id="rId3"/>
    <sheet name="Global PF" sheetId="4" r:id="rId4"/>
    <sheet name="Circo1 legislative" sheetId="19" r:id="rId5"/>
    <sheet name="Circ1" sheetId="13" r:id="rId6"/>
    <sheet name="Circo2 legislative" sheetId="20" r:id="rId7"/>
    <sheet name="Circ2" sheetId="14" r:id="rId8"/>
    <sheet name="Circo3 legislative" sheetId="21" r:id="rId9"/>
    <sheet name="Circ3" sheetId="15" r:id="rId10"/>
    <sheet name="ARCHIPELS" sheetId="3" r:id="rId11"/>
    <sheet name="ARUE" sheetId="10" r:id="rId12"/>
    <sheet name="PIRAE" sheetId="12" r:id="rId13"/>
    <sheet name="PAPEETE" sheetId="7" r:id="rId14"/>
    <sheet name="FAA A" sheetId="6" r:id="rId15"/>
    <sheet name="MAHINA" sheetId="11" r:id="rId16"/>
    <sheet name="PUNAAUIA" sheetId="9" r:id="rId17"/>
    <sheet name="MOOREA" sheetId="8" r:id="rId18"/>
    <sheet name="BORA-BORA" sheetId="5" r:id="rId19"/>
    <sheet name="Participation" sheetId="16" r:id="rId20"/>
    <sheet name="Data_T1" sheetId="17" state="hidden" r:id="rId21"/>
  </sheets>
  <externalReferences>
    <externalReference r:id="rId22"/>
  </externalReferenc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21" l="1"/>
  <c r="B7" i="21"/>
  <c r="B8" i="21"/>
  <c r="B9" i="21"/>
  <c r="B10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7" i="21"/>
  <c r="B28" i="21"/>
  <c r="B29" i="21"/>
  <c r="B30" i="21"/>
  <c r="B31" i="21"/>
  <c r="B32" i="21"/>
  <c r="B33" i="21"/>
  <c r="B34" i="21"/>
  <c r="B36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4" i="21"/>
  <c r="B55" i="21"/>
  <c r="B56" i="21"/>
  <c r="B57" i="21"/>
  <c r="B58" i="21"/>
  <c r="B59" i="21"/>
  <c r="B60" i="21"/>
  <c r="B61" i="21"/>
  <c r="B63" i="21"/>
  <c r="B64" i="21"/>
  <c r="B65" i="21"/>
  <c r="B66" i="21"/>
  <c r="B68" i="21"/>
  <c r="B69" i="21"/>
  <c r="B70" i="21"/>
  <c r="B71" i="21"/>
  <c r="B72" i="21"/>
  <c r="B74" i="21"/>
  <c r="B75" i="21"/>
  <c r="B76" i="21"/>
  <c r="B80" i="21"/>
  <c r="B3" i="3"/>
  <c r="A74" i="21"/>
  <c r="A75" i="21"/>
  <c r="A76" i="21"/>
  <c r="A73" i="21"/>
  <c r="A68" i="21"/>
  <c r="A69" i="21"/>
  <c r="A70" i="21"/>
  <c r="A71" i="21"/>
  <c r="A72" i="21"/>
  <c r="A67" i="21"/>
  <c r="A64" i="21"/>
  <c r="A65" i="21"/>
  <c r="A66" i="21"/>
  <c r="A62" i="21"/>
  <c r="A54" i="21"/>
  <c r="A55" i="21"/>
  <c r="A56" i="21"/>
  <c r="A57" i="21"/>
  <c r="A58" i="21"/>
  <c r="A59" i="21"/>
  <c r="A60" i="21"/>
  <c r="A61" i="21"/>
  <c r="A63" i="21"/>
  <c r="A53" i="21"/>
  <c r="A52" i="21"/>
  <c r="A49" i="21"/>
  <c r="A50" i="21"/>
  <c r="A51" i="21"/>
  <c r="A38" i="21"/>
  <c r="A39" i="21"/>
  <c r="A40" i="21"/>
  <c r="A41" i="21"/>
  <c r="A42" i="21"/>
  <c r="A43" i="21"/>
  <c r="A44" i="21"/>
  <c r="A45" i="21"/>
  <c r="A46" i="21"/>
  <c r="A47" i="21"/>
  <c r="A48" i="21"/>
  <c r="A37" i="21"/>
  <c r="A36" i="21"/>
  <c r="A35" i="21"/>
  <c r="A27" i="21"/>
  <c r="A28" i="21"/>
  <c r="A29" i="21"/>
  <c r="A30" i="21"/>
  <c r="A31" i="21"/>
  <c r="A32" i="21"/>
  <c r="A33" i="21"/>
  <c r="A34" i="21"/>
  <c r="A26" i="21"/>
  <c r="A6" i="21"/>
  <c r="A7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5" i="21"/>
  <c r="D293" i="18"/>
  <c r="B86" i="21"/>
  <c r="A86" i="21"/>
  <c r="N85" i="21"/>
  <c r="M85" i="21"/>
  <c r="L85" i="21"/>
  <c r="K85" i="21"/>
  <c r="J85" i="21"/>
  <c r="I85" i="21"/>
  <c r="H85" i="21"/>
  <c r="G85" i="21"/>
  <c r="F85" i="21"/>
  <c r="E85" i="21"/>
  <c r="D85" i="21"/>
  <c r="C85" i="21"/>
  <c r="B85" i="21"/>
  <c r="A85" i="21"/>
  <c r="I79" i="21"/>
  <c r="H79" i="21"/>
  <c r="G79" i="21"/>
  <c r="N4" i="21"/>
  <c r="M4" i="21"/>
  <c r="L4" i="21"/>
  <c r="K4" i="21"/>
  <c r="I4" i="21"/>
  <c r="H4" i="21"/>
  <c r="G4" i="21"/>
  <c r="N3" i="21"/>
  <c r="N84" i="21"/>
  <c r="N78" i="21"/>
  <c r="M3" i="21"/>
  <c r="M84" i="21"/>
  <c r="M78" i="21"/>
  <c r="L3" i="21"/>
  <c r="L84" i="21"/>
  <c r="L78" i="21"/>
  <c r="K3" i="21"/>
  <c r="K84" i="21"/>
  <c r="K78" i="21"/>
  <c r="A2" i="21"/>
  <c r="A1" i="21"/>
  <c r="B6" i="20"/>
  <c r="B7" i="20"/>
  <c r="B8" i="20"/>
  <c r="B9" i="20"/>
  <c r="B10" i="20"/>
  <c r="B11" i="20"/>
  <c r="B12" i="20"/>
  <c r="B13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9" i="20"/>
  <c r="B30" i="20"/>
  <c r="B31" i="20"/>
  <c r="B32" i="20"/>
  <c r="B33" i="20"/>
  <c r="B34" i="20"/>
  <c r="B35" i="20"/>
  <c r="B36" i="20"/>
  <c r="B38" i="20"/>
  <c r="B39" i="20"/>
  <c r="B40" i="20"/>
  <c r="B41" i="20"/>
  <c r="B42" i="20"/>
  <c r="B43" i="20"/>
  <c r="B44" i="20"/>
  <c r="B46" i="20"/>
  <c r="B47" i="20"/>
  <c r="B48" i="20"/>
  <c r="B49" i="20"/>
  <c r="B51" i="20"/>
  <c r="B53" i="20"/>
  <c r="B54" i="20"/>
  <c r="B55" i="20"/>
  <c r="B57" i="20"/>
  <c r="B58" i="20"/>
  <c r="B59" i="20"/>
  <c r="B61" i="20"/>
  <c r="B62" i="20"/>
  <c r="B63" i="20"/>
  <c r="B64" i="20"/>
  <c r="B65" i="20"/>
  <c r="B66" i="20"/>
  <c r="B67" i="20"/>
  <c r="B68" i="20"/>
  <c r="B70" i="20"/>
  <c r="B71" i="20"/>
  <c r="B72" i="20"/>
  <c r="B74" i="20"/>
  <c r="B75" i="20"/>
  <c r="B76" i="20"/>
  <c r="B77" i="20"/>
  <c r="B79" i="20"/>
  <c r="B80" i="20"/>
  <c r="B81" i="20"/>
  <c r="B85" i="20"/>
  <c r="A74" i="20"/>
  <c r="A75" i="20"/>
  <c r="A76" i="20"/>
  <c r="A77" i="20"/>
  <c r="A78" i="20"/>
  <c r="A79" i="20"/>
  <c r="A80" i="20"/>
  <c r="A81" i="20"/>
  <c r="A73" i="20"/>
  <c r="A70" i="20"/>
  <c r="A71" i="20"/>
  <c r="A72" i="20"/>
  <c r="A61" i="20"/>
  <c r="A62" i="20"/>
  <c r="A63" i="20"/>
  <c r="A64" i="20"/>
  <c r="A65" i="20"/>
  <c r="A66" i="20"/>
  <c r="A67" i="20"/>
  <c r="A68" i="20"/>
  <c r="A69" i="20"/>
  <c r="A60" i="20"/>
  <c r="A51" i="20"/>
  <c r="A50" i="20"/>
  <c r="A57" i="20"/>
  <c r="A58" i="20"/>
  <c r="A59" i="20"/>
  <c r="A53" i="20"/>
  <c r="A54" i="20"/>
  <c r="A55" i="20"/>
  <c r="A46" i="20"/>
  <c r="A47" i="20"/>
  <c r="A48" i="20"/>
  <c r="A49" i="20"/>
  <c r="A52" i="20"/>
  <c r="A56" i="20"/>
  <c r="A45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28" i="20"/>
  <c r="A27" i="20"/>
  <c r="A25" i="20"/>
  <c r="A26" i="20"/>
  <c r="A21" i="20"/>
  <c r="A22" i="20"/>
  <c r="A23" i="20"/>
  <c r="A24" i="20"/>
  <c r="A15" i="20"/>
  <c r="A16" i="20"/>
  <c r="A17" i="20"/>
  <c r="A18" i="20"/>
  <c r="A19" i="20"/>
  <c r="A20" i="20"/>
  <c r="A14" i="20"/>
  <c r="A13" i="20"/>
  <c r="A6" i="20"/>
  <c r="A7" i="20"/>
  <c r="A8" i="20"/>
  <c r="A9" i="20"/>
  <c r="A10" i="20"/>
  <c r="A11" i="20"/>
  <c r="A12" i="20"/>
  <c r="A5" i="20"/>
  <c r="B91" i="20"/>
  <c r="A91" i="20"/>
  <c r="N90" i="20"/>
  <c r="M90" i="20"/>
  <c r="L90" i="20"/>
  <c r="K90" i="20"/>
  <c r="J90" i="20"/>
  <c r="I90" i="20"/>
  <c r="H90" i="20"/>
  <c r="G90" i="20"/>
  <c r="F90" i="20"/>
  <c r="E90" i="20"/>
  <c r="D90" i="20"/>
  <c r="C90" i="20"/>
  <c r="B90" i="20"/>
  <c r="A90" i="20"/>
  <c r="I84" i="20"/>
  <c r="H84" i="20"/>
  <c r="G84" i="20"/>
  <c r="N4" i="20"/>
  <c r="M4" i="20"/>
  <c r="L4" i="20"/>
  <c r="K4" i="20"/>
  <c r="I4" i="20"/>
  <c r="H4" i="20"/>
  <c r="G4" i="20"/>
  <c r="N3" i="20"/>
  <c r="N89" i="20"/>
  <c r="N83" i="20"/>
  <c r="M3" i="20"/>
  <c r="M89" i="20"/>
  <c r="M83" i="20"/>
  <c r="L3" i="20"/>
  <c r="L89" i="20"/>
  <c r="L83" i="20"/>
  <c r="K3" i="20"/>
  <c r="K89" i="20"/>
  <c r="K83" i="20"/>
  <c r="A2" i="20"/>
  <c r="A1" i="20"/>
  <c r="B149" i="19"/>
  <c r="C149" i="19"/>
  <c r="D149" i="19"/>
  <c r="E149" i="19"/>
  <c r="F149" i="19"/>
  <c r="G149" i="19"/>
  <c r="H149" i="19"/>
  <c r="I149" i="19"/>
  <c r="J149" i="19"/>
  <c r="K149" i="19"/>
  <c r="L149" i="19"/>
  <c r="M149" i="19"/>
  <c r="N149" i="19"/>
  <c r="A149" i="19"/>
  <c r="A150" i="19"/>
  <c r="B150" i="19"/>
  <c r="B134" i="19"/>
  <c r="B135" i="19"/>
  <c r="B136" i="19"/>
  <c r="B137" i="19"/>
  <c r="B138" i="19"/>
  <c r="B139" i="19"/>
  <c r="A134" i="19"/>
  <c r="A135" i="19"/>
  <c r="A136" i="19"/>
  <c r="A137" i="19"/>
  <c r="A138" i="19"/>
  <c r="A139" i="19"/>
  <c r="A133" i="19"/>
  <c r="B131" i="19"/>
  <c r="B132" i="19"/>
  <c r="A131" i="19"/>
  <c r="A132" i="19"/>
  <c r="A130" i="19"/>
  <c r="B129" i="19"/>
  <c r="A129" i="19"/>
  <c r="A128" i="19"/>
  <c r="B127" i="19"/>
  <c r="C127" i="19"/>
  <c r="D127" i="19"/>
  <c r="E127" i="19"/>
  <c r="F127" i="19"/>
  <c r="G127" i="19"/>
  <c r="H127" i="19"/>
  <c r="I127" i="19"/>
  <c r="J127" i="19"/>
  <c r="K127" i="19"/>
  <c r="L127" i="19"/>
  <c r="M127" i="19"/>
  <c r="N127" i="19"/>
  <c r="A126" i="19"/>
  <c r="B124" i="19"/>
  <c r="B125" i="19"/>
  <c r="A124" i="19"/>
  <c r="A125" i="19"/>
  <c r="A123" i="19"/>
  <c r="B119" i="19"/>
  <c r="B120" i="19"/>
  <c r="B121" i="19"/>
  <c r="B122" i="19"/>
  <c r="A119" i="19"/>
  <c r="A120" i="19"/>
  <c r="A121" i="19"/>
  <c r="A122" i="19"/>
  <c r="A118" i="19"/>
  <c r="B116" i="19"/>
  <c r="B117" i="19"/>
  <c r="A116" i="19"/>
  <c r="A117" i="19"/>
  <c r="B110" i="19"/>
  <c r="B111" i="19"/>
  <c r="B112" i="19"/>
  <c r="B113" i="19"/>
  <c r="B114" i="19"/>
  <c r="A110" i="19"/>
  <c r="A111" i="19"/>
  <c r="A112" i="19"/>
  <c r="A113" i="19"/>
  <c r="A114" i="19"/>
  <c r="A109" i="19"/>
  <c r="B81" i="19"/>
  <c r="B82" i="19"/>
  <c r="B83" i="19"/>
  <c r="B84" i="19"/>
  <c r="B85" i="19"/>
  <c r="B86" i="19"/>
  <c r="B87" i="19"/>
  <c r="B88" i="19"/>
  <c r="B89" i="19"/>
  <c r="B90" i="19"/>
  <c r="B91" i="19"/>
  <c r="B92" i="19"/>
  <c r="B93" i="19"/>
  <c r="B94" i="19"/>
  <c r="B95" i="19"/>
  <c r="B97" i="19"/>
  <c r="B98" i="19"/>
  <c r="B99" i="19"/>
  <c r="B100" i="19"/>
  <c r="B101" i="19"/>
  <c r="B102" i="19"/>
  <c r="B103" i="19"/>
  <c r="B104" i="19"/>
  <c r="B105" i="19"/>
  <c r="B106" i="19"/>
  <c r="B108" i="19"/>
  <c r="A81" i="19"/>
  <c r="A82" i="19"/>
  <c r="A83" i="19"/>
  <c r="A84" i="19"/>
  <c r="A85" i="19"/>
  <c r="A86" i="19"/>
  <c r="A87" i="19"/>
  <c r="A88" i="19"/>
  <c r="A89" i="19"/>
  <c r="A90" i="19"/>
  <c r="A91" i="19"/>
  <c r="A92" i="19"/>
  <c r="A93" i="19"/>
  <c r="A94" i="19"/>
  <c r="A95" i="19"/>
  <c r="A96" i="19"/>
  <c r="A97" i="19"/>
  <c r="A98" i="19"/>
  <c r="A99" i="19"/>
  <c r="A100" i="19"/>
  <c r="A101" i="19"/>
  <c r="A102" i="19"/>
  <c r="A103" i="19"/>
  <c r="A104" i="19"/>
  <c r="A105" i="19"/>
  <c r="A106" i="19"/>
  <c r="A107" i="19"/>
  <c r="A108" i="19"/>
  <c r="A80" i="19"/>
  <c r="B71" i="19"/>
  <c r="B72" i="19"/>
  <c r="B73" i="19"/>
  <c r="B74" i="19"/>
  <c r="B75" i="19"/>
  <c r="B77" i="19"/>
  <c r="B78" i="19"/>
  <c r="B79" i="19"/>
  <c r="C79" i="19"/>
  <c r="D79" i="19"/>
  <c r="E79" i="19"/>
  <c r="G79" i="19"/>
  <c r="H79" i="19"/>
  <c r="I79" i="19"/>
  <c r="J79" i="19"/>
  <c r="K79" i="19"/>
  <c r="L79" i="19"/>
  <c r="M79" i="19"/>
  <c r="N79" i="19"/>
  <c r="B68" i="19"/>
  <c r="B69" i="19"/>
  <c r="B57" i="19"/>
  <c r="B58" i="19"/>
  <c r="B59" i="19"/>
  <c r="B60" i="19"/>
  <c r="B61" i="19"/>
  <c r="B62" i="19"/>
  <c r="B63" i="19"/>
  <c r="B64" i="19"/>
  <c r="B65" i="19"/>
  <c r="B66" i="19"/>
  <c r="B54" i="19"/>
  <c r="B55" i="19"/>
  <c r="B48" i="19"/>
  <c r="B49" i="19"/>
  <c r="B50" i="19"/>
  <c r="B51" i="19"/>
  <c r="B52" i="19"/>
  <c r="A57" i="19"/>
  <c r="A58" i="19"/>
  <c r="A59" i="19"/>
  <c r="A60" i="19"/>
  <c r="A61" i="19"/>
  <c r="A62" i="19"/>
  <c r="A63" i="19"/>
  <c r="A64" i="19"/>
  <c r="A65" i="19"/>
  <c r="A66" i="19"/>
  <c r="A67" i="19"/>
  <c r="A68" i="19"/>
  <c r="A69" i="19"/>
  <c r="A70" i="19"/>
  <c r="A71" i="19"/>
  <c r="A72" i="19"/>
  <c r="A73" i="19"/>
  <c r="A74" i="19"/>
  <c r="A75" i="19"/>
  <c r="A76" i="19"/>
  <c r="A77" i="19"/>
  <c r="A78" i="19"/>
  <c r="A56" i="19"/>
  <c r="A54" i="19"/>
  <c r="A55" i="19"/>
  <c r="A53" i="19"/>
  <c r="A48" i="19"/>
  <c r="A49" i="19"/>
  <c r="A50" i="19"/>
  <c r="A51" i="19"/>
  <c r="A52" i="19"/>
  <c r="A79" i="19"/>
  <c r="A47" i="19"/>
  <c r="B41" i="19"/>
  <c r="B42" i="19"/>
  <c r="B43" i="19"/>
  <c r="B44" i="19"/>
  <c r="B45" i="19"/>
  <c r="B46" i="19"/>
  <c r="A41" i="19"/>
  <c r="A42" i="19"/>
  <c r="A43" i="19"/>
  <c r="A44" i="19"/>
  <c r="A45" i="19"/>
  <c r="A46" i="19"/>
  <c r="A40" i="19"/>
  <c r="B29" i="19"/>
  <c r="B30" i="19"/>
  <c r="B32" i="19"/>
  <c r="F32" i="19"/>
  <c r="B34" i="19"/>
  <c r="B35" i="19"/>
  <c r="B36" i="19"/>
  <c r="B38" i="19"/>
  <c r="B39" i="19"/>
  <c r="A29" i="19"/>
  <c r="A30" i="19"/>
  <c r="A31" i="19"/>
  <c r="A32" i="19"/>
  <c r="A33" i="19"/>
  <c r="A34" i="19"/>
  <c r="A35" i="19"/>
  <c r="A36" i="19"/>
  <c r="A37" i="19"/>
  <c r="A38" i="19"/>
  <c r="A39" i="19"/>
  <c r="A28" i="19"/>
  <c r="B26" i="19"/>
  <c r="B27" i="19"/>
  <c r="B20" i="19"/>
  <c r="B21" i="19"/>
  <c r="B22" i="19"/>
  <c r="B23" i="19"/>
  <c r="B24" i="19"/>
  <c r="A20" i="19"/>
  <c r="A21" i="19"/>
  <c r="A22" i="19"/>
  <c r="A23" i="19"/>
  <c r="A24" i="19"/>
  <c r="A25" i="19"/>
  <c r="A26" i="19"/>
  <c r="A27" i="19"/>
  <c r="A19" i="19"/>
  <c r="B16" i="19"/>
  <c r="B17" i="19"/>
  <c r="B18" i="19"/>
  <c r="B9" i="19"/>
  <c r="B10" i="19"/>
  <c r="B11" i="19"/>
  <c r="B12" i="19"/>
  <c r="B13" i="19"/>
  <c r="B14" i="19"/>
  <c r="A6" i="19"/>
  <c r="A7" i="19"/>
  <c r="A8" i="19"/>
  <c r="A9" i="19"/>
  <c r="A10" i="19"/>
  <c r="A11" i="19"/>
  <c r="A12" i="19"/>
  <c r="A13" i="19"/>
  <c r="A14" i="19"/>
  <c r="A15" i="19"/>
  <c r="A16" i="19"/>
  <c r="A17" i="19"/>
  <c r="A18" i="19"/>
  <c r="A5" i="19"/>
  <c r="L3" i="19"/>
  <c r="L148" i="19"/>
  <c r="L142" i="19"/>
  <c r="M3" i="19"/>
  <c r="M148" i="19"/>
  <c r="M142" i="19"/>
  <c r="N3" i="19"/>
  <c r="N148" i="19"/>
  <c r="N142" i="19"/>
  <c r="K3" i="19"/>
  <c r="K148" i="19"/>
  <c r="K142" i="19"/>
  <c r="A2" i="19"/>
  <c r="A1" i="19"/>
  <c r="G4" i="19"/>
  <c r="H4" i="19"/>
  <c r="I4" i="19"/>
  <c r="K4" i="19"/>
  <c r="L4" i="19"/>
  <c r="M4" i="19"/>
  <c r="N4" i="19"/>
  <c r="I143" i="19"/>
  <c r="H143" i="19"/>
  <c r="G143" i="19"/>
  <c r="A127" i="19"/>
  <c r="A115" i="19"/>
  <c r="B7" i="19"/>
  <c r="B6" i="19"/>
  <c r="B144" i="19"/>
  <c r="K104" i="3"/>
  <c r="K105" i="3"/>
  <c r="K106" i="3"/>
  <c r="K107" i="3"/>
  <c r="AA4" i="3"/>
  <c r="AA2" i="3"/>
  <c r="AA106" i="3"/>
  <c r="Z4" i="3"/>
  <c r="Z2" i="3"/>
  <c r="Z106" i="3"/>
  <c r="Y4" i="3"/>
  <c r="Y2" i="3"/>
  <c r="Y106" i="3"/>
  <c r="X4" i="3"/>
  <c r="X2" i="3"/>
  <c r="X106" i="3"/>
  <c r="AA105" i="3"/>
  <c r="Z105" i="3"/>
  <c r="Y105" i="3"/>
  <c r="X105" i="3"/>
  <c r="AA104" i="3"/>
  <c r="Z104" i="3"/>
  <c r="Y104" i="3"/>
  <c r="X104" i="3"/>
  <c r="AA99" i="3"/>
  <c r="Z99" i="3"/>
  <c r="Y99" i="3"/>
  <c r="X99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85" i="3"/>
  <c r="K24" i="3"/>
  <c r="K25" i="3"/>
  <c r="K26" i="3"/>
  <c r="K27" i="3"/>
  <c r="K28" i="3"/>
  <c r="K29" i="3"/>
  <c r="K30" i="3"/>
  <c r="K31" i="3"/>
  <c r="K86" i="3"/>
  <c r="K35" i="3"/>
  <c r="K36" i="3"/>
  <c r="K37" i="3"/>
  <c r="K38" i="3"/>
  <c r="K39" i="3"/>
  <c r="K40" i="3"/>
  <c r="K87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88" i="3"/>
  <c r="K62" i="3"/>
  <c r="K63" i="3"/>
  <c r="K64" i="3"/>
  <c r="K65" i="3"/>
  <c r="K66" i="3"/>
  <c r="K67" i="3"/>
  <c r="K68" i="3"/>
  <c r="K89" i="3"/>
  <c r="K73" i="3"/>
  <c r="K74" i="3"/>
  <c r="K75" i="3"/>
  <c r="K76" i="3"/>
  <c r="K77" i="3"/>
  <c r="K78" i="3"/>
  <c r="K90" i="3"/>
  <c r="K91" i="3"/>
  <c r="K99" i="3"/>
  <c r="AC77" i="3"/>
  <c r="AA77" i="3"/>
  <c r="Z77" i="3"/>
  <c r="Y77" i="3"/>
  <c r="X77" i="3"/>
  <c r="AC76" i="3"/>
  <c r="AA76" i="3"/>
  <c r="Z76" i="3"/>
  <c r="Y76" i="3"/>
  <c r="X76" i="3"/>
  <c r="AC75" i="3"/>
  <c r="AA75" i="3"/>
  <c r="Z75" i="3"/>
  <c r="Y75" i="3"/>
  <c r="X75" i="3"/>
  <c r="AC74" i="3"/>
  <c r="AA74" i="3"/>
  <c r="Z74" i="3"/>
  <c r="Y74" i="3"/>
  <c r="X74" i="3"/>
  <c r="AC73" i="3"/>
  <c r="AC78" i="3"/>
  <c r="AA73" i="3"/>
  <c r="Z73" i="3"/>
  <c r="Y73" i="3"/>
  <c r="X73" i="3"/>
  <c r="AA72" i="3"/>
  <c r="Z72" i="3"/>
  <c r="Y72" i="3"/>
  <c r="X72" i="3"/>
  <c r="W4" i="3"/>
  <c r="W2" i="3"/>
  <c r="W72" i="3"/>
  <c r="V4" i="3"/>
  <c r="V2" i="3"/>
  <c r="V72" i="3"/>
  <c r="U4" i="3"/>
  <c r="U2" i="3"/>
  <c r="U72" i="3"/>
  <c r="T4" i="3"/>
  <c r="T2" i="3"/>
  <c r="T72" i="3"/>
  <c r="S4" i="3"/>
  <c r="S2" i="3"/>
  <c r="S72" i="3"/>
  <c r="R4" i="3"/>
  <c r="R2" i="3"/>
  <c r="R72" i="3"/>
  <c r="Q4" i="3"/>
  <c r="Q2" i="3"/>
  <c r="Q72" i="3"/>
  <c r="P4" i="3"/>
  <c r="P2" i="3"/>
  <c r="P72" i="3"/>
  <c r="O4" i="3"/>
  <c r="O2" i="3"/>
  <c r="O72" i="3"/>
  <c r="N4" i="3"/>
  <c r="N2" i="3"/>
  <c r="N72" i="3"/>
  <c r="M4" i="3"/>
  <c r="M2" i="3"/>
  <c r="M72" i="3"/>
  <c r="AC67" i="3"/>
  <c r="AA67" i="3"/>
  <c r="Z67" i="3"/>
  <c r="Y67" i="3"/>
  <c r="X67" i="3"/>
  <c r="AC66" i="3"/>
  <c r="AA66" i="3"/>
  <c r="Z66" i="3"/>
  <c r="Y66" i="3"/>
  <c r="X66" i="3"/>
  <c r="AC65" i="3"/>
  <c r="AA65" i="3"/>
  <c r="Z65" i="3"/>
  <c r="Y65" i="3"/>
  <c r="X65" i="3"/>
  <c r="AC64" i="3"/>
  <c r="AA64" i="3"/>
  <c r="Z64" i="3"/>
  <c r="Y64" i="3"/>
  <c r="X64" i="3"/>
  <c r="AC63" i="3"/>
  <c r="AA63" i="3"/>
  <c r="Z63" i="3"/>
  <c r="Y63" i="3"/>
  <c r="X63" i="3"/>
  <c r="AC62" i="3"/>
  <c r="AC68" i="3"/>
  <c r="AA62" i="3"/>
  <c r="Z62" i="3"/>
  <c r="Y62" i="3"/>
  <c r="X62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AC56" i="3"/>
  <c r="AA56" i="3"/>
  <c r="Z56" i="3"/>
  <c r="Y56" i="3"/>
  <c r="X56" i="3"/>
  <c r="AC55" i="3"/>
  <c r="AA55" i="3"/>
  <c r="Z55" i="3"/>
  <c r="Y55" i="3"/>
  <c r="X55" i="3"/>
  <c r="AC54" i="3"/>
  <c r="AA54" i="3"/>
  <c r="Z54" i="3"/>
  <c r="Y54" i="3"/>
  <c r="X54" i="3"/>
  <c r="AC53" i="3"/>
  <c r="AA53" i="3"/>
  <c r="Z53" i="3"/>
  <c r="Y53" i="3"/>
  <c r="X53" i="3"/>
  <c r="AC52" i="3"/>
  <c r="AA52" i="3"/>
  <c r="Z52" i="3"/>
  <c r="Y52" i="3"/>
  <c r="X52" i="3"/>
  <c r="AC51" i="3"/>
  <c r="AA51" i="3"/>
  <c r="Z51" i="3"/>
  <c r="Y51" i="3"/>
  <c r="X51" i="3"/>
  <c r="AC50" i="3"/>
  <c r="AA50" i="3"/>
  <c r="Z50" i="3"/>
  <c r="Y50" i="3"/>
  <c r="X50" i="3"/>
  <c r="AC49" i="3"/>
  <c r="AA49" i="3"/>
  <c r="Z49" i="3"/>
  <c r="Y49" i="3"/>
  <c r="X49" i="3"/>
  <c r="AC48" i="3"/>
  <c r="AA48" i="3"/>
  <c r="Z48" i="3"/>
  <c r="Y48" i="3"/>
  <c r="X48" i="3"/>
  <c r="AC47" i="3"/>
  <c r="AA47" i="3"/>
  <c r="Z47" i="3"/>
  <c r="Y47" i="3"/>
  <c r="X47" i="3"/>
  <c r="AC46" i="3"/>
  <c r="AA46" i="3"/>
  <c r="Z46" i="3"/>
  <c r="Y46" i="3"/>
  <c r="X46" i="3"/>
  <c r="AC45" i="3"/>
  <c r="AC57" i="3"/>
  <c r="AA45" i="3"/>
  <c r="Z45" i="3"/>
  <c r="Y45" i="3"/>
  <c r="X45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AC39" i="3"/>
  <c r="AA39" i="3"/>
  <c r="Z39" i="3"/>
  <c r="Y39" i="3"/>
  <c r="X39" i="3"/>
  <c r="AC38" i="3"/>
  <c r="AA38" i="3"/>
  <c r="Z38" i="3"/>
  <c r="Y38" i="3"/>
  <c r="X38" i="3"/>
  <c r="AC37" i="3"/>
  <c r="AA37" i="3"/>
  <c r="Z37" i="3"/>
  <c r="Y37" i="3"/>
  <c r="X37" i="3"/>
  <c r="AC36" i="3"/>
  <c r="AA36" i="3"/>
  <c r="Z36" i="3"/>
  <c r="Y36" i="3"/>
  <c r="X36" i="3"/>
  <c r="AC35" i="3"/>
  <c r="AA35" i="3"/>
  <c r="Z35" i="3"/>
  <c r="Y35" i="3"/>
  <c r="X35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AC30" i="3"/>
  <c r="AA30" i="3"/>
  <c r="Z30" i="3"/>
  <c r="Y30" i="3"/>
  <c r="X30" i="3"/>
  <c r="AC29" i="3"/>
  <c r="AA29" i="3"/>
  <c r="Z29" i="3"/>
  <c r="Y29" i="3"/>
  <c r="X29" i="3"/>
  <c r="AC28" i="3"/>
  <c r="AA28" i="3"/>
  <c r="Z28" i="3"/>
  <c r="Y28" i="3"/>
  <c r="X28" i="3"/>
  <c r="AC27" i="3"/>
  <c r="AA27" i="3"/>
  <c r="Z27" i="3"/>
  <c r="Y27" i="3"/>
  <c r="X27" i="3"/>
  <c r="AC26" i="3"/>
  <c r="AA26" i="3"/>
  <c r="Z26" i="3"/>
  <c r="Y26" i="3"/>
  <c r="X26" i="3"/>
  <c r="AC25" i="3"/>
  <c r="AA25" i="3"/>
  <c r="Z25" i="3"/>
  <c r="Y25" i="3"/>
  <c r="X25" i="3"/>
  <c r="AC24" i="3"/>
  <c r="AA24" i="3"/>
  <c r="Z24" i="3"/>
  <c r="Y24" i="3"/>
  <c r="X24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AC18" i="3"/>
  <c r="AA18" i="3"/>
  <c r="Z18" i="3"/>
  <c r="Y18" i="3"/>
  <c r="X18" i="3"/>
  <c r="AC17" i="3"/>
  <c r="AA17" i="3"/>
  <c r="Z17" i="3"/>
  <c r="Y17" i="3"/>
  <c r="X17" i="3"/>
  <c r="AC16" i="3"/>
  <c r="AA16" i="3"/>
  <c r="Z16" i="3"/>
  <c r="Y16" i="3"/>
  <c r="X16" i="3"/>
  <c r="AC15" i="3"/>
  <c r="AA15" i="3"/>
  <c r="Z15" i="3"/>
  <c r="Y15" i="3"/>
  <c r="X15" i="3"/>
  <c r="AC14" i="3"/>
  <c r="AA14" i="3"/>
  <c r="Z14" i="3"/>
  <c r="Y14" i="3"/>
  <c r="X14" i="3"/>
  <c r="AC13" i="3"/>
  <c r="AA13" i="3"/>
  <c r="Z13" i="3"/>
  <c r="Y13" i="3"/>
  <c r="X13" i="3"/>
  <c r="AC12" i="3"/>
  <c r="AA12" i="3"/>
  <c r="Z12" i="3"/>
  <c r="Y12" i="3"/>
  <c r="X12" i="3"/>
  <c r="AC11" i="3"/>
  <c r="AA11" i="3"/>
  <c r="Z11" i="3"/>
  <c r="Y11" i="3"/>
  <c r="X11" i="3"/>
  <c r="AC10" i="3"/>
  <c r="AA10" i="3"/>
  <c r="Z10" i="3"/>
  <c r="Y10" i="3"/>
  <c r="X10" i="3"/>
  <c r="AC9" i="3"/>
  <c r="AA9" i="3"/>
  <c r="Z9" i="3"/>
  <c r="Y9" i="3"/>
  <c r="X9" i="3"/>
  <c r="AC8" i="3"/>
  <c r="AA8" i="3"/>
  <c r="Z8" i="3"/>
  <c r="Y8" i="3"/>
  <c r="X8" i="3"/>
  <c r="AC7" i="3"/>
  <c r="AA7" i="3"/>
  <c r="Z7" i="3"/>
  <c r="Y7" i="3"/>
  <c r="X7" i="3"/>
  <c r="AC6" i="3"/>
  <c r="AA6" i="3"/>
  <c r="Z6" i="3"/>
  <c r="Y6" i="3"/>
  <c r="X6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P291" i="18"/>
  <c r="O291" i="18"/>
  <c r="N291" i="18"/>
  <c r="M291" i="18"/>
  <c r="C3" i="18"/>
  <c r="A3" i="21"/>
  <c r="CT237" i="2"/>
  <c r="CS237" i="2"/>
  <c r="CR237" i="2"/>
  <c r="CM237" i="2"/>
  <c r="CL237" i="2"/>
  <c r="CK237" i="2"/>
  <c r="CF237" i="2"/>
  <c r="CE237" i="2"/>
  <c r="CD237" i="2"/>
  <c r="BY237" i="2"/>
  <c r="BX237" i="2"/>
  <c r="BW237" i="2"/>
  <c r="BR237" i="2"/>
  <c r="BQ237" i="2"/>
  <c r="BP237" i="2"/>
  <c r="BK237" i="2"/>
  <c r="BJ237" i="2"/>
  <c r="BI237" i="2"/>
  <c r="BD237" i="2"/>
  <c r="BC237" i="2"/>
  <c r="BB237" i="2"/>
  <c r="AW237" i="2"/>
  <c r="AV237" i="2"/>
  <c r="AU237" i="2"/>
  <c r="AP237" i="2"/>
  <c r="AO237" i="2"/>
  <c r="AN237" i="2"/>
  <c r="AI237" i="2"/>
  <c r="AH237" i="2"/>
  <c r="AG237" i="2"/>
  <c r="O288" i="18"/>
  <c r="M76" i="21"/>
  <c r="AB237" i="2"/>
  <c r="AA237" i="2"/>
  <c r="Z237" i="2"/>
  <c r="M288" i="18"/>
  <c r="K76" i="21"/>
  <c r="U237" i="2"/>
  <c r="T237" i="2"/>
  <c r="S237" i="2"/>
  <c r="L288" i="18"/>
  <c r="J76" i="21"/>
  <c r="R237" i="2"/>
  <c r="Q237" i="2"/>
  <c r="P237" i="2"/>
  <c r="K288" i="18"/>
  <c r="I76" i="21"/>
  <c r="O237" i="2"/>
  <c r="N237" i="2"/>
  <c r="M237" i="2"/>
  <c r="I288" i="18"/>
  <c r="G76" i="21"/>
  <c r="L237" i="2"/>
  <c r="K237" i="2"/>
  <c r="G288" i="18"/>
  <c r="E76" i="21"/>
  <c r="J237" i="2"/>
  <c r="I237" i="2"/>
  <c r="F288" i="18"/>
  <c r="D76" i="21"/>
  <c r="H237" i="2"/>
  <c r="E288" i="18"/>
  <c r="C76" i="21"/>
  <c r="CT236" i="2"/>
  <c r="CS236" i="2"/>
  <c r="CR236" i="2"/>
  <c r="CM236" i="2"/>
  <c r="CL236" i="2"/>
  <c r="CK236" i="2"/>
  <c r="CF236" i="2"/>
  <c r="CE236" i="2"/>
  <c r="CD236" i="2"/>
  <c r="BY236" i="2"/>
  <c r="BX236" i="2"/>
  <c r="BW236" i="2"/>
  <c r="BR236" i="2"/>
  <c r="BQ236" i="2"/>
  <c r="BP236" i="2"/>
  <c r="BK236" i="2"/>
  <c r="BJ236" i="2"/>
  <c r="BI236" i="2"/>
  <c r="BD236" i="2"/>
  <c r="BC236" i="2"/>
  <c r="BB236" i="2"/>
  <c r="AW236" i="2"/>
  <c r="AV236" i="2"/>
  <c r="AU236" i="2"/>
  <c r="AP236" i="2"/>
  <c r="AO236" i="2"/>
  <c r="AN236" i="2"/>
  <c r="AI236" i="2"/>
  <c r="AH236" i="2"/>
  <c r="AG236" i="2"/>
  <c r="O287" i="18"/>
  <c r="M75" i="21"/>
  <c r="AB236" i="2"/>
  <c r="AA236" i="2"/>
  <c r="Z236" i="2"/>
  <c r="M287" i="18"/>
  <c r="K75" i="21"/>
  <c r="U236" i="2"/>
  <c r="T236" i="2"/>
  <c r="S236" i="2"/>
  <c r="L287" i="18"/>
  <c r="J75" i="21"/>
  <c r="R236" i="2"/>
  <c r="Q236" i="2"/>
  <c r="P236" i="2"/>
  <c r="K287" i="18"/>
  <c r="I75" i="21"/>
  <c r="O236" i="2"/>
  <c r="N236" i="2"/>
  <c r="M236" i="2"/>
  <c r="I287" i="18"/>
  <c r="G75" i="21"/>
  <c r="L236" i="2"/>
  <c r="K236" i="2"/>
  <c r="G287" i="18"/>
  <c r="E75" i="21"/>
  <c r="J236" i="2"/>
  <c r="I236" i="2"/>
  <c r="F287" i="18"/>
  <c r="D75" i="21"/>
  <c r="H236" i="2"/>
  <c r="E287" i="18"/>
  <c r="C75" i="21"/>
  <c r="CT235" i="2"/>
  <c r="CS235" i="2"/>
  <c r="CR235" i="2"/>
  <c r="CM235" i="2"/>
  <c r="CL235" i="2"/>
  <c r="CK235" i="2"/>
  <c r="CF235" i="2"/>
  <c r="CE235" i="2"/>
  <c r="CD235" i="2"/>
  <c r="BY235" i="2"/>
  <c r="BX235" i="2"/>
  <c r="BW235" i="2"/>
  <c r="BR235" i="2"/>
  <c r="BQ235" i="2"/>
  <c r="BP235" i="2"/>
  <c r="BK235" i="2"/>
  <c r="BJ235" i="2"/>
  <c r="BI235" i="2"/>
  <c r="BD235" i="2"/>
  <c r="BC235" i="2"/>
  <c r="BB235" i="2"/>
  <c r="AW235" i="2"/>
  <c r="AV235" i="2"/>
  <c r="AU235" i="2"/>
  <c r="AP235" i="2"/>
  <c r="AO235" i="2"/>
  <c r="AN235" i="2"/>
  <c r="AI235" i="2"/>
  <c r="AH235" i="2"/>
  <c r="AG235" i="2"/>
  <c r="AB235" i="2"/>
  <c r="AA235" i="2"/>
  <c r="Z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F286" i="18"/>
  <c r="H235" i="2"/>
  <c r="CT234" i="2"/>
  <c r="CS234" i="2"/>
  <c r="CR234" i="2"/>
  <c r="CM234" i="2"/>
  <c r="CL234" i="2"/>
  <c r="CK234" i="2"/>
  <c r="CF234" i="2"/>
  <c r="CE234" i="2"/>
  <c r="CD234" i="2"/>
  <c r="BY234" i="2"/>
  <c r="BX234" i="2"/>
  <c r="BW234" i="2"/>
  <c r="BR234" i="2"/>
  <c r="BQ234" i="2"/>
  <c r="BP234" i="2"/>
  <c r="BK234" i="2"/>
  <c r="BJ234" i="2"/>
  <c r="BI234" i="2"/>
  <c r="BD234" i="2"/>
  <c r="BC234" i="2"/>
  <c r="BB234" i="2"/>
  <c r="AW234" i="2"/>
  <c r="AV234" i="2"/>
  <c r="AU234" i="2"/>
  <c r="AP234" i="2"/>
  <c r="AO234" i="2"/>
  <c r="AN234" i="2"/>
  <c r="AI234" i="2"/>
  <c r="AH234" i="2"/>
  <c r="AG234" i="2"/>
  <c r="O284" i="18"/>
  <c r="M139" i="19"/>
  <c r="AB234" i="2"/>
  <c r="AA234" i="2"/>
  <c r="Z234" i="2"/>
  <c r="M284" i="18"/>
  <c r="K139" i="19"/>
  <c r="U234" i="2"/>
  <c r="T234" i="2"/>
  <c r="S234" i="2"/>
  <c r="L284" i="18"/>
  <c r="J139" i="19"/>
  <c r="R234" i="2"/>
  <c r="Q234" i="2"/>
  <c r="P234" i="2"/>
  <c r="K284" i="18"/>
  <c r="I139" i="19"/>
  <c r="O234" i="2"/>
  <c r="N234" i="2"/>
  <c r="M234" i="2"/>
  <c r="I284" i="18"/>
  <c r="G139" i="19"/>
  <c r="L234" i="2"/>
  <c r="K234" i="2"/>
  <c r="G284" i="18"/>
  <c r="E139" i="19"/>
  <c r="J234" i="2"/>
  <c r="I234" i="2"/>
  <c r="F284" i="18"/>
  <c r="D139" i="19"/>
  <c r="H234" i="2"/>
  <c r="E284" i="18"/>
  <c r="C139" i="19"/>
  <c r="CT233" i="2"/>
  <c r="CS233" i="2"/>
  <c r="CR233" i="2"/>
  <c r="CM233" i="2"/>
  <c r="CL233" i="2"/>
  <c r="CK233" i="2"/>
  <c r="CF233" i="2"/>
  <c r="CE233" i="2"/>
  <c r="CD233" i="2"/>
  <c r="BY233" i="2"/>
  <c r="BX233" i="2"/>
  <c r="BW233" i="2"/>
  <c r="BR233" i="2"/>
  <c r="BQ233" i="2"/>
  <c r="BP233" i="2"/>
  <c r="BK233" i="2"/>
  <c r="BJ233" i="2"/>
  <c r="BI233" i="2"/>
  <c r="BD233" i="2"/>
  <c r="BC233" i="2"/>
  <c r="BB233" i="2"/>
  <c r="AW233" i="2"/>
  <c r="AV233" i="2"/>
  <c r="AU233" i="2"/>
  <c r="AP233" i="2"/>
  <c r="AO233" i="2"/>
  <c r="AN233" i="2"/>
  <c r="AI233" i="2"/>
  <c r="AH233" i="2"/>
  <c r="AG233" i="2"/>
  <c r="O283" i="18"/>
  <c r="M138" i="19"/>
  <c r="AB233" i="2"/>
  <c r="AA233" i="2"/>
  <c r="Z233" i="2"/>
  <c r="M283" i="18"/>
  <c r="K138" i="19"/>
  <c r="U233" i="2"/>
  <c r="T233" i="2"/>
  <c r="S233" i="2"/>
  <c r="L283" i="18"/>
  <c r="J138" i="19"/>
  <c r="R233" i="2"/>
  <c r="Q233" i="2"/>
  <c r="P233" i="2"/>
  <c r="K283" i="18"/>
  <c r="I138" i="19"/>
  <c r="O233" i="2"/>
  <c r="N233" i="2"/>
  <c r="M233" i="2"/>
  <c r="I283" i="18"/>
  <c r="G138" i="19"/>
  <c r="L233" i="2"/>
  <c r="K233" i="2"/>
  <c r="G283" i="18"/>
  <c r="E138" i="19"/>
  <c r="J233" i="2"/>
  <c r="I233" i="2"/>
  <c r="F283" i="18"/>
  <c r="D138" i="19"/>
  <c r="H233" i="2"/>
  <c r="E283" i="18"/>
  <c r="C138" i="19"/>
  <c r="CT232" i="2"/>
  <c r="CS232" i="2"/>
  <c r="CR232" i="2"/>
  <c r="CM232" i="2"/>
  <c r="CL232" i="2"/>
  <c r="CK232" i="2"/>
  <c r="CF232" i="2"/>
  <c r="CE232" i="2"/>
  <c r="CD232" i="2"/>
  <c r="BY232" i="2"/>
  <c r="BX232" i="2"/>
  <c r="BW232" i="2"/>
  <c r="BR232" i="2"/>
  <c r="BQ232" i="2"/>
  <c r="BP232" i="2"/>
  <c r="BK232" i="2"/>
  <c r="BJ232" i="2"/>
  <c r="BI232" i="2"/>
  <c r="BD232" i="2"/>
  <c r="BC232" i="2"/>
  <c r="BB232" i="2"/>
  <c r="AW232" i="2"/>
  <c r="AV232" i="2"/>
  <c r="AU232" i="2"/>
  <c r="AP232" i="2"/>
  <c r="AO232" i="2"/>
  <c r="AN232" i="2"/>
  <c r="AI232" i="2"/>
  <c r="AH232" i="2"/>
  <c r="AG232" i="2"/>
  <c r="O282" i="18"/>
  <c r="M137" i="19"/>
  <c r="AB232" i="2"/>
  <c r="AA232" i="2"/>
  <c r="Z232" i="2"/>
  <c r="M282" i="18"/>
  <c r="K137" i="19"/>
  <c r="U232" i="2"/>
  <c r="T232" i="2"/>
  <c r="S232" i="2"/>
  <c r="L282" i="18"/>
  <c r="J137" i="19"/>
  <c r="R232" i="2"/>
  <c r="Q232" i="2"/>
  <c r="P232" i="2"/>
  <c r="K282" i="18"/>
  <c r="I137" i="19"/>
  <c r="O232" i="2"/>
  <c r="N232" i="2"/>
  <c r="M232" i="2"/>
  <c r="I282" i="18"/>
  <c r="G137" i="19"/>
  <c r="L232" i="2"/>
  <c r="K232" i="2"/>
  <c r="G282" i="18"/>
  <c r="E137" i="19"/>
  <c r="J232" i="2"/>
  <c r="I232" i="2"/>
  <c r="F282" i="18"/>
  <c r="D137" i="19"/>
  <c r="H232" i="2"/>
  <c r="E282" i="18"/>
  <c r="C137" i="19"/>
  <c r="CT231" i="2"/>
  <c r="CS231" i="2"/>
  <c r="CR231" i="2"/>
  <c r="CM231" i="2"/>
  <c r="CL231" i="2"/>
  <c r="CK231" i="2"/>
  <c r="CF231" i="2"/>
  <c r="CE231" i="2"/>
  <c r="CD231" i="2"/>
  <c r="BY231" i="2"/>
  <c r="BX231" i="2"/>
  <c r="BW231" i="2"/>
  <c r="BR231" i="2"/>
  <c r="BQ231" i="2"/>
  <c r="BP231" i="2"/>
  <c r="BK231" i="2"/>
  <c r="BJ231" i="2"/>
  <c r="BI231" i="2"/>
  <c r="BD231" i="2"/>
  <c r="BC231" i="2"/>
  <c r="BB231" i="2"/>
  <c r="AW231" i="2"/>
  <c r="AV231" i="2"/>
  <c r="AU231" i="2"/>
  <c r="AP231" i="2"/>
  <c r="AO231" i="2"/>
  <c r="AN231" i="2"/>
  <c r="AI231" i="2"/>
  <c r="AH231" i="2"/>
  <c r="AG231" i="2"/>
  <c r="O281" i="18"/>
  <c r="M136" i="19"/>
  <c r="AB231" i="2"/>
  <c r="AA231" i="2"/>
  <c r="Z231" i="2"/>
  <c r="M281" i="18"/>
  <c r="K136" i="19"/>
  <c r="U231" i="2"/>
  <c r="T231" i="2"/>
  <c r="S231" i="2"/>
  <c r="L281" i="18"/>
  <c r="J136" i="19"/>
  <c r="R231" i="2"/>
  <c r="Q231" i="2"/>
  <c r="P231" i="2"/>
  <c r="K281" i="18"/>
  <c r="I136" i="19"/>
  <c r="O231" i="2"/>
  <c r="N231" i="2"/>
  <c r="M231" i="2"/>
  <c r="I281" i="18"/>
  <c r="G136" i="19"/>
  <c r="L231" i="2"/>
  <c r="K231" i="2"/>
  <c r="G281" i="18"/>
  <c r="E136" i="19"/>
  <c r="J231" i="2"/>
  <c r="I231" i="2"/>
  <c r="F281" i="18"/>
  <c r="D136" i="19"/>
  <c r="H231" i="2"/>
  <c r="E281" i="18"/>
  <c r="C136" i="19"/>
  <c r="CT230" i="2"/>
  <c r="CS230" i="2"/>
  <c r="CR230" i="2"/>
  <c r="CM230" i="2"/>
  <c r="CL230" i="2"/>
  <c r="CK230" i="2"/>
  <c r="CF230" i="2"/>
  <c r="CE230" i="2"/>
  <c r="CD230" i="2"/>
  <c r="BY230" i="2"/>
  <c r="BX230" i="2"/>
  <c r="BW230" i="2"/>
  <c r="BR230" i="2"/>
  <c r="BQ230" i="2"/>
  <c r="BP230" i="2"/>
  <c r="BK230" i="2"/>
  <c r="BJ230" i="2"/>
  <c r="BI230" i="2"/>
  <c r="BD230" i="2"/>
  <c r="BC230" i="2"/>
  <c r="BB230" i="2"/>
  <c r="AW230" i="2"/>
  <c r="AV230" i="2"/>
  <c r="AU230" i="2"/>
  <c r="AP230" i="2"/>
  <c r="AO230" i="2"/>
  <c r="AN230" i="2"/>
  <c r="AI230" i="2"/>
  <c r="AH230" i="2"/>
  <c r="AG230" i="2"/>
  <c r="O280" i="18"/>
  <c r="M135" i="19"/>
  <c r="AB230" i="2"/>
  <c r="AA230" i="2"/>
  <c r="Z230" i="2"/>
  <c r="M280" i="18"/>
  <c r="K135" i="19"/>
  <c r="U230" i="2"/>
  <c r="T230" i="2"/>
  <c r="S230" i="2"/>
  <c r="L280" i="18"/>
  <c r="J135" i="19"/>
  <c r="R230" i="2"/>
  <c r="Q230" i="2"/>
  <c r="P230" i="2"/>
  <c r="K280" i="18"/>
  <c r="I135" i="19"/>
  <c r="O230" i="2"/>
  <c r="N230" i="2"/>
  <c r="M230" i="2"/>
  <c r="I280" i="18"/>
  <c r="G135" i="19"/>
  <c r="L230" i="2"/>
  <c r="K230" i="2"/>
  <c r="G280" i="18"/>
  <c r="E135" i="19"/>
  <c r="J230" i="2"/>
  <c r="I230" i="2"/>
  <c r="F280" i="18"/>
  <c r="D135" i="19"/>
  <c r="H230" i="2"/>
  <c r="E280" i="18"/>
  <c r="C135" i="19"/>
  <c r="CT229" i="2"/>
  <c r="CS229" i="2"/>
  <c r="CR229" i="2"/>
  <c r="CM229" i="2"/>
  <c r="CL229" i="2"/>
  <c r="CK229" i="2"/>
  <c r="CF229" i="2"/>
  <c r="CE229" i="2"/>
  <c r="CD229" i="2"/>
  <c r="BY229" i="2"/>
  <c r="BX229" i="2"/>
  <c r="BW229" i="2"/>
  <c r="BR229" i="2"/>
  <c r="BQ229" i="2"/>
  <c r="BP229" i="2"/>
  <c r="BK229" i="2"/>
  <c r="BJ229" i="2"/>
  <c r="BI229" i="2"/>
  <c r="BD229" i="2"/>
  <c r="BC229" i="2"/>
  <c r="BB229" i="2"/>
  <c r="AW229" i="2"/>
  <c r="AV229" i="2"/>
  <c r="AU229" i="2"/>
  <c r="AP229" i="2"/>
  <c r="AO229" i="2"/>
  <c r="AN229" i="2"/>
  <c r="AI229" i="2"/>
  <c r="AH229" i="2"/>
  <c r="AG229" i="2"/>
  <c r="AB229" i="2"/>
  <c r="AA229" i="2"/>
  <c r="Z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F279" i="18"/>
  <c r="H229" i="2"/>
  <c r="CT228" i="2"/>
  <c r="CS228" i="2"/>
  <c r="CR228" i="2"/>
  <c r="CM228" i="2"/>
  <c r="CL228" i="2"/>
  <c r="CK228" i="2"/>
  <c r="CF228" i="2"/>
  <c r="CE228" i="2"/>
  <c r="CD228" i="2"/>
  <c r="BY228" i="2"/>
  <c r="BX228" i="2"/>
  <c r="BW228" i="2"/>
  <c r="BR228" i="2"/>
  <c r="BQ228" i="2"/>
  <c r="BP228" i="2"/>
  <c r="BK228" i="2"/>
  <c r="BJ228" i="2"/>
  <c r="BI228" i="2"/>
  <c r="BD228" i="2"/>
  <c r="BC228" i="2"/>
  <c r="BB228" i="2"/>
  <c r="AW228" i="2"/>
  <c r="AV228" i="2"/>
  <c r="AU228" i="2"/>
  <c r="AP228" i="2"/>
  <c r="AO228" i="2"/>
  <c r="AN228" i="2"/>
  <c r="AI228" i="2"/>
  <c r="AH228" i="2"/>
  <c r="AG228" i="2"/>
  <c r="O277" i="18"/>
  <c r="M132" i="19"/>
  <c r="AB228" i="2"/>
  <c r="AA228" i="2"/>
  <c r="Z228" i="2"/>
  <c r="M277" i="18"/>
  <c r="K132" i="19"/>
  <c r="U228" i="2"/>
  <c r="T228" i="2"/>
  <c r="S228" i="2"/>
  <c r="L277" i="18"/>
  <c r="J132" i="19"/>
  <c r="R228" i="2"/>
  <c r="Q228" i="2"/>
  <c r="P228" i="2"/>
  <c r="K277" i="18"/>
  <c r="I132" i="19"/>
  <c r="O228" i="2"/>
  <c r="N228" i="2"/>
  <c r="M228" i="2"/>
  <c r="I277" i="18"/>
  <c r="G132" i="19"/>
  <c r="L228" i="2"/>
  <c r="K228" i="2"/>
  <c r="G277" i="18"/>
  <c r="E132" i="19"/>
  <c r="J228" i="2"/>
  <c r="I228" i="2"/>
  <c r="F277" i="18"/>
  <c r="D132" i="19"/>
  <c r="H228" i="2"/>
  <c r="E277" i="18"/>
  <c r="C132" i="19"/>
  <c r="CT227" i="2"/>
  <c r="CS227" i="2"/>
  <c r="CR227" i="2"/>
  <c r="CM227" i="2"/>
  <c r="CL227" i="2"/>
  <c r="CK227" i="2"/>
  <c r="CF227" i="2"/>
  <c r="CE227" i="2"/>
  <c r="CD227" i="2"/>
  <c r="BY227" i="2"/>
  <c r="BX227" i="2"/>
  <c r="BW227" i="2"/>
  <c r="BR227" i="2"/>
  <c r="BQ227" i="2"/>
  <c r="BP227" i="2"/>
  <c r="BK227" i="2"/>
  <c r="BJ227" i="2"/>
  <c r="BI227" i="2"/>
  <c r="BD227" i="2"/>
  <c r="BC227" i="2"/>
  <c r="BB227" i="2"/>
  <c r="AW227" i="2"/>
  <c r="AV227" i="2"/>
  <c r="AU227" i="2"/>
  <c r="AP227" i="2"/>
  <c r="AO227" i="2"/>
  <c r="AN227" i="2"/>
  <c r="AI227" i="2"/>
  <c r="AH227" i="2"/>
  <c r="AG227" i="2"/>
  <c r="AB227" i="2"/>
  <c r="AA227" i="2"/>
  <c r="Z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F276" i="18"/>
  <c r="H227" i="2"/>
  <c r="CT226" i="2"/>
  <c r="CS226" i="2"/>
  <c r="CR226" i="2"/>
  <c r="W56" i="3"/>
  <c r="CM226" i="2"/>
  <c r="CL226" i="2"/>
  <c r="CK226" i="2"/>
  <c r="V56" i="3"/>
  <c r="CF226" i="2"/>
  <c r="CE226" i="2"/>
  <c r="CD226" i="2"/>
  <c r="U56" i="3"/>
  <c r="BY226" i="2"/>
  <c r="BX226" i="2"/>
  <c r="BW226" i="2"/>
  <c r="T56" i="3"/>
  <c r="BR226" i="2"/>
  <c r="BQ226" i="2"/>
  <c r="BP226" i="2"/>
  <c r="S56" i="3"/>
  <c r="BK226" i="2"/>
  <c r="BJ226" i="2"/>
  <c r="BI226" i="2"/>
  <c r="R56" i="3"/>
  <c r="BD226" i="2"/>
  <c r="BC226" i="2"/>
  <c r="BB226" i="2"/>
  <c r="Q56" i="3"/>
  <c r="AW226" i="2"/>
  <c r="AV226" i="2"/>
  <c r="AU226" i="2"/>
  <c r="P56" i="3"/>
  <c r="AP226" i="2"/>
  <c r="AO226" i="2"/>
  <c r="AN226" i="2"/>
  <c r="O56" i="3"/>
  <c r="AI226" i="2"/>
  <c r="AH226" i="2"/>
  <c r="AG226" i="2"/>
  <c r="AB226" i="2"/>
  <c r="AA226" i="2"/>
  <c r="Z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F274" i="18"/>
  <c r="H226" i="2"/>
  <c r="CT225" i="2"/>
  <c r="CS225" i="2"/>
  <c r="CR225" i="2"/>
  <c r="CM225" i="2"/>
  <c r="CL225" i="2"/>
  <c r="CK225" i="2"/>
  <c r="CF225" i="2"/>
  <c r="CE225" i="2"/>
  <c r="CD225" i="2"/>
  <c r="BY225" i="2"/>
  <c r="BX225" i="2"/>
  <c r="BW225" i="2"/>
  <c r="BR225" i="2"/>
  <c r="BQ225" i="2"/>
  <c r="BP225" i="2"/>
  <c r="BK225" i="2"/>
  <c r="BJ225" i="2"/>
  <c r="BI225" i="2"/>
  <c r="BD225" i="2"/>
  <c r="BC225" i="2"/>
  <c r="BB225" i="2"/>
  <c r="AW225" i="2"/>
  <c r="AV225" i="2"/>
  <c r="AU225" i="2"/>
  <c r="AP225" i="2"/>
  <c r="AO225" i="2"/>
  <c r="AN225" i="2"/>
  <c r="AI225" i="2"/>
  <c r="AH225" i="2"/>
  <c r="AG225" i="2"/>
  <c r="O272" i="18"/>
  <c r="M72" i="21"/>
  <c r="AB225" i="2"/>
  <c r="AA225" i="2"/>
  <c r="Z225" i="2"/>
  <c r="M272" i="18"/>
  <c r="K72" i="21"/>
  <c r="U225" i="2"/>
  <c r="T225" i="2"/>
  <c r="S225" i="2"/>
  <c r="L272" i="18"/>
  <c r="J72" i="21"/>
  <c r="R225" i="2"/>
  <c r="Q225" i="2"/>
  <c r="P225" i="2"/>
  <c r="K272" i="18"/>
  <c r="I72" i="21"/>
  <c r="O225" i="2"/>
  <c r="N225" i="2"/>
  <c r="M225" i="2"/>
  <c r="I272" i="18"/>
  <c r="G72" i="21"/>
  <c r="L225" i="2"/>
  <c r="K225" i="2"/>
  <c r="G272" i="18"/>
  <c r="E72" i="21"/>
  <c r="J225" i="2"/>
  <c r="I225" i="2"/>
  <c r="F272" i="18"/>
  <c r="D72" i="21"/>
  <c r="H225" i="2"/>
  <c r="E272" i="18"/>
  <c r="C72" i="21"/>
  <c r="CT224" i="2"/>
  <c r="CS224" i="2"/>
  <c r="CR224" i="2"/>
  <c r="CM224" i="2"/>
  <c r="CL224" i="2"/>
  <c r="CK224" i="2"/>
  <c r="CF224" i="2"/>
  <c r="CE224" i="2"/>
  <c r="CD224" i="2"/>
  <c r="BY224" i="2"/>
  <c r="BX224" i="2"/>
  <c r="BW224" i="2"/>
  <c r="BR224" i="2"/>
  <c r="BQ224" i="2"/>
  <c r="BP224" i="2"/>
  <c r="BK224" i="2"/>
  <c r="BJ224" i="2"/>
  <c r="BI224" i="2"/>
  <c r="BD224" i="2"/>
  <c r="BC224" i="2"/>
  <c r="BB224" i="2"/>
  <c r="AW224" i="2"/>
  <c r="AV224" i="2"/>
  <c r="AU224" i="2"/>
  <c r="AP224" i="2"/>
  <c r="AO224" i="2"/>
  <c r="AN224" i="2"/>
  <c r="AI224" i="2"/>
  <c r="AH224" i="2"/>
  <c r="AG224" i="2"/>
  <c r="O271" i="18"/>
  <c r="M71" i="21"/>
  <c r="AB224" i="2"/>
  <c r="AA224" i="2"/>
  <c r="Z224" i="2"/>
  <c r="M271" i="18"/>
  <c r="K71" i="21"/>
  <c r="U224" i="2"/>
  <c r="T224" i="2"/>
  <c r="S224" i="2"/>
  <c r="L271" i="18"/>
  <c r="J71" i="21"/>
  <c r="R224" i="2"/>
  <c r="Q224" i="2"/>
  <c r="P224" i="2"/>
  <c r="K271" i="18"/>
  <c r="I71" i="21"/>
  <c r="O224" i="2"/>
  <c r="N224" i="2"/>
  <c r="M224" i="2"/>
  <c r="I271" i="18"/>
  <c r="G71" i="21"/>
  <c r="L224" i="2"/>
  <c r="K224" i="2"/>
  <c r="G271" i="18"/>
  <c r="E71" i="21"/>
  <c r="J224" i="2"/>
  <c r="I224" i="2"/>
  <c r="F271" i="18"/>
  <c r="D71" i="21"/>
  <c r="H224" i="2"/>
  <c r="E271" i="18"/>
  <c r="C71" i="21"/>
  <c r="CT223" i="2"/>
  <c r="CS223" i="2"/>
  <c r="CR223" i="2"/>
  <c r="CM223" i="2"/>
  <c r="CL223" i="2"/>
  <c r="CK223" i="2"/>
  <c r="CF223" i="2"/>
  <c r="CE223" i="2"/>
  <c r="CD223" i="2"/>
  <c r="BY223" i="2"/>
  <c r="BX223" i="2"/>
  <c r="BW223" i="2"/>
  <c r="BR223" i="2"/>
  <c r="BQ223" i="2"/>
  <c r="BP223" i="2"/>
  <c r="BK223" i="2"/>
  <c r="BJ223" i="2"/>
  <c r="BI223" i="2"/>
  <c r="BD223" i="2"/>
  <c r="BC223" i="2"/>
  <c r="BB223" i="2"/>
  <c r="AW223" i="2"/>
  <c r="AV223" i="2"/>
  <c r="AU223" i="2"/>
  <c r="AP223" i="2"/>
  <c r="AO223" i="2"/>
  <c r="AN223" i="2"/>
  <c r="AI223" i="2"/>
  <c r="AH223" i="2"/>
  <c r="AG223" i="2"/>
  <c r="O270" i="18"/>
  <c r="M70" i="21"/>
  <c r="AB223" i="2"/>
  <c r="AA223" i="2"/>
  <c r="Z223" i="2"/>
  <c r="M270" i="18"/>
  <c r="K70" i="21"/>
  <c r="U223" i="2"/>
  <c r="T223" i="2"/>
  <c r="S223" i="2"/>
  <c r="L270" i="18"/>
  <c r="J70" i="21"/>
  <c r="R223" i="2"/>
  <c r="Q223" i="2"/>
  <c r="P223" i="2"/>
  <c r="K270" i="18"/>
  <c r="I70" i="21"/>
  <c r="O223" i="2"/>
  <c r="N223" i="2"/>
  <c r="M223" i="2"/>
  <c r="I270" i="18"/>
  <c r="G70" i="21"/>
  <c r="L223" i="2"/>
  <c r="K223" i="2"/>
  <c r="G270" i="18"/>
  <c r="E70" i="21"/>
  <c r="J223" i="2"/>
  <c r="I223" i="2"/>
  <c r="F270" i="18"/>
  <c r="D70" i="21"/>
  <c r="H223" i="2"/>
  <c r="E270" i="18"/>
  <c r="C70" i="21"/>
  <c r="CT222" i="2"/>
  <c r="CS222" i="2"/>
  <c r="CR222" i="2"/>
  <c r="CM222" i="2"/>
  <c r="CL222" i="2"/>
  <c r="CK222" i="2"/>
  <c r="CF222" i="2"/>
  <c r="CE222" i="2"/>
  <c r="CD222" i="2"/>
  <c r="BY222" i="2"/>
  <c r="BX222" i="2"/>
  <c r="BW222" i="2"/>
  <c r="BR222" i="2"/>
  <c r="BQ222" i="2"/>
  <c r="BP222" i="2"/>
  <c r="BK222" i="2"/>
  <c r="BJ222" i="2"/>
  <c r="BI222" i="2"/>
  <c r="BD222" i="2"/>
  <c r="BC222" i="2"/>
  <c r="BB222" i="2"/>
  <c r="AW222" i="2"/>
  <c r="AV222" i="2"/>
  <c r="AU222" i="2"/>
  <c r="AP222" i="2"/>
  <c r="AO222" i="2"/>
  <c r="AN222" i="2"/>
  <c r="AI222" i="2"/>
  <c r="AH222" i="2"/>
  <c r="AG222" i="2"/>
  <c r="O269" i="18"/>
  <c r="M69" i="21"/>
  <c r="AB222" i="2"/>
  <c r="AA222" i="2"/>
  <c r="Z222" i="2"/>
  <c r="M269" i="18"/>
  <c r="K69" i="21"/>
  <c r="U222" i="2"/>
  <c r="T222" i="2"/>
  <c r="S222" i="2"/>
  <c r="L269" i="18"/>
  <c r="J69" i="21"/>
  <c r="R222" i="2"/>
  <c r="Q222" i="2"/>
  <c r="P222" i="2"/>
  <c r="K269" i="18"/>
  <c r="I69" i="21"/>
  <c r="O222" i="2"/>
  <c r="N222" i="2"/>
  <c r="M222" i="2"/>
  <c r="I269" i="18"/>
  <c r="G69" i="21"/>
  <c r="L222" i="2"/>
  <c r="K222" i="2"/>
  <c r="G269" i="18"/>
  <c r="E69" i="21"/>
  <c r="J222" i="2"/>
  <c r="I222" i="2"/>
  <c r="F269" i="18"/>
  <c r="D69" i="21"/>
  <c r="H222" i="2"/>
  <c r="E269" i="18"/>
  <c r="C69" i="21"/>
  <c r="CT221" i="2"/>
  <c r="CS221" i="2"/>
  <c r="CR221" i="2"/>
  <c r="CM221" i="2"/>
  <c r="CL221" i="2"/>
  <c r="CK221" i="2"/>
  <c r="CF221" i="2"/>
  <c r="CE221" i="2"/>
  <c r="CD221" i="2"/>
  <c r="BY221" i="2"/>
  <c r="BX221" i="2"/>
  <c r="BW221" i="2"/>
  <c r="BR221" i="2"/>
  <c r="BQ221" i="2"/>
  <c r="BP221" i="2"/>
  <c r="BK221" i="2"/>
  <c r="BJ221" i="2"/>
  <c r="BI221" i="2"/>
  <c r="BD221" i="2"/>
  <c r="BC221" i="2"/>
  <c r="BB221" i="2"/>
  <c r="AW221" i="2"/>
  <c r="AV221" i="2"/>
  <c r="AU221" i="2"/>
  <c r="AP221" i="2"/>
  <c r="AO221" i="2"/>
  <c r="AN221" i="2"/>
  <c r="AI221" i="2"/>
  <c r="AH221" i="2"/>
  <c r="AG221" i="2"/>
  <c r="AB221" i="2"/>
  <c r="AA221" i="2"/>
  <c r="Z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F268" i="18"/>
  <c r="H221" i="2"/>
  <c r="CT220" i="2"/>
  <c r="CS220" i="2"/>
  <c r="CR220" i="2"/>
  <c r="CM220" i="2"/>
  <c r="CL220" i="2"/>
  <c r="CK220" i="2"/>
  <c r="CF220" i="2"/>
  <c r="CE220" i="2"/>
  <c r="CD220" i="2"/>
  <c r="BY220" i="2"/>
  <c r="BX220" i="2"/>
  <c r="BW220" i="2"/>
  <c r="BR220" i="2"/>
  <c r="BQ220" i="2"/>
  <c r="BP220" i="2"/>
  <c r="BK220" i="2"/>
  <c r="BJ220" i="2"/>
  <c r="BI220" i="2"/>
  <c r="BD220" i="2"/>
  <c r="BC220" i="2"/>
  <c r="BB220" i="2"/>
  <c r="AW220" i="2"/>
  <c r="AV220" i="2"/>
  <c r="AU220" i="2"/>
  <c r="AP220" i="2"/>
  <c r="AO220" i="2"/>
  <c r="AN220" i="2"/>
  <c r="AI220" i="2"/>
  <c r="AH220" i="2"/>
  <c r="AG220" i="2"/>
  <c r="O266" i="18"/>
  <c r="M81" i="20"/>
  <c r="AB220" i="2"/>
  <c r="AA220" i="2"/>
  <c r="Z220" i="2"/>
  <c r="M266" i="18"/>
  <c r="K81" i="20"/>
  <c r="U220" i="2"/>
  <c r="T220" i="2"/>
  <c r="S220" i="2"/>
  <c r="L266" i="18"/>
  <c r="J81" i="20"/>
  <c r="R220" i="2"/>
  <c r="Q220" i="2"/>
  <c r="P220" i="2"/>
  <c r="K266" i="18"/>
  <c r="I81" i="20"/>
  <c r="O220" i="2"/>
  <c r="N220" i="2"/>
  <c r="M220" i="2"/>
  <c r="I266" i="18"/>
  <c r="G81" i="20"/>
  <c r="L220" i="2"/>
  <c r="K220" i="2"/>
  <c r="G266" i="18"/>
  <c r="E81" i="20"/>
  <c r="J220" i="2"/>
  <c r="I220" i="2"/>
  <c r="F266" i="18"/>
  <c r="D81" i="20"/>
  <c r="H220" i="2"/>
  <c r="E266" i="18"/>
  <c r="C81" i="20"/>
  <c r="CT219" i="2"/>
  <c r="CS219" i="2"/>
  <c r="CR219" i="2"/>
  <c r="CM219" i="2"/>
  <c r="CL219" i="2"/>
  <c r="CK219" i="2"/>
  <c r="CF219" i="2"/>
  <c r="CE219" i="2"/>
  <c r="CD219" i="2"/>
  <c r="BY219" i="2"/>
  <c r="BX219" i="2"/>
  <c r="BW219" i="2"/>
  <c r="BR219" i="2"/>
  <c r="BQ219" i="2"/>
  <c r="BP219" i="2"/>
  <c r="BK219" i="2"/>
  <c r="BJ219" i="2"/>
  <c r="BI219" i="2"/>
  <c r="BD219" i="2"/>
  <c r="BC219" i="2"/>
  <c r="BB219" i="2"/>
  <c r="AW219" i="2"/>
  <c r="AV219" i="2"/>
  <c r="AU219" i="2"/>
  <c r="AP219" i="2"/>
  <c r="AO219" i="2"/>
  <c r="AN219" i="2"/>
  <c r="AI219" i="2"/>
  <c r="AH219" i="2"/>
  <c r="AG219" i="2"/>
  <c r="O265" i="18"/>
  <c r="M80" i="20"/>
  <c r="AB219" i="2"/>
  <c r="AA219" i="2"/>
  <c r="Z219" i="2"/>
  <c r="M265" i="18"/>
  <c r="K80" i="20"/>
  <c r="U219" i="2"/>
  <c r="T219" i="2"/>
  <c r="S219" i="2"/>
  <c r="L265" i="18"/>
  <c r="J80" i="20"/>
  <c r="R219" i="2"/>
  <c r="Q219" i="2"/>
  <c r="P219" i="2"/>
  <c r="K265" i="18"/>
  <c r="I80" i="20"/>
  <c r="O219" i="2"/>
  <c r="N219" i="2"/>
  <c r="M219" i="2"/>
  <c r="I265" i="18"/>
  <c r="G80" i="20"/>
  <c r="L219" i="2"/>
  <c r="K219" i="2"/>
  <c r="G265" i="18"/>
  <c r="E80" i="20"/>
  <c r="J219" i="2"/>
  <c r="I219" i="2"/>
  <c r="F265" i="18"/>
  <c r="D80" i="20"/>
  <c r="H219" i="2"/>
  <c r="E265" i="18"/>
  <c r="C80" i="20"/>
  <c r="CT218" i="2"/>
  <c r="CS218" i="2"/>
  <c r="CR218" i="2"/>
  <c r="CM218" i="2"/>
  <c r="CL218" i="2"/>
  <c r="CK218" i="2"/>
  <c r="CF218" i="2"/>
  <c r="CE218" i="2"/>
  <c r="CD218" i="2"/>
  <c r="BY218" i="2"/>
  <c r="BX218" i="2"/>
  <c r="BW218" i="2"/>
  <c r="BR218" i="2"/>
  <c r="BQ218" i="2"/>
  <c r="BP218" i="2"/>
  <c r="BK218" i="2"/>
  <c r="BJ218" i="2"/>
  <c r="BI218" i="2"/>
  <c r="BD218" i="2"/>
  <c r="BC218" i="2"/>
  <c r="BB218" i="2"/>
  <c r="AW218" i="2"/>
  <c r="AV218" i="2"/>
  <c r="AU218" i="2"/>
  <c r="AP218" i="2"/>
  <c r="AO218" i="2"/>
  <c r="AN218" i="2"/>
  <c r="AI218" i="2"/>
  <c r="AH218" i="2"/>
  <c r="AG218" i="2"/>
  <c r="AB218" i="2"/>
  <c r="AA218" i="2"/>
  <c r="Z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F264" i="18"/>
  <c r="D79" i="20"/>
  <c r="H218" i="2"/>
  <c r="CT217" i="2"/>
  <c r="CS217" i="2"/>
  <c r="CR217" i="2"/>
  <c r="CM217" i="2"/>
  <c r="CL217" i="2"/>
  <c r="CK217" i="2"/>
  <c r="CF217" i="2"/>
  <c r="CE217" i="2"/>
  <c r="CD217" i="2"/>
  <c r="BY217" i="2"/>
  <c r="BX217" i="2"/>
  <c r="BW217" i="2"/>
  <c r="BR217" i="2"/>
  <c r="BQ217" i="2"/>
  <c r="BP217" i="2"/>
  <c r="BK217" i="2"/>
  <c r="BJ217" i="2"/>
  <c r="BI217" i="2"/>
  <c r="BD217" i="2"/>
  <c r="BC217" i="2"/>
  <c r="BB217" i="2"/>
  <c r="AW217" i="2"/>
  <c r="AV217" i="2"/>
  <c r="AU217" i="2"/>
  <c r="AP217" i="2"/>
  <c r="AO217" i="2"/>
  <c r="AN217" i="2"/>
  <c r="AI217" i="2"/>
  <c r="AH217" i="2"/>
  <c r="AG217" i="2"/>
  <c r="O262" i="18"/>
  <c r="M77" i="20"/>
  <c r="AB217" i="2"/>
  <c r="AA217" i="2"/>
  <c r="Z217" i="2"/>
  <c r="M262" i="18"/>
  <c r="K77" i="20"/>
  <c r="U217" i="2"/>
  <c r="T217" i="2"/>
  <c r="S217" i="2"/>
  <c r="L262" i="18"/>
  <c r="J77" i="20"/>
  <c r="R217" i="2"/>
  <c r="Q217" i="2"/>
  <c r="P217" i="2"/>
  <c r="K262" i="18"/>
  <c r="I77" i="20"/>
  <c r="O217" i="2"/>
  <c r="N217" i="2"/>
  <c r="M217" i="2"/>
  <c r="I262" i="18"/>
  <c r="G77" i="20"/>
  <c r="L217" i="2"/>
  <c r="K217" i="2"/>
  <c r="G262" i="18"/>
  <c r="E77" i="20"/>
  <c r="J217" i="2"/>
  <c r="I217" i="2"/>
  <c r="F262" i="18"/>
  <c r="D77" i="20"/>
  <c r="H217" i="2"/>
  <c r="E262" i="18"/>
  <c r="C77" i="20"/>
  <c r="CT216" i="2"/>
  <c r="CS216" i="2"/>
  <c r="CR216" i="2"/>
  <c r="CM216" i="2"/>
  <c r="CL216" i="2"/>
  <c r="CK216" i="2"/>
  <c r="CF216" i="2"/>
  <c r="CE216" i="2"/>
  <c r="CD216" i="2"/>
  <c r="BY216" i="2"/>
  <c r="BX216" i="2"/>
  <c r="BW216" i="2"/>
  <c r="BR216" i="2"/>
  <c r="BQ216" i="2"/>
  <c r="BP216" i="2"/>
  <c r="BK216" i="2"/>
  <c r="BJ216" i="2"/>
  <c r="BI216" i="2"/>
  <c r="BD216" i="2"/>
  <c r="BC216" i="2"/>
  <c r="BB216" i="2"/>
  <c r="AW216" i="2"/>
  <c r="AV216" i="2"/>
  <c r="AU216" i="2"/>
  <c r="AP216" i="2"/>
  <c r="AO216" i="2"/>
  <c r="AN216" i="2"/>
  <c r="AI216" i="2"/>
  <c r="AH216" i="2"/>
  <c r="AG216" i="2"/>
  <c r="O261" i="18"/>
  <c r="M76" i="20"/>
  <c r="AB216" i="2"/>
  <c r="AA216" i="2"/>
  <c r="Z216" i="2"/>
  <c r="M261" i="18"/>
  <c r="K76" i="20"/>
  <c r="U216" i="2"/>
  <c r="T216" i="2"/>
  <c r="S216" i="2"/>
  <c r="L261" i="18"/>
  <c r="J76" i="20"/>
  <c r="R216" i="2"/>
  <c r="Q216" i="2"/>
  <c r="P216" i="2"/>
  <c r="K261" i="18"/>
  <c r="I76" i="20"/>
  <c r="O216" i="2"/>
  <c r="N216" i="2"/>
  <c r="M216" i="2"/>
  <c r="I261" i="18"/>
  <c r="G76" i="20"/>
  <c r="L216" i="2"/>
  <c r="K216" i="2"/>
  <c r="G261" i="18"/>
  <c r="E76" i="20"/>
  <c r="J216" i="2"/>
  <c r="I216" i="2"/>
  <c r="F261" i="18"/>
  <c r="D76" i="20"/>
  <c r="H216" i="2"/>
  <c r="E261" i="18"/>
  <c r="C76" i="20"/>
  <c r="CT215" i="2"/>
  <c r="CS215" i="2"/>
  <c r="CR215" i="2"/>
  <c r="CM215" i="2"/>
  <c r="CL215" i="2"/>
  <c r="CK215" i="2"/>
  <c r="CF215" i="2"/>
  <c r="CE215" i="2"/>
  <c r="CD215" i="2"/>
  <c r="BY215" i="2"/>
  <c r="BX215" i="2"/>
  <c r="BW215" i="2"/>
  <c r="BR215" i="2"/>
  <c r="BQ215" i="2"/>
  <c r="BP215" i="2"/>
  <c r="BK215" i="2"/>
  <c r="BJ215" i="2"/>
  <c r="BI215" i="2"/>
  <c r="BD215" i="2"/>
  <c r="BC215" i="2"/>
  <c r="BB215" i="2"/>
  <c r="AW215" i="2"/>
  <c r="AV215" i="2"/>
  <c r="AU215" i="2"/>
  <c r="AP215" i="2"/>
  <c r="AO215" i="2"/>
  <c r="AN215" i="2"/>
  <c r="AI215" i="2"/>
  <c r="AH215" i="2"/>
  <c r="AG215" i="2"/>
  <c r="O260" i="18"/>
  <c r="M75" i="20"/>
  <c r="AB215" i="2"/>
  <c r="AA215" i="2"/>
  <c r="Z215" i="2"/>
  <c r="M260" i="18"/>
  <c r="K75" i="20"/>
  <c r="U215" i="2"/>
  <c r="T215" i="2"/>
  <c r="S215" i="2"/>
  <c r="L260" i="18"/>
  <c r="J75" i="20"/>
  <c r="R215" i="2"/>
  <c r="Q215" i="2"/>
  <c r="P215" i="2"/>
  <c r="K260" i="18"/>
  <c r="I75" i="20"/>
  <c r="O215" i="2"/>
  <c r="N215" i="2"/>
  <c r="M215" i="2"/>
  <c r="I260" i="18"/>
  <c r="G75" i="20"/>
  <c r="L215" i="2"/>
  <c r="K215" i="2"/>
  <c r="G260" i="18"/>
  <c r="E75" i="20"/>
  <c r="J215" i="2"/>
  <c r="I215" i="2"/>
  <c r="F260" i="18"/>
  <c r="D75" i="20"/>
  <c r="H215" i="2"/>
  <c r="E260" i="18"/>
  <c r="C75" i="20"/>
  <c r="CT214" i="2"/>
  <c r="CS214" i="2"/>
  <c r="CR214" i="2"/>
  <c r="CM214" i="2"/>
  <c r="CL214" i="2"/>
  <c r="CK214" i="2"/>
  <c r="CF214" i="2"/>
  <c r="CE214" i="2"/>
  <c r="CD214" i="2"/>
  <c r="BY214" i="2"/>
  <c r="BX214" i="2"/>
  <c r="BW214" i="2"/>
  <c r="BR214" i="2"/>
  <c r="BQ214" i="2"/>
  <c r="BP214" i="2"/>
  <c r="BK214" i="2"/>
  <c r="BJ214" i="2"/>
  <c r="BI214" i="2"/>
  <c r="BD214" i="2"/>
  <c r="BC214" i="2"/>
  <c r="BB214" i="2"/>
  <c r="AW214" i="2"/>
  <c r="AV214" i="2"/>
  <c r="AU214" i="2"/>
  <c r="AP214" i="2"/>
  <c r="AO214" i="2"/>
  <c r="AN214" i="2"/>
  <c r="AI214" i="2"/>
  <c r="AH214" i="2"/>
  <c r="AG214" i="2"/>
  <c r="AB214" i="2"/>
  <c r="AA214" i="2"/>
  <c r="Z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F259" i="18"/>
  <c r="D74" i="20"/>
  <c r="H214" i="2"/>
  <c r="CT213" i="2"/>
  <c r="CS213" i="2"/>
  <c r="CR213" i="2"/>
  <c r="W55" i="3"/>
  <c r="CM213" i="2"/>
  <c r="CL213" i="2"/>
  <c r="CK213" i="2"/>
  <c r="V55" i="3"/>
  <c r="CF213" i="2"/>
  <c r="CE213" i="2"/>
  <c r="CD213" i="2"/>
  <c r="U55" i="3"/>
  <c r="BY213" i="2"/>
  <c r="BX213" i="2"/>
  <c r="BW213" i="2"/>
  <c r="T55" i="3"/>
  <c r="BR213" i="2"/>
  <c r="BQ213" i="2"/>
  <c r="BP213" i="2"/>
  <c r="S55" i="3"/>
  <c r="BK213" i="2"/>
  <c r="BJ213" i="2"/>
  <c r="BI213" i="2"/>
  <c r="R55" i="3"/>
  <c r="BD213" i="2"/>
  <c r="BC213" i="2"/>
  <c r="BB213" i="2"/>
  <c r="Q55" i="3"/>
  <c r="AW213" i="2"/>
  <c r="AV213" i="2"/>
  <c r="AU213" i="2"/>
  <c r="P55" i="3"/>
  <c r="AP213" i="2"/>
  <c r="AO213" i="2"/>
  <c r="AN213" i="2"/>
  <c r="O55" i="3"/>
  <c r="AI213" i="2"/>
  <c r="AH213" i="2"/>
  <c r="AG213" i="2"/>
  <c r="AB213" i="2"/>
  <c r="AA213" i="2"/>
  <c r="Z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F257" i="18"/>
  <c r="F256" i="18"/>
  <c r="D126" i="19"/>
  <c r="H213" i="2"/>
  <c r="CT212" i="2"/>
  <c r="CS212" i="2"/>
  <c r="CR212" i="2"/>
  <c r="CM212" i="2"/>
  <c r="CL212" i="2"/>
  <c r="CK212" i="2"/>
  <c r="CF212" i="2"/>
  <c r="CE212" i="2"/>
  <c r="CD212" i="2"/>
  <c r="BY212" i="2"/>
  <c r="BX212" i="2"/>
  <c r="BW212" i="2"/>
  <c r="BR212" i="2"/>
  <c r="BQ212" i="2"/>
  <c r="BP212" i="2"/>
  <c r="BK212" i="2"/>
  <c r="BJ212" i="2"/>
  <c r="BI212" i="2"/>
  <c r="BD212" i="2"/>
  <c r="BC212" i="2"/>
  <c r="BB212" i="2"/>
  <c r="AW212" i="2"/>
  <c r="AV212" i="2"/>
  <c r="AU212" i="2"/>
  <c r="AP212" i="2"/>
  <c r="AO212" i="2"/>
  <c r="AN212" i="2"/>
  <c r="AI212" i="2"/>
  <c r="AH212" i="2"/>
  <c r="AG212" i="2"/>
  <c r="O255" i="18"/>
  <c r="M66" i="21"/>
  <c r="AB212" i="2"/>
  <c r="AA212" i="2"/>
  <c r="Z212" i="2"/>
  <c r="M255" i="18"/>
  <c r="K66" i="21"/>
  <c r="U212" i="2"/>
  <c r="T212" i="2"/>
  <c r="S212" i="2"/>
  <c r="L255" i="18"/>
  <c r="J66" i="21"/>
  <c r="R212" i="2"/>
  <c r="Q212" i="2"/>
  <c r="P212" i="2"/>
  <c r="K255" i="18"/>
  <c r="I66" i="21"/>
  <c r="O212" i="2"/>
  <c r="N212" i="2"/>
  <c r="M212" i="2"/>
  <c r="I255" i="18"/>
  <c r="G66" i="21"/>
  <c r="L212" i="2"/>
  <c r="K212" i="2"/>
  <c r="G255" i="18"/>
  <c r="E66" i="21"/>
  <c r="J212" i="2"/>
  <c r="I212" i="2"/>
  <c r="F255" i="18"/>
  <c r="D66" i="21"/>
  <c r="H212" i="2"/>
  <c r="E255" i="18"/>
  <c r="C66" i="21"/>
  <c r="CT211" i="2"/>
  <c r="CS211" i="2"/>
  <c r="CR211" i="2"/>
  <c r="CM211" i="2"/>
  <c r="CL211" i="2"/>
  <c r="CK211" i="2"/>
  <c r="CF211" i="2"/>
  <c r="CE211" i="2"/>
  <c r="CD211" i="2"/>
  <c r="BY211" i="2"/>
  <c r="BX211" i="2"/>
  <c r="BW211" i="2"/>
  <c r="BR211" i="2"/>
  <c r="BQ211" i="2"/>
  <c r="BP211" i="2"/>
  <c r="BK211" i="2"/>
  <c r="BJ211" i="2"/>
  <c r="BI211" i="2"/>
  <c r="BD211" i="2"/>
  <c r="BC211" i="2"/>
  <c r="BB211" i="2"/>
  <c r="AW211" i="2"/>
  <c r="AV211" i="2"/>
  <c r="AU211" i="2"/>
  <c r="AP211" i="2"/>
  <c r="AO211" i="2"/>
  <c r="AN211" i="2"/>
  <c r="AI211" i="2"/>
  <c r="AH211" i="2"/>
  <c r="AG211" i="2"/>
  <c r="O254" i="18"/>
  <c r="M65" i="21"/>
  <c r="AB211" i="2"/>
  <c r="AA211" i="2"/>
  <c r="Z211" i="2"/>
  <c r="M254" i="18"/>
  <c r="K65" i="21"/>
  <c r="U211" i="2"/>
  <c r="T211" i="2"/>
  <c r="S211" i="2"/>
  <c r="L254" i="18"/>
  <c r="J65" i="21"/>
  <c r="R211" i="2"/>
  <c r="Q211" i="2"/>
  <c r="P211" i="2"/>
  <c r="K254" i="18"/>
  <c r="I65" i="21"/>
  <c r="O211" i="2"/>
  <c r="N211" i="2"/>
  <c r="M211" i="2"/>
  <c r="I254" i="18"/>
  <c r="G65" i="21"/>
  <c r="L211" i="2"/>
  <c r="K211" i="2"/>
  <c r="G254" i="18"/>
  <c r="E65" i="21"/>
  <c r="J211" i="2"/>
  <c r="I211" i="2"/>
  <c r="F254" i="18"/>
  <c r="D65" i="21"/>
  <c r="H211" i="2"/>
  <c r="E254" i="18"/>
  <c r="C65" i="21"/>
  <c r="CT210" i="2"/>
  <c r="CS210" i="2"/>
  <c r="CR210" i="2"/>
  <c r="CM210" i="2"/>
  <c r="CL210" i="2"/>
  <c r="CK210" i="2"/>
  <c r="CF210" i="2"/>
  <c r="CE210" i="2"/>
  <c r="CD210" i="2"/>
  <c r="BY210" i="2"/>
  <c r="BX210" i="2"/>
  <c r="BW210" i="2"/>
  <c r="BR210" i="2"/>
  <c r="BQ210" i="2"/>
  <c r="BP210" i="2"/>
  <c r="BK210" i="2"/>
  <c r="BJ210" i="2"/>
  <c r="BI210" i="2"/>
  <c r="BD210" i="2"/>
  <c r="BC210" i="2"/>
  <c r="BB210" i="2"/>
  <c r="AW210" i="2"/>
  <c r="AV210" i="2"/>
  <c r="AU210" i="2"/>
  <c r="AP210" i="2"/>
  <c r="AO210" i="2"/>
  <c r="AN210" i="2"/>
  <c r="AI210" i="2"/>
  <c r="AH210" i="2"/>
  <c r="AG210" i="2"/>
  <c r="O253" i="18"/>
  <c r="M64" i="21"/>
  <c r="AB210" i="2"/>
  <c r="AA210" i="2"/>
  <c r="Z210" i="2"/>
  <c r="M253" i="18"/>
  <c r="K64" i="21"/>
  <c r="U210" i="2"/>
  <c r="T210" i="2"/>
  <c r="S210" i="2"/>
  <c r="L253" i="18"/>
  <c r="J64" i="21"/>
  <c r="R210" i="2"/>
  <c r="Q210" i="2"/>
  <c r="P210" i="2"/>
  <c r="K253" i="18"/>
  <c r="I64" i="21"/>
  <c r="O210" i="2"/>
  <c r="N210" i="2"/>
  <c r="M210" i="2"/>
  <c r="I253" i="18"/>
  <c r="G64" i="21"/>
  <c r="L210" i="2"/>
  <c r="K210" i="2"/>
  <c r="G253" i="18"/>
  <c r="E64" i="21"/>
  <c r="J210" i="2"/>
  <c r="I210" i="2"/>
  <c r="F253" i="18"/>
  <c r="D64" i="21"/>
  <c r="H210" i="2"/>
  <c r="E253" i="18"/>
  <c r="C64" i="21"/>
  <c r="CT209" i="2"/>
  <c r="CS209" i="2"/>
  <c r="CR209" i="2"/>
  <c r="CM209" i="2"/>
  <c r="CL209" i="2"/>
  <c r="CK209" i="2"/>
  <c r="CF209" i="2"/>
  <c r="CE209" i="2"/>
  <c r="CD209" i="2"/>
  <c r="BY209" i="2"/>
  <c r="BX209" i="2"/>
  <c r="BW209" i="2"/>
  <c r="BR209" i="2"/>
  <c r="BQ209" i="2"/>
  <c r="BP209" i="2"/>
  <c r="BK209" i="2"/>
  <c r="BJ209" i="2"/>
  <c r="BI209" i="2"/>
  <c r="BD209" i="2"/>
  <c r="BC209" i="2"/>
  <c r="BB209" i="2"/>
  <c r="AW209" i="2"/>
  <c r="AV209" i="2"/>
  <c r="AU209" i="2"/>
  <c r="AP209" i="2"/>
  <c r="AO209" i="2"/>
  <c r="AN209" i="2"/>
  <c r="AI209" i="2"/>
  <c r="AH209" i="2"/>
  <c r="AG209" i="2"/>
  <c r="AB209" i="2"/>
  <c r="AA209" i="2"/>
  <c r="Z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F252" i="18"/>
  <c r="H209" i="2"/>
  <c r="CT208" i="2"/>
  <c r="CS208" i="2"/>
  <c r="CR208" i="2"/>
  <c r="CM208" i="2"/>
  <c r="CL208" i="2"/>
  <c r="CK208" i="2"/>
  <c r="CF208" i="2"/>
  <c r="CE208" i="2"/>
  <c r="CD208" i="2"/>
  <c r="BY208" i="2"/>
  <c r="BX208" i="2"/>
  <c r="BW208" i="2"/>
  <c r="BR208" i="2"/>
  <c r="BQ208" i="2"/>
  <c r="BP208" i="2"/>
  <c r="BK208" i="2"/>
  <c r="BJ208" i="2"/>
  <c r="BI208" i="2"/>
  <c r="BD208" i="2"/>
  <c r="BC208" i="2"/>
  <c r="BB208" i="2"/>
  <c r="AW208" i="2"/>
  <c r="AV208" i="2"/>
  <c r="AU208" i="2"/>
  <c r="AP208" i="2"/>
  <c r="AO208" i="2"/>
  <c r="AN208" i="2"/>
  <c r="AI208" i="2"/>
  <c r="AH208" i="2"/>
  <c r="AG208" i="2"/>
  <c r="O250" i="18"/>
  <c r="M125" i="19"/>
  <c r="AB208" i="2"/>
  <c r="AA208" i="2"/>
  <c r="Z208" i="2"/>
  <c r="M250" i="18"/>
  <c r="K125" i="19"/>
  <c r="U208" i="2"/>
  <c r="T208" i="2"/>
  <c r="S208" i="2"/>
  <c r="L250" i="18"/>
  <c r="J125" i="19"/>
  <c r="R208" i="2"/>
  <c r="Q208" i="2"/>
  <c r="P208" i="2"/>
  <c r="K250" i="18"/>
  <c r="I125" i="19"/>
  <c r="O208" i="2"/>
  <c r="N208" i="2"/>
  <c r="M208" i="2"/>
  <c r="I250" i="18"/>
  <c r="G125" i="19"/>
  <c r="L208" i="2"/>
  <c r="K208" i="2"/>
  <c r="G250" i="18"/>
  <c r="E125" i="19"/>
  <c r="J208" i="2"/>
  <c r="I208" i="2"/>
  <c r="F250" i="18"/>
  <c r="D125" i="19"/>
  <c r="H208" i="2"/>
  <c r="E250" i="18"/>
  <c r="C125" i="19"/>
  <c r="CT207" i="2"/>
  <c r="CS207" i="2"/>
  <c r="CR207" i="2"/>
  <c r="CM207" i="2"/>
  <c r="CL207" i="2"/>
  <c r="CK207" i="2"/>
  <c r="CF207" i="2"/>
  <c r="CE207" i="2"/>
  <c r="CD207" i="2"/>
  <c r="BY207" i="2"/>
  <c r="BX207" i="2"/>
  <c r="BW207" i="2"/>
  <c r="BR207" i="2"/>
  <c r="BQ207" i="2"/>
  <c r="BP207" i="2"/>
  <c r="BK207" i="2"/>
  <c r="BJ207" i="2"/>
  <c r="BI207" i="2"/>
  <c r="BD207" i="2"/>
  <c r="BC207" i="2"/>
  <c r="BB207" i="2"/>
  <c r="AW207" i="2"/>
  <c r="AV207" i="2"/>
  <c r="AU207" i="2"/>
  <c r="AP207" i="2"/>
  <c r="AO207" i="2"/>
  <c r="AN207" i="2"/>
  <c r="AI207" i="2"/>
  <c r="AH207" i="2"/>
  <c r="AG207" i="2"/>
  <c r="AB207" i="2"/>
  <c r="AA207" i="2"/>
  <c r="Z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F249" i="18"/>
  <c r="H207" i="2"/>
  <c r="CT206" i="2"/>
  <c r="CS206" i="2"/>
  <c r="CR206" i="2"/>
  <c r="CM206" i="2"/>
  <c r="CL206" i="2"/>
  <c r="CK206" i="2"/>
  <c r="CF206" i="2"/>
  <c r="CE206" i="2"/>
  <c r="CD206" i="2"/>
  <c r="BY206" i="2"/>
  <c r="BX206" i="2"/>
  <c r="BW206" i="2"/>
  <c r="BR206" i="2"/>
  <c r="BQ206" i="2"/>
  <c r="BP206" i="2"/>
  <c r="BK206" i="2"/>
  <c r="BJ206" i="2"/>
  <c r="BI206" i="2"/>
  <c r="BD206" i="2"/>
  <c r="BC206" i="2"/>
  <c r="BB206" i="2"/>
  <c r="AW206" i="2"/>
  <c r="AV206" i="2"/>
  <c r="AU206" i="2"/>
  <c r="AP206" i="2"/>
  <c r="AO206" i="2"/>
  <c r="AN206" i="2"/>
  <c r="AI206" i="2"/>
  <c r="AH206" i="2"/>
  <c r="AG206" i="2"/>
  <c r="O247" i="18"/>
  <c r="M72" i="20"/>
  <c r="AB206" i="2"/>
  <c r="AA206" i="2"/>
  <c r="Z206" i="2"/>
  <c r="M247" i="18"/>
  <c r="K72" i="20"/>
  <c r="U206" i="2"/>
  <c r="T206" i="2"/>
  <c r="S206" i="2"/>
  <c r="L247" i="18"/>
  <c r="J72" i="20"/>
  <c r="R206" i="2"/>
  <c r="Q206" i="2"/>
  <c r="P206" i="2"/>
  <c r="K247" i="18"/>
  <c r="I72" i="20"/>
  <c r="O206" i="2"/>
  <c r="N206" i="2"/>
  <c r="M206" i="2"/>
  <c r="I247" i="18"/>
  <c r="G72" i="20"/>
  <c r="L206" i="2"/>
  <c r="K206" i="2"/>
  <c r="G247" i="18"/>
  <c r="E72" i="20"/>
  <c r="J206" i="2"/>
  <c r="I206" i="2"/>
  <c r="F247" i="18"/>
  <c r="D72" i="20"/>
  <c r="H206" i="2"/>
  <c r="E247" i="18"/>
  <c r="C72" i="20"/>
  <c r="CT205" i="2"/>
  <c r="CS205" i="2"/>
  <c r="CR205" i="2"/>
  <c r="CM205" i="2"/>
  <c r="CL205" i="2"/>
  <c r="CK205" i="2"/>
  <c r="CF205" i="2"/>
  <c r="CE205" i="2"/>
  <c r="CD205" i="2"/>
  <c r="BY205" i="2"/>
  <c r="BX205" i="2"/>
  <c r="BW205" i="2"/>
  <c r="BR205" i="2"/>
  <c r="BQ205" i="2"/>
  <c r="BP205" i="2"/>
  <c r="BK205" i="2"/>
  <c r="BJ205" i="2"/>
  <c r="BI205" i="2"/>
  <c r="BD205" i="2"/>
  <c r="BC205" i="2"/>
  <c r="BB205" i="2"/>
  <c r="AW205" i="2"/>
  <c r="AV205" i="2"/>
  <c r="AU205" i="2"/>
  <c r="AP205" i="2"/>
  <c r="AO205" i="2"/>
  <c r="AN205" i="2"/>
  <c r="AI205" i="2"/>
  <c r="AH205" i="2"/>
  <c r="AG205" i="2"/>
  <c r="O246" i="18"/>
  <c r="M71" i="20"/>
  <c r="AB205" i="2"/>
  <c r="AA205" i="2"/>
  <c r="Z205" i="2"/>
  <c r="M246" i="18"/>
  <c r="K71" i="20"/>
  <c r="U205" i="2"/>
  <c r="T205" i="2"/>
  <c r="S205" i="2"/>
  <c r="L246" i="18"/>
  <c r="J71" i="20"/>
  <c r="R205" i="2"/>
  <c r="Q205" i="2"/>
  <c r="P205" i="2"/>
  <c r="K246" i="18"/>
  <c r="I71" i="20"/>
  <c r="O205" i="2"/>
  <c r="N205" i="2"/>
  <c r="M205" i="2"/>
  <c r="I246" i="18"/>
  <c r="G71" i="20"/>
  <c r="L205" i="2"/>
  <c r="K205" i="2"/>
  <c r="G246" i="18"/>
  <c r="E71" i="20"/>
  <c r="J205" i="2"/>
  <c r="I205" i="2"/>
  <c r="F246" i="18"/>
  <c r="D71" i="20"/>
  <c r="H205" i="2"/>
  <c r="E246" i="18"/>
  <c r="C71" i="20"/>
  <c r="CT204" i="2"/>
  <c r="CS204" i="2"/>
  <c r="CR204" i="2"/>
  <c r="CM204" i="2"/>
  <c r="CL204" i="2"/>
  <c r="CK204" i="2"/>
  <c r="CF204" i="2"/>
  <c r="CE204" i="2"/>
  <c r="CD204" i="2"/>
  <c r="BY204" i="2"/>
  <c r="BX204" i="2"/>
  <c r="BW204" i="2"/>
  <c r="BR204" i="2"/>
  <c r="BQ204" i="2"/>
  <c r="BP204" i="2"/>
  <c r="BK204" i="2"/>
  <c r="BJ204" i="2"/>
  <c r="BI204" i="2"/>
  <c r="BD204" i="2"/>
  <c r="BC204" i="2"/>
  <c r="BB204" i="2"/>
  <c r="AW204" i="2"/>
  <c r="AV204" i="2"/>
  <c r="AU204" i="2"/>
  <c r="AP204" i="2"/>
  <c r="AO204" i="2"/>
  <c r="AN204" i="2"/>
  <c r="AI204" i="2"/>
  <c r="AH204" i="2"/>
  <c r="AG204" i="2"/>
  <c r="AB204" i="2"/>
  <c r="AA204" i="2"/>
  <c r="Z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F245" i="18"/>
  <c r="D70" i="20"/>
  <c r="H204" i="2"/>
  <c r="CT203" i="2"/>
  <c r="CS203" i="2"/>
  <c r="CR203" i="2"/>
  <c r="CM203" i="2"/>
  <c r="CL203" i="2"/>
  <c r="CK203" i="2"/>
  <c r="CF203" i="2"/>
  <c r="CE203" i="2"/>
  <c r="CD203" i="2"/>
  <c r="BY203" i="2"/>
  <c r="BX203" i="2"/>
  <c r="BW203" i="2"/>
  <c r="BR203" i="2"/>
  <c r="BQ203" i="2"/>
  <c r="BP203" i="2"/>
  <c r="BK203" i="2"/>
  <c r="BJ203" i="2"/>
  <c r="BI203" i="2"/>
  <c r="BD203" i="2"/>
  <c r="BC203" i="2"/>
  <c r="BB203" i="2"/>
  <c r="AW203" i="2"/>
  <c r="AV203" i="2"/>
  <c r="AU203" i="2"/>
  <c r="AP203" i="2"/>
  <c r="AO203" i="2"/>
  <c r="AN203" i="2"/>
  <c r="AI203" i="2"/>
  <c r="AH203" i="2"/>
  <c r="AG203" i="2"/>
  <c r="O243" i="18"/>
  <c r="M68" i="20"/>
  <c r="AB203" i="2"/>
  <c r="AA203" i="2"/>
  <c r="Z203" i="2"/>
  <c r="M243" i="18"/>
  <c r="K68" i="20"/>
  <c r="U203" i="2"/>
  <c r="T203" i="2"/>
  <c r="S203" i="2"/>
  <c r="L243" i="18"/>
  <c r="J68" i="20"/>
  <c r="R203" i="2"/>
  <c r="Q203" i="2"/>
  <c r="P203" i="2"/>
  <c r="K243" i="18"/>
  <c r="I68" i="20"/>
  <c r="O203" i="2"/>
  <c r="N203" i="2"/>
  <c r="M203" i="2"/>
  <c r="I243" i="18"/>
  <c r="G68" i="20"/>
  <c r="L203" i="2"/>
  <c r="K203" i="2"/>
  <c r="G243" i="18"/>
  <c r="E68" i="20"/>
  <c r="J203" i="2"/>
  <c r="I203" i="2"/>
  <c r="F243" i="18"/>
  <c r="D68" i="20"/>
  <c r="H203" i="2"/>
  <c r="E243" i="18"/>
  <c r="C68" i="20"/>
  <c r="CT202" i="2"/>
  <c r="CS202" i="2"/>
  <c r="CR202" i="2"/>
  <c r="CM202" i="2"/>
  <c r="CL202" i="2"/>
  <c r="CK202" i="2"/>
  <c r="CF202" i="2"/>
  <c r="CE202" i="2"/>
  <c r="CD202" i="2"/>
  <c r="BY202" i="2"/>
  <c r="BX202" i="2"/>
  <c r="BW202" i="2"/>
  <c r="BR202" i="2"/>
  <c r="BQ202" i="2"/>
  <c r="BP202" i="2"/>
  <c r="BK202" i="2"/>
  <c r="BJ202" i="2"/>
  <c r="BI202" i="2"/>
  <c r="BD202" i="2"/>
  <c r="BC202" i="2"/>
  <c r="BB202" i="2"/>
  <c r="AW202" i="2"/>
  <c r="AV202" i="2"/>
  <c r="AU202" i="2"/>
  <c r="AP202" i="2"/>
  <c r="AO202" i="2"/>
  <c r="AN202" i="2"/>
  <c r="AI202" i="2"/>
  <c r="AH202" i="2"/>
  <c r="AG202" i="2"/>
  <c r="O242" i="18"/>
  <c r="M67" i="20"/>
  <c r="AB202" i="2"/>
  <c r="AA202" i="2"/>
  <c r="Z202" i="2"/>
  <c r="M242" i="18"/>
  <c r="K67" i="20"/>
  <c r="U202" i="2"/>
  <c r="T202" i="2"/>
  <c r="S202" i="2"/>
  <c r="L242" i="18"/>
  <c r="J67" i="20"/>
  <c r="R202" i="2"/>
  <c r="Q202" i="2"/>
  <c r="P202" i="2"/>
  <c r="K242" i="18"/>
  <c r="I67" i="20"/>
  <c r="O202" i="2"/>
  <c r="N202" i="2"/>
  <c r="M202" i="2"/>
  <c r="I242" i="18"/>
  <c r="G67" i="20"/>
  <c r="L202" i="2"/>
  <c r="K202" i="2"/>
  <c r="G242" i="18"/>
  <c r="E67" i="20"/>
  <c r="J202" i="2"/>
  <c r="I202" i="2"/>
  <c r="F242" i="18"/>
  <c r="D67" i="20"/>
  <c r="H202" i="2"/>
  <c r="E242" i="18"/>
  <c r="C67" i="20"/>
  <c r="CT201" i="2"/>
  <c r="CS201" i="2"/>
  <c r="CR201" i="2"/>
  <c r="CM201" i="2"/>
  <c r="CL201" i="2"/>
  <c r="CK201" i="2"/>
  <c r="CF201" i="2"/>
  <c r="CE201" i="2"/>
  <c r="CD201" i="2"/>
  <c r="BY201" i="2"/>
  <c r="BX201" i="2"/>
  <c r="BW201" i="2"/>
  <c r="BR201" i="2"/>
  <c r="BQ201" i="2"/>
  <c r="BP201" i="2"/>
  <c r="BK201" i="2"/>
  <c r="BJ201" i="2"/>
  <c r="BI201" i="2"/>
  <c r="BD201" i="2"/>
  <c r="BC201" i="2"/>
  <c r="BB201" i="2"/>
  <c r="AW201" i="2"/>
  <c r="AV201" i="2"/>
  <c r="AU201" i="2"/>
  <c r="AP201" i="2"/>
  <c r="AO201" i="2"/>
  <c r="AN201" i="2"/>
  <c r="AI201" i="2"/>
  <c r="AH201" i="2"/>
  <c r="AG201" i="2"/>
  <c r="O241" i="18"/>
  <c r="M66" i="20"/>
  <c r="AB201" i="2"/>
  <c r="AA201" i="2"/>
  <c r="Z201" i="2"/>
  <c r="M241" i="18"/>
  <c r="K66" i="20"/>
  <c r="U201" i="2"/>
  <c r="T201" i="2"/>
  <c r="S201" i="2"/>
  <c r="L241" i="18"/>
  <c r="J66" i="20"/>
  <c r="R201" i="2"/>
  <c r="Q201" i="2"/>
  <c r="P201" i="2"/>
  <c r="K241" i="18"/>
  <c r="I66" i="20"/>
  <c r="O201" i="2"/>
  <c r="N201" i="2"/>
  <c r="M201" i="2"/>
  <c r="I241" i="18"/>
  <c r="G66" i="20"/>
  <c r="L201" i="2"/>
  <c r="K201" i="2"/>
  <c r="G241" i="18"/>
  <c r="E66" i="20"/>
  <c r="J201" i="2"/>
  <c r="I201" i="2"/>
  <c r="F241" i="18"/>
  <c r="D66" i="20"/>
  <c r="H201" i="2"/>
  <c r="E241" i="18"/>
  <c r="C66" i="20"/>
  <c r="CT200" i="2"/>
  <c r="CS200" i="2"/>
  <c r="CR200" i="2"/>
  <c r="CM200" i="2"/>
  <c r="CL200" i="2"/>
  <c r="CK200" i="2"/>
  <c r="CF200" i="2"/>
  <c r="CE200" i="2"/>
  <c r="CD200" i="2"/>
  <c r="BY200" i="2"/>
  <c r="BX200" i="2"/>
  <c r="BW200" i="2"/>
  <c r="BR200" i="2"/>
  <c r="BQ200" i="2"/>
  <c r="BP200" i="2"/>
  <c r="BK200" i="2"/>
  <c r="BJ200" i="2"/>
  <c r="BI200" i="2"/>
  <c r="BD200" i="2"/>
  <c r="BC200" i="2"/>
  <c r="BB200" i="2"/>
  <c r="AW200" i="2"/>
  <c r="AV200" i="2"/>
  <c r="AU200" i="2"/>
  <c r="AP200" i="2"/>
  <c r="AO200" i="2"/>
  <c r="AN200" i="2"/>
  <c r="AI200" i="2"/>
  <c r="AH200" i="2"/>
  <c r="AG200" i="2"/>
  <c r="O240" i="18"/>
  <c r="M65" i="20"/>
  <c r="AB200" i="2"/>
  <c r="AA200" i="2"/>
  <c r="Z200" i="2"/>
  <c r="M240" i="18"/>
  <c r="K65" i="20"/>
  <c r="U200" i="2"/>
  <c r="T200" i="2"/>
  <c r="S200" i="2"/>
  <c r="L240" i="18"/>
  <c r="J65" i="20"/>
  <c r="R200" i="2"/>
  <c r="Q200" i="2"/>
  <c r="P200" i="2"/>
  <c r="K240" i="18"/>
  <c r="I65" i="20"/>
  <c r="O200" i="2"/>
  <c r="N200" i="2"/>
  <c r="M200" i="2"/>
  <c r="I240" i="18"/>
  <c r="G65" i="20"/>
  <c r="L200" i="2"/>
  <c r="K200" i="2"/>
  <c r="G240" i="18"/>
  <c r="E65" i="20"/>
  <c r="J200" i="2"/>
  <c r="I200" i="2"/>
  <c r="F240" i="18"/>
  <c r="D65" i="20"/>
  <c r="H200" i="2"/>
  <c r="E240" i="18"/>
  <c r="C65" i="20"/>
  <c r="CT199" i="2"/>
  <c r="CS199" i="2"/>
  <c r="CR199" i="2"/>
  <c r="CM199" i="2"/>
  <c r="CL199" i="2"/>
  <c r="CK199" i="2"/>
  <c r="CF199" i="2"/>
  <c r="CE199" i="2"/>
  <c r="CD199" i="2"/>
  <c r="BY199" i="2"/>
  <c r="BX199" i="2"/>
  <c r="BW199" i="2"/>
  <c r="BR199" i="2"/>
  <c r="BQ199" i="2"/>
  <c r="BP199" i="2"/>
  <c r="BK199" i="2"/>
  <c r="BJ199" i="2"/>
  <c r="BI199" i="2"/>
  <c r="BD199" i="2"/>
  <c r="BC199" i="2"/>
  <c r="BB199" i="2"/>
  <c r="AW199" i="2"/>
  <c r="AV199" i="2"/>
  <c r="AU199" i="2"/>
  <c r="AP199" i="2"/>
  <c r="AO199" i="2"/>
  <c r="AN199" i="2"/>
  <c r="AI199" i="2"/>
  <c r="AH199" i="2"/>
  <c r="AG199" i="2"/>
  <c r="O239" i="18"/>
  <c r="M64" i="20"/>
  <c r="AB199" i="2"/>
  <c r="AA199" i="2"/>
  <c r="Z199" i="2"/>
  <c r="M239" i="18"/>
  <c r="K64" i="20"/>
  <c r="U199" i="2"/>
  <c r="T199" i="2"/>
  <c r="S199" i="2"/>
  <c r="L239" i="18"/>
  <c r="J64" i="20"/>
  <c r="R199" i="2"/>
  <c r="Q199" i="2"/>
  <c r="P199" i="2"/>
  <c r="K239" i="18"/>
  <c r="I64" i="20"/>
  <c r="O199" i="2"/>
  <c r="N199" i="2"/>
  <c r="M199" i="2"/>
  <c r="I239" i="18"/>
  <c r="G64" i="20"/>
  <c r="L199" i="2"/>
  <c r="K199" i="2"/>
  <c r="G239" i="18"/>
  <c r="E64" i="20"/>
  <c r="J199" i="2"/>
  <c r="I199" i="2"/>
  <c r="F239" i="18"/>
  <c r="D64" i="20"/>
  <c r="H199" i="2"/>
  <c r="E239" i="18"/>
  <c r="C64" i="20"/>
  <c r="CT198" i="2"/>
  <c r="CS198" i="2"/>
  <c r="CR198" i="2"/>
  <c r="CM198" i="2"/>
  <c r="CL198" i="2"/>
  <c r="CK198" i="2"/>
  <c r="CF198" i="2"/>
  <c r="CE198" i="2"/>
  <c r="CD198" i="2"/>
  <c r="BY198" i="2"/>
  <c r="BX198" i="2"/>
  <c r="BW198" i="2"/>
  <c r="BR198" i="2"/>
  <c r="BQ198" i="2"/>
  <c r="BP198" i="2"/>
  <c r="BK198" i="2"/>
  <c r="BJ198" i="2"/>
  <c r="BI198" i="2"/>
  <c r="BD198" i="2"/>
  <c r="BC198" i="2"/>
  <c r="BB198" i="2"/>
  <c r="AW198" i="2"/>
  <c r="AV198" i="2"/>
  <c r="AU198" i="2"/>
  <c r="AP198" i="2"/>
  <c r="AO198" i="2"/>
  <c r="AN198" i="2"/>
  <c r="AI198" i="2"/>
  <c r="AH198" i="2"/>
  <c r="AG198" i="2"/>
  <c r="O238" i="18"/>
  <c r="M63" i="20"/>
  <c r="AB198" i="2"/>
  <c r="AA198" i="2"/>
  <c r="Z198" i="2"/>
  <c r="M238" i="18"/>
  <c r="K63" i="20"/>
  <c r="U198" i="2"/>
  <c r="T198" i="2"/>
  <c r="S198" i="2"/>
  <c r="L238" i="18"/>
  <c r="J63" i="20"/>
  <c r="R198" i="2"/>
  <c r="Q198" i="2"/>
  <c r="P198" i="2"/>
  <c r="K238" i="18"/>
  <c r="I63" i="20"/>
  <c r="O198" i="2"/>
  <c r="N198" i="2"/>
  <c r="M198" i="2"/>
  <c r="I238" i="18"/>
  <c r="G63" i="20"/>
  <c r="L198" i="2"/>
  <c r="K198" i="2"/>
  <c r="G238" i="18"/>
  <c r="E63" i="20"/>
  <c r="J198" i="2"/>
  <c r="I198" i="2"/>
  <c r="F238" i="18"/>
  <c r="D63" i="20"/>
  <c r="H198" i="2"/>
  <c r="E238" i="18"/>
  <c r="C63" i="20"/>
  <c r="CT197" i="2"/>
  <c r="CS197" i="2"/>
  <c r="CR197" i="2"/>
  <c r="CM197" i="2"/>
  <c r="CL197" i="2"/>
  <c r="CK197" i="2"/>
  <c r="CF197" i="2"/>
  <c r="CE197" i="2"/>
  <c r="CD197" i="2"/>
  <c r="BY197" i="2"/>
  <c r="BX197" i="2"/>
  <c r="BW197" i="2"/>
  <c r="BR197" i="2"/>
  <c r="BQ197" i="2"/>
  <c r="BP197" i="2"/>
  <c r="BK197" i="2"/>
  <c r="BJ197" i="2"/>
  <c r="BI197" i="2"/>
  <c r="BD197" i="2"/>
  <c r="BC197" i="2"/>
  <c r="BB197" i="2"/>
  <c r="AW197" i="2"/>
  <c r="AV197" i="2"/>
  <c r="AU197" i="2"/>
  <c r="AP197" i="2"/>
  <c r="AO197" i="2"/>
  <c r="AN197" i="2"/>
  <c r="AI197" i="2"/>
  <c r="AH197" i="2"/>
  <c r="AG197" i="2"/>
  <c r="O237" i="18"/>
  <c r="M62" i="20"/>
  <c r="AB197" i="2"/>
  <c r="AA197" i="2"/>
  <c r="Z197" i="2"/>
  <c r="M237" i="18"/>
  <c r="K62" i="20"/>
  <c r="U197" i="2"/>
  <c r="T197" i="2"/>
  <c r="S197" i="2"/>
  <c r="L237" i="18"/>
  <c r="J62" i="20"/>
  <c r="R197" i="2"/>
  <c r="Q197" i="2"/>
  <c r="P197" i="2"/>
  <c r="K237" i="18"/>
  <c r="I62" i="20"/>
  <c r="O197" i="2"/>
  <c r="N197" i="2"/>
  <c r="M197" i="2"/>
  <c r="I237" i="18"/>
  <c r="G62" i="20"/>
  <c r="L197" i="2"/>
  <c r="K197" i="2"/>
  <c r="G237" i="18"/>
  <c r="E62" i="20"/>
  <c r="J197" i="2"/>
  <c r="I197" i="2"/>
  <c r="F237" i="18"/>
  <c r="D62" i="20"/>
  <c r="H197" i="2"/>
  <c r="E237" i="18"/>
  <c r="C62" i="20"/>
  <c r="CT196" i="2"/>
  <c r="CS196" i="2"/>
  <c r="CR196" i="2"/>
  <c r="CM196" i="2"/>
  <c r="CL196" i="2"/>
  <c r="CK196" i="2"/>
  <c r="CF196" i="2"/>
  <c r="CE196" i="2"/>
  <c r="CD196" i="2"/>
  <c r="BY196" i="2"/>
  <c r="BX196" i="2"/>
  <c r="BW196" i="2"/>
  <c r="BR196" i="2"/>
  <c r="BQ196" i="2"/>
  <c r="BP196" i="2"/>
  <c r="BK196" i="2"/>
  <c r="BJ196" i="2"/>
  <c r="BI196" i="2"/>
  <c r="BD196" i="2"/>
  <c r="BC196" i="2"/>
  <c r="BB196" i="2"/>
  <c r="AW196" i="2"/>
  <c r="AV196" i="2"/>
  <c r="AU196" i="2"/>
  <c r="AP196" i="2"/>
  <c r="AO196" i="2"/>
  <c r="AN196" i="2"/>
  <c r="AI196" i="2"/>
  <c r="AH196" i="2"/>
  <c r="AG196" i="2"/>
  <c r="AB196" i="2"/>
  <c r="AA196" i="2"/>
  <c r="Z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F236" i="18"/>
  <c r="D61" i="20"/>
  <c r="H196" i="2"/>
  <c r="CT195" i="2"/>
  <c r="CS195" i="2"/>
  <c r="CR195" i="2"/>
  <c r="CM195" i="2"/>
  <c r="CL195" i="2"/>
  <c r="CK195" i="2"/>
  <c r="CF195" i="2"/>
  <c r="CE195" i="2"/>
  <c r="CD195" i="2"/>
  <c r="BY195" i="2"/>
  <c r="BX195" i="2"/>
  <c r="BW195" i="2"/>
  <c r="BR195" i="2"/>
  <c r="BQ195" i="2"/>
  <c r="BP195" i="2"/>
  <c r="BK195" i="2"/>
  <c r="BJ195" i="2"/>
  <c r="BI195" i="2"/>
  <c r="BD195" i="2"/>
  <c r="BC195" i="2"/>
  <c r="BB195" i="2"/>
  <c r="AW195" i="2"/>
  <c r="AV195" i="2"/>
  <c r="AU195" i="2"/>
  <c r="AP195" i="2"/>
  <c r="AO195" i="2"/>
  <c r="AN195" i="2"/>
  <c r="AI195" i="2"/>
  <c r="AH195" i="2"/>
  <c r="AG195" i="2"/>
  <c r="O234" i="18"/>
  <c r="M122" i="19"/>
  <c r="AB195" i="2"/>
  <c r="AA195" i="2"/>
  <c r="Z195" i="2"/>
  <c r="M234" i="18"/>
  <c r="K122" i="19"/>
  <c r="U195" i="2"/>
  <c r="T195" i="2"/>
  <c r="S195" i="2"/>
  <c r="L234" i="18"/>
  <c r="J122" i="19"/>
  <c r="R195" i="2"/>
  <c r="Q195" i="2"/>
  <c r="P195" i="2"/>
  <c r="K234" i="18"/>
  <c r="I122" i="19"/>
  <c r="O195" i="2"/>
  <c r="N195" i="2"/>
  <c r="M195" i="2"/>
  <c r="I234" i="18"/>
  <c r="G122" i="19"/>
  <c r="L195" i="2"/>
  <c r="K195" i="2"/>
  <c r="G234" i="18"/>
  <c r="E122" i="19"/>
  <c r="J195" i="2"/>
  <c r="I195" i="2"/>
  <c r="F234" i="18"/>
  <c r="D122" i="19"/>
  <c r="H195" i="2"/>
  <c r="E234" i="18"/>
  <c r="C122" i="19"/>
  <c r="CT194" i="2"/>
  <c r="CS194" i="2"/>
  <c r="CR194" i="2"/>
  <c r="CM194" i="2"/>
  <c r="CL194" i="2"/>
  <c r="CK194" i="2"/>
  <c r="CF194" i="2"/>
  <c r="CE194" i="2"/>
  <c r="CD194" i="2"/>
  <c r="BY194" i="2"/>
  <c r="BX194" i="2"/>
  <c r="BW194" i="2"/>
  <c r="BR194" i="2"/>
  <c r="BQ194" i="2"/>
  <c r="BP194" i="2"/>
  <c r="BK194" i="2"/>
  <c r="BJ194" i="2"/>
  <c r="BI194" i="2"/>
  <c r="BD194" i="2"/>
  <c r="BC194" i="2"/>
  <c r="BB194" i="2"/>
  <c r="AW194" i="2"/>
  <c r="AV194" i="2"/>
  <c r="AU194" i="2"/>
  <c r="AP194" i="2"/>
  <c r="AO194" i="2"/>
  <c r="AN194" i="2"/>
  <c r="AI194" i="2"/>
  <c r="AH194" i="2"/>
  <c r="AG194" i="2"/>
  <c r="O233" i="18"/>
  <c r="M121" i="19"/>
  <c r="AB194" i="2"/>
  <c r="AA194" i="2"/>
  <c r="Z194" i="2"/>
  <c r="M233" i="18"/>
  <c r="K121" i="19"/>
  <c r="U194" i="2"/>
  <c r="T194" i="2"/>
  <c r="S194" i="2"/>
  <c r="L233" i="18"/>
  <c r="J121" i="19"/>
  <c r="R194" i="2"/>
  <c r="Q194" i="2"/>
  <c r="P194" i="2"/>
  <c r="K233" i="18"/>
  <c r="I121" i="19"/>
  <c r="O194" i="2"/>
  <c r="N194" i="2"/>
  <c r="M194" i="2"/>
  <c r="I233" i="18"/>
  <c r="G121" i="19"/>
  <c r="L194" i="2"/>
  <c r="K194" i="2"/>
  <c r="G233" i="18"/>
  <c r="E121" i="19"/>
  <c r="J194" i="2"/>
  <c r="I194" i="2"/>
  <c r="F233" i="18"/>
  <c r="D121" i="19"/>
  <c r="H194" i="2"/>
  <c r="E233" i="18"/>
  <c r="C121" i="19"/>
  <c r="CT193" i="2"/>
  <c r="CS193" i="2"/>
  <c r="CR193" i="2"/>
  <c r="CM193" i="2"/>
  <c r="CL193" i="2"/>
  <c r="CK193" i="2"/>
  <c r="CF193" i="2"/>
  <c r="CE193" i="2"/>
  <c r="CD193" i="2"/>
  <c r="BY193" i="2"/>
  <c r="BX193" i="2"/>
  <c r="BW193" i="2"/>
  <c r="BR193" i="2"/>
  <c r="BQ193" i="2"/>
  <c r="BP193" i="2"/>
  <c r="BK193" i="2"/>
  <c r="BJ193" i="2"/>
  <c r="BI193" i="2"/>
  <c r="BD193" i="2"/>
  <c r="BC193" i="2"/>
  <c r="BB193" i="2"/>
  <c r="AW193" i="2"/>
  <c r="AV193" i="2"/>
  <c r="AU193" i="2"/>
  <c r="AP193" i="2"/>
  <c r="AO193" i="2"/>
  <c r="AN193" i="2"/>
  <c r="AI193" i="2"/>
  <c r="AH193" i="2"/>
  <c r="AG193" i="2"/>
  <c r="O232" i="18"/>
  <c r="M120" i="19"/>
  <c r="AB193" i="2"/>
  <c r="AA193" i="2"/>
  <c r="Z193" i="2"/>
  <c r="M232" i="18"/>
  <c r="K120" i="19"/>
  <c r="U193" i="2"/>
  <c r="T193" i="2"/>
  <c r="S193" i="2"/>
  <c r="L232" i="18"/>
  <c r="J120" i="19"/>
  <c r="R193" i="2"/>
  <c r="Q193" i="2"/>
  <c r="P193" i="2"/>
  <c r="K232" i="18"/>
  <c r="I120" i="19"/>
  <c r="O193" i="2"/>
  <c r="N193" i="2"/>
  <c r="M193" i="2"/>
  <c r="I232" i="18"/>
  <c r="G120" i="19"/>
  <c r="L193" i="2"/>
  <c r="K193" i="2"/>
  <c r="G232" i="18"/>
  <c r="E120" i="19"/>
  <c r="J193" i="2"/>
  <c r="I193" i="2"/>
  <c r="F232" i="18"/>
  <c r="D120" i="19"/>
  <c r="H193" i="2"/>
  <c r="E232" i="18"/>
  <c r="C120" i="19"/>
  <c r="CT192" i="2"/>
  <c r="CS192" i="2"/>
  <c r="CR192" i="2"/>
  <c r="CM192" i="2"/>
  <c r="CL192" i="2"/>
  <c r="CK192" i="2"/>
  <c r="CF192" i="2"/>
  <c r="CE192" i="2"/>
  <c r="CD192" i="2"/>
  <c r="BY192" i="2"/>
  <c r="BX192" i="2"/>
  <c r="BW192" i="2"/>
  <c r="BR192" i="2"/>
  <c r="BQ192" i="2"/>
  <c r="BP192" i="2"/>
  <c r="BK192" i="2"/>
  <c r="BJ192" i="2"/>
  <c r="BI192" i="2"/>
  <c r="BD192" i="2"/>
  <c r="BC192" i="2"/>
  <c r="BB192" i="2"/>
  <c r="AW192" i="2"/>
  <c r="AV192" i="2"/>
  <c r="AU192" i="2"/>
  <c r="AP192" i="2"/>
  <c r="AO192" i="2"/>
  <c r="AN192" i="2"/>
  <c r="AI192" i="2"/>
  <c r="AH192" i="2"/>
  <c r="AG192" i="2"/>
  <c r="AB192" i="2"/>
  <c r="AA192" i="2"/>
  <c r="Z192" i="2"/>
  <c r="U192" i="2"/>
  <c r="T192" i="2"/>
  <c r="S192" i="2"/>
  <c r="R192" i="2"/>
  <c r="Q192" i="2"/>
  <c r="P192" i="2"/>
  <c r="O192" i="2"/>
  <c r="N192" i="2"/>
  <c r="M192" i="2"/>
  <c r="L192" i="2"/>
  <c r="K192" i="2"/>
  <c r="J192" i="2"/>
  <c r="I192" i="2"/>
  <c r="F231" i="18"/>
  <c r="D119" i="19"/>
  <c r="H192" i="2"/>
  <c r="CT191" i="2"/>
  <c r="CS191" i="2"/>
  <c r="CR191" i="2"/>
  <c r="CM191" i="2"/>
  <c r="CL191" i="2"/>
  <c r="CK191" i="2"/>
  <c r="CF191" i="2"/>
  <c r="CE191" i="2"/>
  <c r="CD191" i="2"/>
  <c r="BY191" i="2"/>
  <c r="BX191" i="2"/>
  <c r="BW191" i="2"/>
  <c r="BR191" i="2"/>
  <c r="BQ191" i="2"/>
  <c r="BP191" i="2"/>
  <c r="BK191" i="2"/>
  <c r="BJ191" i="2"/>
  <c r="BI191" i="2"/>
  <c r="BD191" i="2"/>
  <c r="BC191" i="2"/>
  <c r="BB191" i="2"/>
  <c r="AW191" i="2"/>
  <c r="AV191" i="2"/>
  <c r="AU191" i="2"/>
  <c r="AP191" i="2"/>
  <c r="AO191" i="2"/>
  <c r="AN191" i="2"/>
  <c r="AI191" i="2"/>
  <c r="AH191" i="2"/>
  <c r="AG191" i="2"/>
  <c r="O229" i="18"/>
  <c r="M61" i="21"/>
  <c r="AB191" i="2"/>
  <c r="AA191" i="2"/>
  <c r="Z191" i="2"/>
  <c r="M229" i="18"/>
  <c r="K61" i="21"/>
  <c r="U191" i="2"/>
  <c r="T191" i="2"/>
  <c r="S191" i="2"/>
  <c r="L229" i="18"/>
  <c r="J61" i="21"/>
  <c r="R191" i="2"/>
  <c r="Q191" i="2"/>
  <c r="P191" i="2"/>
  <c r="K229" i="18"/>
  <c r="I61" i="21"/>
  <c r="O191" i="2"/>
  <c r="N191" i="2"/>
  <c r="M191" i="2"/>
  <c r="I229" i="18"/>
  <c r="G61" i="21"/>
  <c r="L191" i="2"/>
  <c r="K191" i="2"/>
  <c r="G229" i="18"/>
  <c r="E61" i="21"/>
  <c r="J191" i="2"/>
  <c r="I191" i="2"/>
  <c r="F229" i="18"/>
  <c r="D61" i="21"/>
  <c r="H191" i="2"/>
  <c r="E229" i="18"/>
  <c r="C61" i="21"/>
  <c r="CT190" i="2"/>
  <c r="CS190" i="2"/>
  <c r="CR190" i="2"/>
  <c r="CM190" i="2"/>
  <c r="CL190" i="2"/>
  <c r="CK190" i="2"/>
  <c r="CF190" i="2"/>
  <c r="CE190" i="2"/>
  <c r="CD190" i="2"/>
  <c r="BY190" i="2"/>
  <c r="BX190" i="2"/>
  <c r="BW190" i="2"/>
  <c r="BR190" i="2"/>
  <c r="BQ190" i="2"/>
  <c r="BP190" i="2"/>
  <c r="BK190" i="2"/>
  <c r="BJ190" i="2"/>
  <c r="BI190" i="2"/>
  <c r="BD190" i="2"/>
  <c r="BC190" i="2"/>
  <c r="BB190" i="2"/>
  <c r="AW190" i="2"/>
  <c r="AV190" i="2"/>
  <c r="AU190" i="2"/>
  <c r="AP190" i="2"/>
  <c r="AO190" i="2"/>
  <c r="AN190" i="2"/>
  <c r="AI190" i="2"/>
  <c r="AH190" i="2"/>
  <c r="AG190" i="2"/>
  <c r="O228" i="18"/>
  <c r="M60" i="21"/>
  <c r="AB190" i="2"/>
  <c r="AA190" i="2"/>
  <c r="Z190" i="2"/>
  <c r="M228" i="18"/>
  <c r="K60" i="21"/>
  <c r="U190" i="2"/>
  <c r="T190" i="2"/>
  <c r="S190" i="2"/>
  <c r="L228" i="18"/>
  <c r="J60" i="21"/>
  <c r="R190" i="2"/>
  <c r="Q190" i="2"/>
  <c r="P190" i="2"/>
  <c r="K228" i="18"/>
  <c r="I60" i="21"/>
  <c r="O190" i="2"/>
  <c r="N190" i="2"/>
  <c r="M190" i="2"/>
  <c r="I228" i="18"/>
  <c r="G60" i="21"/>
  <c r="L190" i="2"/>
  <c r="K190" i="2"/>
  <c r="G228" i="18"/>
  <c r="E60" i="21"/>
  <c r="J190" i="2"/>
  <c r="I190" i="2"/>
  <c r="F228" i="18"/>
  <c r="D60" i="21"/>
  <c r="H190" i="2"/>
  <c r="E228" i="18"/>
  <c r="C60" i="21"/>
  <c r="CT189" i="2"/>
  <c r="CS189" i="2"/>
  <c r="CR189" i="2"/>
  <c r="CM189" i="2"/>
  <c r="CL189" i="2"/>
  <c r="CK189" i="2"/>
  <c r="CF189" i="2"/>
  <c r="CE189" i="2"/>
  <c r="CD189" i="2"/>
  <c r="BY189" i="2"/>
  <c r="BX189" i="2"/>
  <c r="BW189" i="2"/>
  <c r="BR189" i="2"/>
  <c r="BQ189" i="2"/>
  <c r="BP189" i="2"/>
  <c r="BK189" i="2"/>
  <c r="BJ189" i="2"/>
  <c r="BI189" i="2"/>
  <c r="BD189" i="2"/>
  <c r="BC189" i="2"/>
  <c r="BB189" i="2"/>
  <c r="AW189" i="2"/>
  <c r="AV189" i="2"/>
  <c r="AU189" i="2"/>
  <c r="AP189" i="2"/>
  <c r="AO189" i="2"/>
  <c r="AN189" i="2"/>
  <c r="AI189" i="2"/>
  <c r="AH189" i="2"/>
  <c r="AG189" i="2"/>
  <c r="O227" i="18"/>
  <c r="M59" i="21"/>
  <c r="AB189" i="2"/>
  <c r="AA189" i="2"/>
  <c r="Z189" i="2"/>
  <c r="M227" i="18"/>
  <c r="K59" i="21"/>
  <c r="U189" i="2"/>
  <c r="T189" i="2"/>
  <c r="S189" i="2"/>
  <c r="L227" i="18"/>
  <c r="J59" i="21"/>
  <c r="R189" i="2"/>
  <c r="Q189" i="2"/>
  <c r="P189" i="2"/>
  <c r="K227" i="18"/>
  <c r="I59" i="21"/>
  <c r="O189" i="2"/>
  <c r="N189" i="2"/>
  <c r="M189" i="2"/>
  <c r="I227" i="18"/>
  <c r="G59" i="21"/>
  <c r="L189" i="2"/>
  <c r="K189" i="2"/>
  <c r="G227" i="18"/>
  <c r="E59" i="21"/>
  <c r="J189" i="2"/>
  <c r="I189" i="2"/>
  <c r="F227" i="18"/>
  <c r="D59" i="21"/>
  <c r="H189" i="2"/>
  <c r="E227" i="18"/>
  <c r="C59" i="21"/>
  <c r="CT188" i="2"/>
  <c r="CS188" i="2"/>
  <c r="CR188" i="2"/>
  <c r="CM188" i="2"/>
  <c r="CL188" i="2"/>
  <c r="CK188" i="2"/>
  <c r="CF188" i="2"/>
  <c r="CE188" i="2"/>
  <c r="CD188" i="2"/>
  <c r="BY188" i="2"/>
  <c r="BX188" i="2"/>
  <c r="BW188" i="2"/>
  <c r="BR188" i="2"/>
  <c r="BQ188" i="2"/>
  <c r="BP188" i="2"/>
  <c r="BK188" i="2"/>
  <c r="BJ188" i="2"/>
  <c r="BI188" i="2"/>
  <c r="BD188" i="2"/>
  <c r="BC188" i="2"/>
  <c r="BB188" i="2"/>
  <c r="AW188" i="2"/>
  <c r="AV188" i="2"/>
  <c r="AU188" i="2"/>
  <c r="AP188" i="2"/>
  <c r="AO188" i="2"/>
  <c r="AN188" i="2"/>
  <c r="AI188" i="2"/>
  <c r="AH188" i="2"/>
  <c r="AG188" i="2"/>
  <c r="O226" i="18"/>
  <c r="M58" i="21"/>
  <c r="AB188" i="2"/>
  <c r="AA188" i="2"/>
  <c r="Z188" i="2"/>
  <c r="M226" i="18"/>
  <c r="K58" i="21"/>
  <c r="U188" i="2"/>
  <c r="T188" i="2"/>
  <c r="S188" i="2"/>
  <c r="L226" i="18"/>
  <c r="J58" i="21"/>
  <c r="R188" i="2"/>
  <c r="Q188" i="2"/>
  <c r="P188" i="2"/>
  <c r="K226" i="18"/>
  <c r="I58" i="21"/>
  <c r="O188" i="2"/>
  <c r="N188" i="2"/>
  <c r="M188" i="2"/>
  <c r="I226" i="18"/>
  <c r="G58" i="21"/>
  <c r="L188" i="2"/>
  <c r="K188" i="2"/>
  <c r="G226" i="18"/>
  <c r="E58" i="21"/>
  <c r="J188" i="2"/>
  <c r="I188" i="2"/>
  <c r="F226" i="18"/>
  <c r="D58" i="21"/>
  <c r="H188" i="2"/>
  <c r="E226" i="18"/>
  <c r="C58" i="21"/>
  <c r="CT187" i="2"/>
  <c r="CS187" i="2"/>
  <c r="CR187" i="2"/>
  <c r="CM187" i="2"/>
  <c r="CL187" i="2"/>
  <c r="CK187" i="2"/>
  <c r="CF187" i="2"/>
  <c r="CE187" i="2"/>
  <c r="CD187" i="2"/>
  <c r="BY187" i="2"/>
  <c r="BX187" i="2"/>
  <c r="BW187" i="2"/>
  <c r="BR187" i="2"/>
  <c r="BQ187" i="2"/>
  <c r="BP187" i="2"/>
  <c r="BK187" i="2"/>
  <c r="BJ187" i="2"/>
  <c r="BI187" i="2"/>
  <c r="BD187" i="2"/>
  <c r="BC187" i="2"/>
  <c r="BB187" i="2"/>
  <c r="AW187" i="2"/>
  <c r="AV187" i="2"/>
  <c r="AU187" i="2"/>
  <c r="AP187" i="2"/>
  <c r="AO187" i="2"/>
  <c r="AN187" i="2"/>
  <c r="AI187" i="2"/>
  <c r="AH187" i="2"/>
  <c r="AG187" i="2"/>
  <c r="O225" i="18"/>
  <c r="M57" i="21"/>
  <c r="AB187" i="2"/>
  <c r="AA187" i="2"/>
  <c r="Z187" i="2"/>
  <c r="M225" i="18"/>
  <c r="K57" i="21"/>
  <c r="U187" i="2"/>
  <c r="T187" i="2"/>
  <c r="S187" i="2"/>
  <c r="L225" i="18"/>
  <c r="J57" i="21"/>
  <c r="R187" i="2"/>
  <c r="Q187" i="2"/>
  <c r="P187" i="2"/>
  <c r="K225" i="18"/>
  <c r="I57" i="21"/>
  <c r="O187" i="2"/>
  <c r="N187" i="2"/>
  <c r="M187" i="2"/>
  <c r="I225" i="18"/>
  <c r="G57" i="21"/>
  <c r="L187" i="2"/>
  <c r="K187" i="2"/>
  <c r="G225" i="18"/>
  <c r="E57" i="21"/>
  <c r="J187" i="2"/>
  <c r="I187" i="2"/>
  <c r="F225" i="18"/>
  <c r="D57" i="21"/>
  <c r="H187" i="2"/>
  <c r="E225" i="18"/>
  <c r="C57" i="21"/>
  <c r="CT186" i="2"/>
  <c r="CS186" i="2"/>
  <c r="CR186" i="2"/>
  <c r="CM186" i="2"/>
  <c r="CL186" i="2"/>
  <c r="CK186" i="2"/>
  <c r="CF186" i="2"/>
  <c r="CE186" i="2"/>
  <c r="CD186" i="2"/>
  <c r="BY186" i="2"/>
  <c r="BX186" i="2"/>
  <c r="BW186" i="2"/>
  <c r="BR186" i="2"/>
  <c r="BQ186" i="2"/>
  <c r="BP186" i="2"/>
  <c r="BK186" i="2"/>
  <c r="BJ186" i="2"/>
  <c r="BI186" i="2"/>
  <c r="BD186" i="2"/>
  <c r="BC186" i="2"/>
  <c r="BB186" i="2"/>
  <c r="AW186" i="2"/>
  <c r="AV186" i="2"/>
  <c r="AU186" i="2"/>
  <c r="AP186" i="2"/>
  <c r="AO186" i="2"/>
  <c r="AN186" i="2"/>
  <c r="AI186" i="2"/>
  <c r="AH186" i="2"/>
  <c r="AG186" i="2"/>
  <c r="O224" i="18"/>
  <c r="M56" i="21"/>
  <c r="AB186" i="2"/>
  <c r="AA186" i="2"/>
  <c r="Z186" i="2"/>
  <c r="M224" i="18"/>
  <c r="K56" i="21"/>
  <c r="U186" i="2"/>
  <c r="T186" i="2"/>
  <c r="S186" i="2"/>
  <c r="L224" i="18"/>
  <c r="J56" i="21"/>
  <c r="R186" i="2"/>
  <c r="Q186" i="2"/>
  <c r="P186" i="2"/>
  <c r="K224" i="18"/>
  <c r="I56" i="21"/>
  <c r="O186" i="2"/>
  <c r="N186" i="2"/>
  <c r="M186" i="2"/>
  <c r="I224" i="18"/>
  <c r="G56" i="21"/>
  <c r="L186" i="2"/>
  <c r="K186" i="2"/>
  <c r="G224" i="18"/>
  <c r="E56" i="21"/>
  <c r="J186" i="2"/>
  <c r="I186" i="2"/>
  <c r="F224" i="18"/>
  <c r="D56" i="21"/>
  <c r="H186" i="2"/>
  <c r="E224" i="18"/>
  <c r="C56" i="21"/>
  <c r="CT185" i="2"/>
  <c r="CS185" i="2"/>
  <c r="CR185" i="2"/>
  <c r="CM185" i="2"/>
  <c r="CL185" i="2"/>
  <c r="CK185" i="2"/>
  <c r="CF185" i="2"/>
  <c r="CE185" i="2"/>
  <c r="CD185" i="2"/>
  <c r="BY185" i="2"/>
  <c r="BX185" i="2"/>
  <c r="BW185" i="2"/>
  <c r="BR185" i="2"/>
  <c r="BQ185" i="2"/>
  <c r="BP185" i="2"/>
  <c r="BK185" i="2"/>
  <c r="BJ185" i="2"/>
  <c r="BI185" i="2"/>
  <c r="BD185" i="2"/>
  <c r="BC185" i="2"/>
  <c r="BB185" i="2"/>
  <c r="AW185" i="2"/>
  <c r="AV185" i="2"/>
  <c r="AU185" i="2"/>
  <c r="AP185" i="2"/>
  <c r="AO185" i="2"/>
  <c r="AN185" i="2"/>
  <c r="AI185" i="2"/>
  <c r="AH185" i="2"/>
  <c r="AG185" i="2"/>
  <c r="O223" i="18"/>
  <c r="M55" i="21"/>
  <c r="AB185" i="2"/>
  <c r="AA185" i="2"/>
  <c r="Z185" i="2"/>
  <c r="M223" i="18"/>
  <c r="K55" i="21"/>
  <c r="U185" i="2"/>
  <c r="T185" i="2"/>
  <c r="S185" i="2"/>
  <c r="L223" i="18"/>
  <c r="J55" i="21"/>
  <c r="R185" i="2"/>
  <c r="Q185" i="2"/>
  <c r="P185" i="2"/>
  <c r="K223" i="18"/>
  <c r="I55" i="21"/>
  <c r="O185" i="2"/>
  <c r="N185" i="2"/>
  <c r="M185" i="2"/>
  <c r="I223" i="18"/>
  <c r="G55" i="21"/>
  <c r="L185" i="2"/>
  <c r="K185" i="2"/>
  <c r="G223" i="18"/>
  <c r="E55" i="21"/>
  <c r="J185" i="2"/>
  <c r="I185" i="2"/>
  <c r="F223" i="18"/>
  <c r="D55" i="21"/>
  <c r="H185" i="2"/>
  <c r="E223" i="18"/>
  <c r="C55" i="21"/>
  <c r="CT184" i="2"/>
  <c r="CS184" i="2"/>
  <c r="CR184" i="2"/>
  <c r="CM184" i="2"/>
  <c r="CL184" i="2"/>
  <c r="CK184" i="2"/>
  <c r="CF184" i="2"/>
  <c r="CE184" i="2"/>
  <c r="CD184" i="2"/>
  <c r="BY184" i="2"/>
  <c r="BX184" i="2"/>
  <c r="BW184" i="2"/>
  <c r="BR184" i="2"/>
  <c r="BQ184" i="2"/>
  <c r="BP184" i="2"/>
  <c r="BK184" i="2"/>
  <c r="BJ184" i="2"/>
  <c r="BI184" i="2"/>
  <c r="BD184" i="2"/>
  <c r="BC184" i="2"/>
  <c r="BB184" i="2"/>
  <c r="AW184" i="2"/>
  <c r="AV184" i="2"/>
  <c r="AU184" i="2"/>
  <c r="AP184" i="2"/>
  <c r="AO184" i="2"/>
  <c r="AN184" i="2"/>
  <c r="AI184" i="2"/>
  <c r="AH184" i="2"/>
  <c r="AG184" i="2"/>
  <c r="AB184" i="2"/>
  <c r="AA184" i="2"/>
  <c r="Z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F222" i="18"/>
  <c r="D54" i="21"/>
  <c r="H184" i="2"/>
  <c r="CT183" i="2"/>
  <c r="CS183" i="2"/>
  <c r="CR183" i="2"/>
  <c r="CM183" i="2"/>
  <c r="CL183" i="2"/>
  <c r="CK183" i="2"/>
  <c r="CF183" i="2"/>
  <c r="CE183" i="2"/>
  <c r="CD183" i="2"/>
  <c r="BY183" i="2"/>
  <c r="BX183" i="2"/>
  <c r="BW183" i="2"/>
  <c r="BR183" i="2"/>
  <c r="BQ183" i="2"/>
  <c r="BP183" i="2"/>
  <c r="BK183" i="2"/>
  <c r="BJ183" i="2"/>
  <c r="BI183" i="2"/>
  <c r="BD183" i="2"/>
  <c r="BC183" i="2"/>
  <c r="BB183" i="2"/>
  <c r="AW183" i="2"/>
  <c r="AV183" i="2"/>
  <c r="AU183" i="2"/>
  <c r="AP183" i="2"/>
  <c r="AO183" i="2"/>
  <c r="AN183" i="2"/>
  <c r="AI183" i="2"/>
  <c r="AH183" i="2"/>
  <c r="AG183" i="2"/>
  <c r="O220" i="18"/>
  <c r="M59" i="20"/>
  <c r="AB183" i="2"/>
  <c r="AA183" i="2"/>
  <c r="Z183" i="2"/>
  <c r="M220" i="18"/>
  <c r="K59" i="20"/>
  <c r="U183" i="2"/>
  <c r="T183" i="2"/>
  <c r="S183" i="2"/>
  <c r="L220" i="18"/>
  <c r="J59" i="20"/>
  <c r="R183" i="2"/>
  <c r="Q183" i="2"/>
  <c r="P183" i="2"/>
  <c r="K220" i="18"/>
  <c r="I59" i="20"/>
  <c r="O183" i="2"/>
  <c r="N183" i="2"/>
  <c r="M183" i="2"/>
  <c r="I220" i="18"/>
  <c r="G59" i="20"/>
  <c r="L183" i="2"/>
  <c r="K183" i="2"/>
  <c r="G220" i="18"/>
  <c r="E59" i="20"/>
  <c r="J183" i="2"/>
  <c r="I183" i="2"/>
  <c r="F220" i="18"/>
  <c r="D59" i="20"/>
  <c r="H183" i="2"/>
  <c r="E220" i="18"/>
  <c r="C59" i="20"/>
  <c r="CT182" i="2"/>
  <c r="CS182" i="2"/>
  <c r="CR182" i="2"/>
  <c r="CM182" i="2"/>
  <c r="CL182" i="2"/>
  <c r="CK182" i="2"/>
  <c r="CF182" i="2"/>
  <c r="CE182" i="2"/>
  <c r="CD182" i="2"/>
  <c r="BY182" i="2"/>
  <c r="BX182" i="2"/>
  <c r="BW182" i="2"/>
  <c r="BR182" i="2"/>
  <c r="BQ182" i="2"/>
  <c r="BP182" i="2"/>
  <c r="BK182" i="2"/>
  <c r="BJ182" i="2"/>
  <c r="BI182" i="2"/>
  <c r="BD182" i="2"/>
  <c r="BC182" i="2"/>
  <c r="BB182" i="2"/>
  <c r="AW182" i="2"/>
  <c r="AV182" i="2"/>
  <c r="AU182" i="2"/>
  <c r="AP182" i="2"/>
  <c r="AO182" i="2"/>
  <c r="AN182" i="2"/>
  <c r="AI182" i="2"/>
  <c r="AH182" i="2"/>
  <c r="AG182" i="2"/>
  <c r="O219" i="18"/>
  <c r="M58" i="20"/>
  <c r="AB182" i="2"/>
  <c r="AA182" i="2"/>
  <c r="Z182" i="2"/>
  <c r="M219" i="18"/>
  <c r="K58" i="20"/>
  <c r="U182" i="2"/>
  <c r="T182" i="2"/>
  <c r="S182" i="2"/>
  <c r="L219" i="18"/>
  <c r="J58" i="20"/>
  <c r="R182" i="2"/>
  <c r="Q182" i="2"/>
  <c r="P182" i="2"/>
  <c r="K219" i="18"/>
  <c r="I58" i="20"/>
  <c r="O182" i="2"/>
  <c r="N182" i="2"/>
  <c r="M182" i="2"/>
  <c r="I219" i="18"/>
  <c r="G58" i="20"/>
  <c r="L182" i="2"/>
  <c r="K182" i="2"/>
  <c r="G219" i="18"/>
  <c r="E58" i="20"/>
  <c r="J182" i="2"/>
  <c r="I182" i="2"/>
  <c r="F219" i="18"/>
  <c r="D58" i="20"/>
  <c r="H182" i="2"/>
  <c r="E219" i="18"/>
  <c r="C58" i="20"/>
  <c r="CT181" i="2"/>
  <c r="CS181" i="2"/>
  <c r="CR181" i="2"/>
  <c r="CM181" i="2"/>
  <c r="CL181" i="2"/>
  <c r="CK181" i="2"/>
  <c r="CF181" i="2"/>
  <c r="CE181" i="2"/>
  <c r="CD181" i="2"/>
  <c r="BY181" i="2"/>
  <c r="BX181" i="2"/>
  <c r="BW181" i="2"/>
  <c r="BR181" i="2"/>
  <c r="BQ181" i="2"/>
  <c r="BP181" i="2"/>
  <c r="BK181" i="2"/>
  <c r="BJ181" i="2"/>
  <c r="BI181" i="2"/>
  <c r="BD181" i="2"/>
  <c r="BC181" i="2"/>
  <c r="BB181" i="2"/>
  <c r="AW181" i="2"/>
  <c r="AV181" i="2"/>
  <c r="AU181" i="2"/>
  <c r="AP181" i="2"/>
  <c r="AO181" i="2"/>
  <c r="AN181" i="2"/>
  <c r="AI181" i="2"/>
  <c r="AH181" i="2"/>
  <c r="AG181" i="2"/>
  <c r="AB181" i="2"/>
  <c r="AA181" i="2"/>
  <c r="Z181" i="2"/>
  <c r="U181" i="2"/>
  <c r="T181" i="2"/>
  <c r="S181" i="2"/>
  <c r="R181" i="2"/>
  <c r="Q181" i="2"/>
  <c r="P181" i="2"/>
  <c r="O181" i="2"/>
  <c r="N181" i="2"/>
  <c r="M181" i="2"/>
  <c r="L181" i="2"/>
  <c r="K181" i="2"/>
  <c r="J181" i="2"/>
  <c r="I181" i="2"/>
  <c r="F218" i="18"/>
  <c r="H181" i="2"/>
  <c r="CT180" i="2"/>
  <c r="CS180" i="2"/>
  <c r="CR180" i="2"/>
  <c r="CM180" i="2"/>
  <c r="CL180" i="2"/>
  <c r="CK180" i="2"/>
  <c r="CF180" i="2"/>
  <c r="CE180" i="2"/>
  <c r="CD180" i="2"/>
  <c r="BY180" i="2"/>
  <c r="BX180" i="2"/>
  <c r="BW180" i="2"/>
  <c r="BR180" i="2"/>
  <c r="BQ180" i="2"/>
  <c r="BP180" i="2"/>
  <c r="BK180" i="2"/>
  <c r="BJ180" i="2"/>
  <c r="BI180" i="2"/>
  <c r="BD180" i="2"/>
  <c r="BC180" i="2"/>
  <c r="BB180" i="2"/>
  <c r="AW180" i="2"/>
  <c r="AV180" i="2"/>
  <c r="AU180" i="2"/>
  <c r="AP180" i="2"/>
  <c r="AO180" i="2"/>
  <c r="AN180" i="2"/>
  <c r="AI180" i="2"/>
  <c r="AH180" i="2"/>
  <c r="AG180" i="2"/>
  <c r="O216" i="18"/>
  <c r="M55" i="20"/>
  <c r="AB180" i="2"/>
  <c r="AA180" i="2"/>
  <c r="Z180" i="2"/>
  <c r="M216" i="18"/>
  <c r="K55" i="20"/>
  <c r="U180" i="2"/>
  <c r="T180" i="2"/>
  <c r="S180" i="2"/>
  <c r="L216" i="18"/>
  <c r="J55" i="20"/>
  <c r="R180" i="2"/>
  <c r="Q180" i="2"/>
  <c r="P180" i="2"/>
  <c r="K216" i="18"/>
  <c r="I55" i="20"/>
  <c r="O180" i="2"/>
  <c r="N180" i="2"/>
  <c r="M180" i="2"/>
  <c r="I216" i="18"/>
  <c r="G55" i="20"/>
  <c r="L180" i="2"/>
  <c r="K180" i="2"/>
  <c r="G216" i="18"/>
  <c r="E55" i="20"/>
  <c r="J180" i="2"/>
  <c r="I180" i="2"/>
  <c r="F216" i="18"/>
  <c r="D55" i="20"/>
  <c r="H180" i="2"/>
  <c r="E216" i="18"/>
  <c r="C55" i="20"/>
  <c r="CT179" i="2"/>
  <c r="CS179" i="2"/>
  <c r="CR179" i="2"/>
  <c r="CM179" i="2"/>
  <c r="CL179" i="2"/>
  <c r="CK179" i="2"/>
  <c r="CF179" i="2"/>
  <c r="CE179" i="2"/>
  <c r="CD179" i="2"/>
  <c r="BY179" i="2"/>
  <c r="BX179" i="2"/>
  <c r="BW179" i="2"/>
  <c r="BR179" i="2"/>
  <c r="BQ179" i="2"/>
  <c r="BP179" i="2"/>
  <c r="BK179" i="2"/>
  <c r="BJ179" i="2"/>
  <c r="BI179" i="2"/>
  <c r="BD179" i="2"/>
  <c r="BC179" i="2"/>
  <c r="BB179" i="2"/>
  <c r="AW179" i="2"/>
  <c r="AV179" i="2"/>
  <c r="AU179" i="2"/>
  <c r="AP179" i="2"/>
  <c r="AO179" i="2"/>
  <c r="AN179" i="2"/>
  <c r="AI179" i="2"/>
  <c r="AH179" i="2"/>
  <c r="AG179" i="2"/>
  <c r="O215" i="18"/>
  <c r="M54" i="20"/>
  <c r="AB179" i="2"/>
  <c r="AA179" i="2"/>
  <c r="Z179" i="2"/>
  <c r="M215" i="18"/>
  <c r="K54" i="20"/>
  <c r="U179" i="2"/>
  <c r="T179" i="2"/>
  <c r="S179" i="2"/>
  <c r="L215" i="18"/>
  <c r="J54" i="20"/>
  <c r="R179" i="2"/>
  <c r="Q179" i="2"/>
  <c r="P179" i="2"/>
  <c r="K215" i="18"/>
  <c r="I54" i="20"/>
  <c r="O179" i="2"/>
  <c r="N179" i="2"/>
  <c r="M179" i="2"/>
  <c r="I215" i="18"/>
  <c r="G54" i="20"/>
  <c r="L179" i="2"/>
  <c r="K179" i="2"/>
  <c r="G215" i="18"/>
  <c r="E54" i="20"/>
  <c r="J179" i="2"/>
  <c r="I179" i="2"/>
  <c r="F215" i="18"/>
  <c r="D54" i="20"/>
  <c r="H179" i="2"/>
  <c r="E215" i="18"/>
  <c r="C54" i="20"/>
  <c r="CT178" i="2"/>
  <c r="CS178" i="2"/>
  <c r="CR178" i="2"/>
  <c r="CM178" i="2"/>
  <c r="CL178" i="2"/>
  <c r="CK178" i="2"/>
  <c r="CF178" i="2"/>
  <c r="CE178" i="2"/>
  <c r="CD178" i="2"/>
  <c r="BY178" i="2"/>
  <c r="BX178" i="2"/>
  <c r="BW178" i="2"/>
  <c r="BR178" i="2"/>
  <c r="BQ178" i="2"/>
  <c r="BP178" i="2"/>
  <c r="BK178" i="2"/>
  <c r="BJ178" i="2"/>
  <c r="BI178" i="2"/>
  <c r="BD178" i="2"/>
  <c r="BC178" i="2"/>
  <c r="BB178" i="2"/>
  <c r="AW178" i="2"/>
  <c r="AV178" i="2"/>
  <c r="AU178" i="2"/>
  <c r="AP178" i="2"/>
  <c r="AO178" i="2"/>
  <c r="AN178" i="2"/>
  <c r="AI178" i="2"/>
  <c r="AH178" i="2"/>
  <c r="AG178" i="2"/>
  <c r="AB178" i="2"/>
  <c r="AA178" i="2"/>
  <c r="Z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F214" i="18"/>
  <c r="D53" i="20"/>
  <c r="H178" i="2"/>
  <c r="CT177" i="2"/>
  <c r="CS177" i="2"/>
  <c r="CR177" i="2"/>
  <c r="CM177" i="2"/>
  <c r="CL177" i="2"/>
  <c r="CK177" i="2"/>
  <c r="CF177" i="2"/>
  <c r="CE177" i="2"/>
  <c r="CD177" i="2"/>
  <c r="BY177" i="2"/>
  <c r="BX177" i="2"/>
  <c r="BW177" i="2"/>
  <c r="BR177" i="2"/>
  <c r="BQ177" i="2"/>
  <c r="BP177" i="2"/>
  <c r="BK177" i="2"/>
  <c r="BJ177" i="2"/>
  <c r="BI177" i="2"/>
  <c r="BD177" i="2"/>
  <c r="BC177" i="2"/>
  <c r="BB177" i="2"/>
  <c r="AW177" i="2"/>
  <c r="AV177" i="2"/>
  <c r="AU177" i="2"/>
  <c r="AP177" i="2"/>
  <c r="AO177" i="2"/>
  <c r="AN177" i="2"/>
  <c r="AI177" i="2"/>
  <c r="AH177" i="2"/>
  <c r="AG177" i="2"/>
  <c r="O212" i="18"/>
  <c r="M117" i="19"/>
  <c r="AB177" i="2"/>
  <c r="AA177" i="2"/>
  <c r="Z177" i="2"/>
  <c r="M212" i="18"/>
  <c r="K117" i="19"/>
  <c r="U177" i="2"/>
  <c r="T177" i="2"/>
  <c r="S177" i="2"/>
  <c r="L212" i="18"/>
  <c r="J117" i="19"/>
  <c r="R177" i="2"/>
  <c r="Q177" i="2"/>
  <c r="P177" i="2"/>
  <c r="K212" i="18"/>
  <c r="I117" i="19"/>
  <c r="O177" i="2"/>
  <c r="N177" i="2"/>
  <c r="M177" i="2"/>
  <c r="I212" i="18"/>
  <c r="G117" i="19"/>
  <c r="L177" i="2"/>
  <c r="K177" i="2"/>
  <c r="G212" i="18"/>
  <c r="E117" i="19"/>
  <c r="J177" i="2"/>
  <c r="I177" i="2"/>
  <c r="F212" i="18"/>
  <c r="D117" i="19"/>
  <c r="H177" i="2"/>
  <c r="E212" i="18"/>
  <c r="C117" i="19"/>
  <c r="CT176" i="2"/>
  <c r="CS176" i="2"/>
  <c r="CR176" i="2"/>
  <c r="CM176" i="2"/>
  <c r="CL176" i="2"/>
  <c r="CK176" i="2"/>
  <c r="CF176" i="2"/>
  <c r="CE176" i="2"/>
  <c r="CD176" i="2"/>
  <c r="BY176" i="2"/>
  <c r="BX176" i="2"/>
  <c r="BW176" i="2"/>
  <c r="BR176" i="2"/>
  <c r="BQ176" i="2"/>
  <c r="BP176" i="2"/>
  <c r="BK176" i="2"/>
  <c r="BJ176" i="2"/>
  <c r="BI176" i="2"/>
  <c r="BD176" i="2"/>
  <c r="BC176" i="2"/>
  <c r="BB176" i="2"/>
  <c r="AW176" i="2"/>
  <c r="AV176" i="2"/>
  <c r="AU176" i="2"/>
  <c r="AP176" i="2"/>
  <c r="AO176" i="2"/>
  <c r="AN176" i="2"/>
  <c r="AI176" i="2"/>
  <c r="AH176" i="2"/>
  <c r="AG176" i="2"/>
  <c r="AB176" i="2"/>
  <c r="AA176" i="2"/>
  <c r="Z176" i="2"/>
  <c r="U176" i="2"/>
  <c r="T176" i="2"/>
  <c r="S176" i="2"/>
  <c r="R176" i="2"/>
  <c r="Q176" i="2"/>
  <c r="P176" i="2"/>
  <c r="O176" i="2"/>
  <c r="N176" i="2"/>
  <c r="M176" i="2"/>
  <c r="L176" i="2"/>
  <c r="K176" i="2"/>
  <c r="J176" i="2"/>
  <c r="I176" i="2"/>
  <c r="F211" i="18"/>
  <c r="D116" i="19"/>
  <c r="H176" i="2"/>
  <c r="CT175" i="2"/>
  <c r="CS175" i="2"/>
  <c r="CR175" i="2"/>
  <c r="W74" i="3"/>
  <c r="CM175" i="2"/>
  <c r="CL175" i="2"/>
  <c r="CK175" i="2"/>
  <c r="V74" i="3"/>
  <c r="CF175" i="2"/>
  <c r="CE175" i="2"/>
  <c r="CD175" i="2"/>
  <c r="U74" i="3"/>
  <c r="BY175" i="2"/>
  <c r="BX175" i="2"/>
  <c r="BW175" i="2"/>
  <c r="T74" i="3"/>
  <c r="BR175" i="2"/>
  <c r="BQ175" i="2"/>
  <c r="BP175" i="2"/>
  <c r="S74" i="3"/>
  <c r="BK175" i="2"/>
  <c r="BJ175" i="2"/>
  <c r="BI175" i="2"/>
  <c r="R74" i="3"/>
  <c r="BD175" i="2"/>
  <c r="BC175" i="2"/>
  <c r="BB175" i="2"/>
  <c r="Q74" i="3"/>
  <c r="AW175" i="2"/>
  <c r="AV175" i="2"/>
  <c r="AU175" i="2"/>
  <c r="P74" i="3"/>
  <c r="AP175" i="2"/>
  <c r="AO175" i="2"/>
  <c r="AN175" i="2"/>
  <c r="O74" i="3"/>
  <c r="AI175" i="2"/>
  <c r="AH175" i="2"/>
  <c r="AG175" i="2"/>
  <c r="AB175" i="2"/>
  <c r="AA175" i="2"/>
  <c r="Z175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F209" i="18"/>
  <c r="H175" i="2"/>
  <c r="CT174" i="2"/>
  <c r="CS174" i="2"/>
  <c r="CR174" i="2"/>
  <c r="CM174" i="2"/>
  <c r="CL174" i="2"/>
  <c r="CK174" i="2"/>
  <c r="CF174" i="2"/>
  <c r="CE174" i="2"/>
  <c r="CD174" i="2"/>
  <c r="BY174" i="2"/>
  <c r="BX174" i="2"/>
  <c r="BW174" i="2"/>
  <c r="BR174" i="2"/>
  <c r="BQ174" i="2"/>
  <c r="BP174" i="2"/>
  <c r="BK174" i="2"/>
  <c r="BJ174" i="2"/>
  <c r="BI174" i="2"/>
  <c r="BD174" i="2"/>
  <c r="BC174" i="2"/>
  <c r="BB174" i="2"/>
  <c r="AW174" i="2"/>
  <c r="AV174" i="2"/>
  <c r="AU174" i="2"/>
  <c r="AP174" i="2"/>
  <c r="AO174" i="2"/>
  <c r="AN174" i="2"/>
  <c r="AI174" i="2"/>
  <c r="AH174" i="2"/>
  <c r="AG174" i="2"/>
  <c r="O207" i="18"/>
  <c r="M114" i="19"/>
  <c r="AB174" i="2"/>
  <c r="AA174" i="2"/>
  <c r="Z174" i="2"/>
  <c r="M207" i="18"/>
  <c r="K114" i="19"/>
  <c r="U174" i="2"/>
  <c r="T174" i="2"/>
  <c r="S174" i="2"/>
  <c r="L207" i="18"/>
  <c r="J114" i="19"/>
  <c r="R174" i="2"/>
  <c r="Q174" i="2"/>
  <c r="P174" i="2"/>
  <c r="K207" i="18"/>
  <c r="I114" i="19"/>
  <c r="O174" i="2"/>
  <c r="N174" i="2"/>
  <c r="M174" i="2"/>
  <c r="I207" i="18"/>
  <c r="G114" i="19"/>
  <c r="L174" i="2"/>
  <c r="K174" i="2"/>
  <c r="G207" i="18"/>
  <c r="E114" i="19"/>
  <c r="J174" i="2"/>
  <c r="I174" i="2"/>
  <c r="F207" i="18"/>
  <c r="D114" i="19"/>
  <c r="H174" i="2"/>
  <c r="E207" i="18"/>
  <c r="C114" i="19"/>
  <c r="CT173" i="2"/>
  <c r="CS173" i="2"/>
  <c r="CR173" i="2"/>
  <c r="CM173" i="2"/>
  <c r="CL173" i="2"/>
  <c r="CK173" i="2"/>
  <c r="CF173" i="2"/>
  <c r="CE173" i="2"/>
  <c r="CD173" i="2"/>
  <c r="BY173" i="2"/>
  <c r="BX173" i="2"/>
  <c r="BW173" i="2"/>
  <c r="BR173" i="2"/>
  <c r="BQ173" i="2"/>
  <c r="BP173" i="2"/>
  <c r="BK173" i="2"/>
  <c r="BJ173" i="2"/>
  <c r="BI173" i="2"/>
  <c r="BD173" i="2"/>
  <c r="BC173" i="2"/>
  <c r="BB173" i="2"/>
  <c r="AW173" i="2"/>
  <c r="AV173" i="2"/>
  <c r="AU173" i="2"/>
  <c r="AP173" i="2"/>
  <c r="AO173" i="2"/>
  <c r="AN173" i="2"/>
  <c r="AI173" i="2"/>
  <c r="AH173" i="2"/>
  <c r="AG173" i="2"/>
  <c r="O206" i="18"/>
  <c r="M113" i="19"/>
  <c r="AB173" i="2"/>
  <c r="AA173" i="2"/>
  <c r="Z173" i="2"/>
  <c r="M206" i="18"/>
  <c r="K113" i="19"/>
  <c r="U173" i="2"/>
  <c r="T173" i="2"/>
  <c r="S173" i="2"/>
  <c r="L206" i="18"/>
  <c r="J113" i="19"/>
  <c r="R173" i="2"/>
  <c r="Q173" i="2"/>
  <c r="P173" i="2"/>
  <c r="K206" i="18"/>
  <c r="I113" i="19"/>
  <c r="O173" i="2"/>
  <c r="N173" i="2"/>
  <c r="M173" i="2"/>
  <c r="I206" i="18"/>
  <c r="G113" i="19"/>
  <c r="L173" i="2"/>
  <c r="K173" i="2"/>
  <c r="G206" i="18"/>
  <c r="E113" i="19"/>
  <c r="J173" i="2"/>
  <c r="I173" i="2"/>
  <c r="F206" i="18"/>
  <c r="D113" i="19"/>
  <c r="H173" i="2"/>
  <c r="E206" i="18"/>
  <c r="C113" i="19"/>
  <c r="CT172" i="2"/>
  <c r="CS172" i="2"/>
  <c r="CR172" i="2"/>
  <c r="CM172" i="2"/>
  <c r="CL172" i="2"/>
  <c r="CK172" i="2"/>
  <c r="CF172" i="2"/>
  <c r="CE172" i="2"/>
  <c r="CD172" i="2"/>
  <c r="BY172" i="2"/>
  <c r="BX172" i="2"/>
  <c r="BW172" i="2"/>
  <c r="BR172" i="2"/>
  <c r="BQ172" i="2"/>
  <c r="BP172" i="2"/>
  <c r="BK172" i="2"/>
  <c r="BJ172" i="2"/>
  <c r="BI172" i="2"/>
  <c r="BD172" i="2"/>
  <c r="BC172" i="2"/>
  <c r="BB172" i="2"/>
  <c r="AW172" i="2"/>
  <c r="AV172" i="2"/>
  <c r="AU172" i="2"/>
  <c r="AP172" i="2"/>
  <c r="AO172" i="2"/>
  <c r="AN172" i="2"/>
  <c r="AI172" i="2"/>
  <c r="AH172" i="2"/>
  <c r="AG172" i="2"/>
  <c r="O205" i="18"/>
  <c r="M112" i="19"/>
  <c r="AB172" i="2"/>
  <c r="AA172" i="2"/>
  <c r="Z172" i="2"/>
  <c r="M205" i="18"/>
  <c r="K112" i="19"/>
  <c r="U172" i="2"/>
  <c r="T172" i="2"/>
  <c r="S172" i="2"/>
  <c r="L205" i="18"/>
  <c r="J112" i="19"/>
  <c r="R172" i="2"/>
  <c r="Q172" i="2"/>
  <c r="P172" i="2"/>
  <c r="K205" i="18"/>
  <c r="I112" i="19"/>
  <c r="O172" i="2"/>
  <c r="N172" i="2"/>
  <c r="M172" i="2"/>
  <c r="I205" i="18"/>
  <c r="G112" i="19"/>
  <c r="L172" i="2"/>
  <c r="K172" i="2"/>
  <c r="G205" i="18"/>
  <c r="E112" i="19"/>
  <c r="J172" i="2"/>
  <c r="I172" i="2"/>
  <c r="F205" i="18"/>
  <c r="D112" i="19"/>
  <c r="H172" i="2"/>
  <c r="E205" i="18"/>
  <c r="C112" i="19"/>
  <c r="CT171" i="2"/>
  <c r="CS171" i="2"/>
  <c r="CR171" i="2"/>
  <c r="CM171" i="2"/>
  <c r="CL171" i="2"/>
  <c r="CK171" i="2"/>
  <c r="CF171" i="2"/>
  <c r="CE171" i="2"/>
  <c r="CD171" i="2"/>
  <c r="BY171" i="2"/>
  <c r="BX171" i="2"/>
  <c r="BW171" i="2"/>
  <c r="BR171" i="2"/>
  <c r="BQ171" i="2"/>
  <c r="BP171" i="2"/>
  <c r="BK171" i="2"/>
  <c r="BJ171" i="2"/>
  <c r="BI171" i="2"/>
  <c r="BD171" i="2"/>
  <c r="BC171" i="2"/>
  <c r="BB171" i="2"/>
  <c r="AW171" i="2"/>
  <c r="AV171" i="2"/>
  <c r="AU171" i="2"/>
  <c r="AP171" i="2"/>
  <c r="AO171" i="2"/>
  <c r="AN171" i="2"/>
  <c r="AI171" i="2"/>
  <c r="AH171" i="2"/>
  <c r="AG171" i="2"/>
  <c r="O204" i="18"/>
  <c r="M111" i="19"/>
  <c r="AB171" i="2"/>
  <c r="AA171" i="2"/>
  <c r="Z171" i="2"/>
  <c r="M204" i="18"/>
  <c r="K111" i="19"/>
  <c r="U171" i="2"/>
  <c r="T171" i="2"/>
  <c r="S171" i="2"/>
  <c r="L204" i="18"/>
  <c r="J111" i="19"/>
  <c r="R171" i="2"/>
  <c r="Q171" i="2"/>
  <c r="P171" i="2"/>
  <c r="K204" i="18"/>
  <c r="I111" i="19"/>
  <c r="O171" i="2"/>
  <c r="N171" i="2"/>
  <c r="M171" i="2"/>
  <c r="I204" i="18"/>
  <c r="G111" i="19"/>
  <c r="L171" i="2"/>
  <c r="K171" i="2"/>
  <c r="G204" i="18"/>
  <c r="E111" i="19"/>
  <c r="J171" i="2"/>
  <c r="I171" i="2"/>
  <c r="F204" i="18"/>
  <c r="D111" i="19"/>
  <c r="H171" i="2"/>
  <c r="E204" i="18"/>
  <c r="C111" i="19"/>
  <c r="CT170" i="2"/>
  <c r="CS170" i="2"/>
  <c r="CR170" i="2"/>
  <c r="CM170" i="2"/>
  <c r="CL170" i="2"/>
  <c r="CK170" i="2"/>
  <c r="CF170" i="2"/>
  <c r="CE170" i="2"/>
  <c r="CD170" i="2"/>
  <c r="BY170" i="2"/>
  <c r="BX170" i="2"/>
  <c r="BW170" i="2"/>
  <c r="BR170" i="2"/>
  <c r="BQ170" i="2"/>
  <c r="BP170" i="2"/>
  <c r="BK170" i="2"/>
  <c r="BJ170" i="2"/>
  <c r="BI170" i="2"/>
  <c r="BD170" i="2"/>
  <c r="BC170" i="2"/>
  <c r="BB170" i="2"/>
  <c r="AW170" i="2"/>
  <c r="AV170" i="2"/>
  <c r="AU170" i="2"/>
  <c r="AP170" i="2"/>
  <c r="AO170" i="2"/>
  <c r="AN170" i="2"/>
  <c r="AI170" i="2"/>
  <c r="AH170" i="2"/>
  <c r="AG170" i="2"/>
  <c r="AB170" i="2"/>
  <c r="AA170" i="2"/>
  <c r="Z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F203" i="18"/>
  <c r="D110" i="19"/>
  <c r="H170" i="2"/>
  <c r="CT169" i="2"/>
  <c r="CS169" i="2"/>
  <c r="CR169" i="2"/>
  <c r="CM169" i="2"/>
  <c r="CL169" i="2"/>
  <c r="CK169" i="2"/>
  <c r="CF169" i="2"/>
  <c r="CE169" i="2"/>
  <c r="CD169" i="2"/>
  <c r="BY169" i="2"/>
  <c r="BX169" i="2"/>
  <c r="BW169" i="2"/>
  <c r="BR169" i="2"/>
  <c r="BQ169" i="2"/>
  <c r="BP169" i="2"/>
  <c r="BK169" i="2"/>
  <c r="BJ169" i="2"/>
  <c r="BI169" i="2"/>
  <c r="BD169" i="2"/>
  <c r="BC169" i="2"/>
  <c r="BB169" i="2"/>
  <c r="AW169" i="2"/>
  <c r="AV169" i="2"/>
  <c r="AU169" i="2"/>
  <c r="AP169" i="2"/>
  <c r="AO169" i="2"/>
  <c r="AN169" i="2"/>
  <c r="AI169" i="2"/>
  <c r="AH169" i="2"/>
  <c r="AG169" i="2"/>
  <c r="O201" i="18"/>
  <c r="M49" i="20"/>
  <c r="AB169" i="2"/>
  <c r="AA169" i="2"/>
  <c r="Z169" i="2"/>
  <c r="M201" i="18"/>
  <c r="K49" i="20"/>
  <c r="U169" i="2"/>
  <c r="T169" i="2"/>
  <c r="S169" i="2"/>
  <c r="L201" i="18"/>
  <c r="J49" i="20"/>
  <c r="R169" i="2"/>
  <c r="Q169" i="2"/>
  <c r="P169" i="2"/>
  <c r="K201" i="18"/>
  <c r="I49" i="20"/>
  <c r="O169" i="2"/>
  <c r="N169" i="2"/>
  <c r="M169" i="2"/>
  <c r="I201" i="18"/>
  <c r="G49" i="20"/>
  <c r="L169" i="2"/>
  <c r="K169" i="2"/>
  <c r="G201" i="18"/>
  <c r="E49" i="20"/>
  <c r="J169" i="2"/>
  <c r="I169" i="2"/>
  <c r="F201" i="18"/>
  <c r="D49" i="20"/>
  <c r="H169" i="2"/>
  <c r="E201" i="18"/>
  <c r="C49" i="20"/>
  <c r="CT168" i="2"/>
  <c r="CS168" i="2"/>
  <c r="CR168" i="2"/>
  <c r="CM168" i="2"/>
  <c r="CL168" i="2"/>
  <c r="CK168" i="2"/>
  <c r="CF168" i="2"/>
  <c r="CE168" i="2"/>
  <c r="CD168" i="2"/>
  <c r="BY168" i="2"/>
  <c r="BX168" i="2"/>
  <c r="BW168" i="2"/>
  <c r="BR168" i="2"/>
  <c r="BQ168" i="2"/>
  <c r="BP168" i="2"/>
  <c r="BK168" i="2"/>
  <c r="BJ168" i="2"/>
  <c r="BI168" i="2"/>
  <c r="BD168" i="2"/>
  <c r="BC168" i="2"/>
  <c r="BB168" i="2"/>
  <c r="AW168" i="2"/>
  <c r="AV168" i="2"/>
  <c r="AU168" i="2"/>
  <c r="AP168" i="2"/>
  <c r="AO168" i="2"/>
  <c r="AN168" i="2"/>
  <c r="AI168" i="2"/>
  <c r="AH168" i="2"/>
  <c r="AG168" i="2"/>
  <c r="O200" i="18"/>
  <c r="M48" i="20"/>
  <c r="AB168" i="2"/>
  <c r="AA168" i="2"/>
  <c r="Z168" i="2"/>
  <c r="M200" i="18"/>
  <c r="K48" i="20"/>
  <c r="U168" i="2"/>
  <c r="T168" i="2"/>
  <c r="S168" i="2"/>
  <c r="L200" i="18"/>
  <c r="J48" i="20"/>
  <c r="R168" i="2"/>
  <c r="Q168" i="2"/>
  <c r="P168" i="2"/>
  <c r="K200" i="18"/>
  <c r="I48" i="20"/>
  <c r="O168" i="2"/>
  <c r="N168" i="2"/>
  <c r="M168" i="2"/>
  <c r="I200" i="18"/>
  <c r="G48" i="20"/>
  <c r="L168" i="2"/>
  <c r="K168" i="2"/>
  <c r="G200" i="18"/>
  <c r="E48" i="20"/>
  <c r="J168" i="2"/>
  <c r="I168" i="2"/>
  <c r="F200" i="18"/>
  <c r="D48" i="20"/>
  <c r="H168" i="2"/>
  <c r="E200" i="18"/>
  <c r="C48" i="20"/>
  <c r="CT167" i="2"/>
  <c r="CS167" i="2"/>
  <c r="CR167" i="2"/>
  <c r="CM167" i="2"/>
  <c r="CL167" i="2"/>
  <c r="CK167" i="2"/>
  <c r="CF167" i="2"/>
  <c r="CE167" i="2"/>
  <c r="CD167" i="2"/>
  <c r="BY167" i="2"/>
  <c r="BX167" i="2"/>
  <c r="BW167" i="2"/>
  <c r="BR167" i="2"/>
  <c r="BQ167" i="2"/>
  <c r="BP167" i="2"/>
  <c r="BK167" i="2"/>
  <c r="BJ167" i="2"/>
  <c r="BI167" i="2"/>
  <c r="BD167" i="2"/>
  <c r="BC167" i="2"/>
  <c r="BB167" i="2"/>
  <c r="AW167" i="2"/>
  <c r="AV167" i="2"/>
  <c r="AU167" i="2"/>
  <c r="AP167" i="2"/>
  <c r="AO167" i="2"/>
  <c r="AN167" i="2"/>
  <c r="AI167" i="2"/>
  <c r="AH167" i="2"/>
  <c r="AG167" i="2"/>
  <c r="O199" i="18"/>
  <c r="M47" i="20"/>
  <c r="AB167" i="2"/>
  <c r="AA167" i="2"/>
  <c r="Z167" i="2"/>
  <c r="M199" i="18"/>
  <c r="K47" i="20"/>
  <c r="U167" i="2"/>
  <c r="T167" i="2"/>
  <c r="S167" i="2"/>
  <c r="L199" i="18"/>
  <c r="J47" i="20"/>
  <c r="R167" i="2"/>
  <c r="Q167" i="2"/>
  <c r="P167" i="2"/>
  <c r="K199" i="18"/>
  <c r="I47" i="20"/>
  <c r="O167" i="2"/>
  <c r="N167" i="2"/>
  <c r="M167" i="2"/>
  <c r="I199" i="18"/>
  <c r="G47" i="20"/>
  <c r="L167" i="2"/>
  <c r="K167" i="2"/>
  <c r="G199" i="18"/>
  <c r="E47" i="20"/>
  <c r="J167" i="2"/>
  <c r="I167" i="2"/>
  <c r="F199" i="18"/>
  <c r="D47" i="20"/>
  <c r="H167" i="2"/>
  <c r="E199" i="18"/>
  <c r="C47" i="20"/>
  <c r="CT166" i="2"/>
  <c r="CS166" i="2"/>
  <c r="CR166" i="2"/>
  <c r="CM166" i="2"/>
  <c r="CL166" i="2"/>
  <c r="CK166" i="2"/>
  <c r="CF166" i="2"/>
  <c r="CE166" i="2"/>
  <c r="CD166" i="2"/>
  <c r="BY166" i="2"/>
  <c r="BX166" i="2"/>
  <c r="BW166" i="2"/>
  <c r="BR166" i="2"/>
  <c r="BQ166" i="2"/>
  <c r="BP166" i="2"/>
  <c r="BK166" i="2"/>
  <c r="BJ166" i="2"/>
  <c r="BI166" i="2"/>
  <c r="BD166" i="2"/>
  <c r="BC166" i="2"/>
  <c r="BB166" i="2"/>
  <c r="AW166" i="2"/>
  <c r="AV166" i="2"/>
  <c r="AU166" i="2"/>
  <c r="AP166" i="2"/>
  <c r="AO166" i="2"/>
  <c r="AN166" i="2"/>
  <c r="AI166" i="2"/>
  <c r="AH166" i="2"/>
  <c r="AG166" i="2"/>
  <c r="AB166" i="2"/>
  <c r="AA166" i="2"/>
  <c r="Z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F198" i="18"/>
  <c r="D46" i="20"/>
  <c r="H166" i="2"/>
  <c r="CT165" i="2"/>
  <c r="CS165" i="2"/>
  <c r="CR165" i="2"/>
  <c r="CM165" i="2"/>
  <c r="CL165" i="2"/>
  <c r="CK165" i="2"/>
  <c r="CF165" i="2"/>
  <c r="CE165" i="2"/>
  <c r="CD165" i="2"/>
  <c r="BY165" i="2"/>
  <c r="BX165" i="2"/>
  <c r="BW165" i="2"/>
  <c r="BR165" i="2"/>
  <c r="BQ165" i="2"/>
  <c r="BP165" i="2"/>
  <c r="BK165" i="2"/>
  <c r="BJ165" i="2"/>
  <c r="BI165" i="2"/>
  <c r="BD165" i="2"/>
  <c r="BC165" i="2"/>
  <c r="BB165" i="2"/>
  <c r="AW165" i="2"/>
  <c r="AV165" i="2"/>
  <c r="AU165" i="2"/>
  <c r="AP165" i="2"/>
  <c r="AO165" i="2"/>
  <c r="AN165" i="2"/>
  <c r="AI165" i="2"/>
  <c r="AH165" i="2"/>
  <c r="AG165" i="2"/>
  <c r="O196" i="18"/>
  <c r="M52" i="21"/>
  <c r="AB165" i="2"/>
  <c r="AA165" i="2"/>
  <c r="Z165" i="2"/>
  <c r="M196" i="18"/>
  <c r="K52" i="21"/>
  <c r="U165" i="2"/>
  <c r="T165" i="2"/>
  <c r="S165" i="2"/>
  <c r="L196" i="18"/>
  <c r="J52" i="21"/>
  <c r="R165" i="2"/>
  <c r="Q165" i="2"/>
  <c r="P165" i="2"/>
  <c r="K196" i="18"/>
  <c r="I52" i="21"/>
  <c r="O165" i="2"/>
  <c r="N165" i="2"/>
  <c r="M165" i="2"/>
  <c r="I196" i="18"/>
  <c r="G52" i="21"/>
  <c r="L165" i="2"/>
  <c r="K165" i="2"/>
  <c r="G196" i="18"/>
  <c r="E52" i="21"/>
  <c r="J165" i="2"/>
  <c r="I165" i="2"/>
  <c r="F196" i="18"/>
  <c r="D52" i="21"/>
  <c r="H165" i="2"/>
  <c r="E196" i="18"/>
  <c r="C52" i="21"/>
  <c r="CT164" i="2"/>
  <c r="CS164" i="2"/>
  <c r="CR164" i="2"/>
  <c r="CM164" i="2"/>
  <c r="CL164" i="2"/>
  <c r="CK164" i="2"/>
  <c r="CF164" i="2"/>
  <c r="CE164" i="2"/>
  <c r="CD164" i="2"/>
  <c r="BY164" i="2"/>
  <c r="BX164" i="2"/>
  <c r="BW164" i="2"/>
  <c r="BR164" i="2"/>
  <c r="BQ164" i="2"/>
  <c r="BP164" i="2"/>
  <c r="BK164" i="2"/>
  <c r="BJ164" i="2"/>
  <c r="BI164" i="2"/>
  <c r="BD164" i="2"/>
  <c r="BC164" i="2"/>
  <c r="BB164" i="2"/>
  <c r="AW164" i="2"/>
  <c r="AV164" i="2"/>
  <c r="AU164" i="2"/>
  <c r="AP164" i="2"/>
  <c r="AO164" i="2"/>
  <c r="AN164" i="2"/>
  <c r="AI164" i="2"/>
  <c r="AH164" i="2"/>
  <c r="AG164" i="2"/>
  <c r="O195" i="18"/>
  <c r="M51" i="21"/>
  <c r="AB164" i="2"/>
  <c r="AA164" i="2"/>
  <c r="Z164" i="2"/>
  <c r="M195" i="18"/>
  <c r="K51" i="21"/>
  <c r="U164" i="2"/>
  <c r="T164" i="2"/>
  <c r="S164" i="2"/>
  <c r="L195" i="18"/>
  <c r="J51" i="21"/>
  <c r="R164" i="2"/>
  <c r="Q164" i="2"/>
  <c r="P164" i="2"/>
  <c r="K195" i="18"/>
  <c r="I51" i="21"/>
  <c r="O164" i="2"/>
  <c r="N164" i="2"/>
  <c r="M164" i="2"/>
  <c r="I195" i="18"/>
  <c r="G51" i="21"/>
  <c r="L164" i="2"/>
  <c r="K164" i="2"/>
  <c r="G195" i="18"/>
  <c r="E51" i="21"/>
  <c r="J164" i="2"/>
  <c r="I164" i="2"/>
  <c r="F195" i="18"/>
  <c r="D51" i="21"/>
  <c r="H164" i="2"/>
  <c r="E195" i="18"/>
  <c r="C51" i="21"/>
  <c r="CT163" i="2"/>
  <c r="CS163" i="2"/>
  <c r="CR163" i="2"/>
  <c r="CM163" i="2"/>
  <c r="CL163" i="2"/>
  <c r="CK163" i="2"/>
  <c r="CF163" i="2"/>
  <c r="CE163" i="2"/>
  <c r="CD163" i="2"/>
  <c r="BY163" i="2"/>
  <c r="BX163" i="2"/>
  <c r="BW163" i="2"/>
  <c r="BR163" i="2"/>
  <c r="BQ163" i="2"/>
  <c r="BP163" i="2"/>
  <c r="BK163" i="2"/>
  <c r="BJ163" i="2"/>
  <c r="BI163" i="2"/>
  <c r="BD163" i="2"/>
  <c r="BC163" i="2"/>
  <c r="BB163" i="2"/>
  <c r="AW163" i="2"/>
  <c r="AV163" i="2"/>
  <c r="AU163" i="2"/>
  <c r="AP163" i="2"/>
  <c r="AO163" i="2"/>
  <c r="AN163" i="2"/>
  <c r="AI163" i="2"/>
  <c r="AH163" i="2"/>
  <c r="AG163" i="2"/>
  <c r="O194" i="18"/>
  <c r="M50" i="21"/>
  <c r="AB163" i="2"/>
  <c r="AA163" i="2"/>
  <c r="Z163" i="2"/>
  <c r="M194" i="18"/>
  <c r="K50" i="21"/>
  <c r="U163" i="2"/>
  <c r="T163" i="2"/>
  <c r="S163" i="2"/>
  <c r="L194" i="18"/>
  <c r="J50" i="21"/>
  <c r="R163" i="2"/>
  <c r="Q163" i="2"/>
  <c r="P163" i="2"/>
  <c r="K194" i="18"/>
  <c r="I50" i="21"/>
  <c r="O163" i="2"/>
  <c r="N163" i="2"/>
  <c r="M163" i="2"/>
  <c r="I194" i="18"/>
  <c r="G50" i="21"/>
  <c r="L163" i="2"/>
  <c r="K163" i="2"/>
  <c r="G194" i="18"/>
  <c r="E50" i="21"/>
  <c r="J163" i="2"/>
  <c r="I163" i="2"/>
  <c r="F194" i="18"/>
  <c r="D50" i="21"/>
  <c r="H163" i="2"/>
  <c r="E194" i="18"/>
  <c r="C50" i="21"/>
  <c r="CT162" i="2"/>
  <c r="CS162" i="2"/>
  <c r="CR162" i="2"/>
  <c r="CM162" i="2"/>
  <c r="CL162" i="2"/>
  <c r="CK162" i="2"/>
  <c r="CF162" i="2"/>
  <c r="CE162" i="2"/>
  <c r="CD162" i="2"/>
  <c r="BY162" i="2"/>
  <c r="BX162" i="2"/>
  <c r="BW162" i="2"/>
  <c r="BR162" i="2"/>
  <c r="BQ162" i="2"/>
  <c r="BP162" i="2"/>
  <c r="BK162" i="2"/>
  <c r="BJ162" i="2"/>
  <c r="BI162" i="2"/>
  <c r="BD162" i="2"/>
  <c r="BC162" i="2"/>
  <c r="BB162" i="2"/>
  <c r="AW162" i="2"/>
  <c r="AV162" i="2"/>
  <c r="AU162" i="2"/>
  <c r="AP162" i="2"/>
  <c r="AO162" i="2"/>
  <c r="AN162" i="2"/>
  <c r="AI162" i="2"/>
  <c r="AH162" i="2"/>
  <c r="AG162" i="2"/>
  <c r="O193" i="18"/>
  <c r="M49" i="21"/>
  <c r="AB162" i="2"/>
  <c r="AA162" i="2"/>
  <c r="Z162" i="2"/>
  <c r="M193" i="18"/>
  <c r="K49" i="21"/>
  <c r="U162" i="2"/>
  <c r="T162" i="2"/>
  <c r="S162" i="2"/>
  <c r="L193" i="18"/>
  <c r="J49" i="21"/>
  <c r="R162" i="2"/>
  <c r="Q162" i="2"/>
  <c r="P162" i="2"/>
  <c r="K193" i="18"/>
  <c r="I49" i="21"/>
  <c r="O162" i="2"/>
  <c r="N162" i="2"/>
  <c r="M162" i="2"/>
  <c r="I193" i="18"/>
  <c r="G49" i="21"/>
  <c r="L162" i="2"/>
  <c r="K162" i="2"/>
  <c r="G193" i="18"/>
  <c r="E49" i="21"/>
  <c r="J162" i="2"/>
  <c r="I162" i="2"/>
  <c r="F193" i="18"/>
  <c r="D49" i="21"/>
  <c r="H162" i="2"/>
  <c r="E193" i="18"/>
  <c r="C49" i="21"/>
  <c r="CT161" i="2"/>
  <c r="CS161" i="2"/>
  <c r="CR161" i="2"/>
  <c r="CM161" i="2"/>
  <c r="CL161" i="2"/>
  <c r="CK161" i="2"/>
  <c r="CF161" i="2"/>
  <c r="CE161" i="2"/>
  <c r="CD161" i="2"/>
  <c r="BY161" i="2"/>
  <c r="BX161" i="2"/>
  <c r="BW161" i="2"/>
  <c r="BR161" i="2"/>
  <c r="BQ161" i="2"/>
  <c r="BP161" i="2"/>
  <c r="BK161" i="2"/>
  <c r="BJ161" i="2"/>
  <c r="BI161" i="2"/>
  <c r="BD161" i="2"/>
  <c r="BC161" i="2"/>
  <c r="BB161" i="2"/>
  <c r="AW161" i="2"/>
  <c r="AV161" i="2"/>
  <c r="AU161" i="2"/>
  <c r="AP161" i="2"/>
  <c r="AO161" i="2"/>
  <c r="AN161" i="2"/>
  <c r="AI161" i="2"/>
  <c r="AH161" i="2"/>
  <c r="AG161" i="2"/>
  <c r="O192" i="18"/>
  <c r="M48" i="21"/>
  <c r="AB161" i="2"/>
  <c r="AA161" i="2"/>
  <c r="Z161" i="2"/>
  <c r="M192" i="18"/>
  <c r="K48" i="21"/>
  <c r="U161" i="2"/>
  <c r="T161" i="2"/>
  <c r="S161" i="2"/>
  <c r="L192" i="18"/>
  <c r="J48" i="21"/>
  <c r="R161" i="2"/>
  <c r="Q161" i="2"/>
  <c r="P161" i="2"/>
  <c r="K192" i="18"/>
  <c r="I48" i="21"/>
  <c r="O161" i="2"/>
  <c r="N161" i="2"/>
  <c r="M161" i="2"/>
  <c r="I192" i="18"/>
  <c r="G48" i="21"/>
  <c r="L161" i="2"/>
  <c r="K161" i="2"/>
  <c r="G192" i="18"/>
  <c r="E48" i="21"/>
  <c r="J161" i="2"/>
  <c r="I161" i="2"/>
  <c r="F192" i="18"/>
  <c r="D48" i="21"/>
  <c r="H161" i="2"/>
  <c r="E192" i="18"/>
  <c r="C48" i="21"/>
  <c r="CT160" i="2"/>
  <c r="CS160" i="2"/>
  <c r="CR160" i="2"/>
  <c r="CM160" i="2"/>
  <c r="CL160" i="2"/>
  <c r="CK160" i="2"/>
  <c r="CF160" i="2"/>
  <c r="CE160" i="2"/>
  <c r="CD160" i="2"/>
  <c r="BY160" i="2"/>
  <c r="BX160" i="2"/>
  <c r="BW160" i="2"/>
  <c r="BR160" i="2"/>
  <c r="BQ160" i="2"/>
  <c r="BP160" i="2"/>
  <c r="BK160" i="2"/>
  <c r="BJ160" i="2"/>
  <c r="BI160" i="2"/>
  <c r="BD160" i="2"/>
  <c r="BC160" i="2"/>
  <c r="BB160" i="2"/>
  <c r="AW160" i="2"/>
  <c r="AV160" i="2"/>
  <c r="AU160" i="2"/>
  <c r="AP160" i="2"/>
  <c r="AO160" i="2"/>
  <c r="AN160" i="2"/>
  <c r="AI160" i="2"/>
  <c r="AH160" i="2"/>
  <c r="AG160" i="2"/>
  <c r="O191" i="18"/>
  <c r="M47" i="21"/>
  <c r="AB160" i="2"/>
  <c r="AA160" i="2"/>
  <c r="Z160" i="2"/>
  <c r="M191" i="18"/>
  <c r="K47" i="21"/>
  <c r="U160" i="2"/>
  <c r="T160" i="2"/>
  <c r="S160" i="2"/>
  <c r="L191" i="18"/>
  <c r="J47" i="21"/>
  <c r="R160" i="2"/>
  <c r="Q160" i="2"/>
  <c r="P160" i="2"/>
  <c r="K191" i="18"/>
  <c r="I47" i="21"/>
  <c r="O160" i="2"/>
  <c r="N160" i="2"/>
  <c r="M160" i="2"/>
  <c r="I191" i="18"/>
  <c r="G47" i="21"/>
  <c r="L160" i="2"/>
  <c r="K160" i="2"/>
  <c r="G191" i="18"/>
  <c r="E47" i="21"/>
  <c r="J160" i="2"/>
  <c r="I160" i="2"/>
  <c r="F191" i="18"/>
  <c r="D47" i="21"/>
  <c r="H160" i="2"/>
  <c r="E191" i="18"/>
  <c r="C47" i="21"/>
  <c r="CT159" i="2"/>
  <c r="CS159" i="2"/>
  <c r="CR159" i="2"/>
  <c r="CM159" i="2"/>
  <c r="CL159" i="2"/>
  <c r="CK159" i="2"/>
  <c r="CF159" i="2"/>
  <c r="CE159" i="2"/>
  <c r="CD159" i="2"/>
  <c r="BY159" i="2"/>
  <c r="BX159" i="2"/>
  <c r="BW159" i="2"/>
  <c r="BR159" i="2"/>
  <c r="BQ159" i="2"/>
  <c r="BP159" i="2"/>
  <c r="BK159" i="2"/>
  <c r="BJ159" i="2"/>
  <c r="BI159" i="2"/>
  <c r="BD159" i="2"/>
  <c r="BC159" i="2"/>
  <c r="BB159" i="2"/>
  <c r="AW159" i="2"/>
  <c r="AV159" i="2"/>
  <c r="AU159" i="2"/>
  <c r="AP159" i="2"/>
  <c r="AO159" i="2"/>
  <c r="AN159" i="2"/>
  <c r="AI159" i="2"/>
  <c r="AH159" i="2"/>
  <c r="AG159" i="2"/>
  <c r="O190" i="18"/>
  <c r="M46" i="21"/>
  <c r="AB159" i="2"/>
  <c r="AA159" i="2"/>
  <c r="Z159" i="2"/>
  <c r="M190" i="18"/>
  <c r="K46" i="21"/>
  <c r="U159" i="2"/>
  <c r="T159" i="2"/>
  <c r="S159" i="2"/>
  <c r="L190" i="18"/>
  <c r="J46" i="21"/>
  <c r="R159" i="2"/>
  <c r="Q159" i="2"/>
  <c r="P159" i="2"/>
  <c r="K190" i="18"/>
  <c r="I46" i="21"/>
  <c r="O159" i="2"/>
  <c r="N159" i="2"/>
  <c r="M159" i="2"/>
  <c r="I190" i="18"/>
  <c r="G46" i="21"/>
  <c r="L159" i="2"/>
  <c r="K159" i="2"/>
  <c r="G190" i="18"/>
  <c r="E46" i="21"/>
  <c r="J159" i="2"/>
  <c r="I159" i="2"/>
  <c r="F190" i="18"/>
  <c r="D46" i="21"/>
  <c r="H159" i="2"/>
  <c r="E190" i="18"/>
  <c r="C46" i="21"/>
  <c r="CT158" i="2"/>
  <c r="CS158" i="2"/>
  <c r="CR158" i="2"/>
  <c r="CM158" i="2"/>
  <c r="CL158" i="2"/>
  <c r="CK158" i="2"/>
  <c r="CF158" i="2"/>
  <c r="CE158" i="2"/>
  <c r="CD158" i="2"/>
  <c r="BY158" i="2"/>
  <c r="BX158" i="2"/>
  <c r="BW158" i="2"/>
  <c r="BR158" i="2"/>
  <c r="BQ158" i="2"/>
  <c r="BP158" i="2"/>
  <c r="BK158" i="2"/>
  <c r="BJ158" i="2"/>
  <c r="BI158" i="2"/>
  <c r="BD158" i="2"/>
  <c r="BC158" i="2"/>
  <c r="BB158" i="2"/>
  <c r="AW158" i="2"/>
  <c r="AV158" i="2"/>
  <c r="AU158" i="2"/>
  <c r="AP158" i="2"/>
  <c r="AO158" i="2"/>
  <c r="AN158" i="2"/>
  <c r="AI158" i="2"/>
  <c r="AH158" i="2"/>
  <c r="AG158" i="2"/>
  <c r="O189" i="18"/>
  <c r="M45" i="21"/>
  <c r="AB158" i="2"/>
  <c r="AA158" i="2"/>
  <c r="Z158" i="2"/>
  <c r="M189" i="18"/>
  <c r="K45" i="21"/>
  <c r="U158" i="2"/>
  <c r="T158" i="2"/>
  <c r="S158" i="2"/>
  <c r="L189" i="18"/>
  <c r="J45" i="21"/>
  <c r="R158" i="2"/>
  <c r="Q158" i="2"/>
  <c r="P158" i="2"/>
  <c r="K189" i="18"/>
  <c r="I45" i="21"/>
  <c r="O158" i="2"/>
  <c r="N158" i="2"/>
  <c r="M158" i="2"/>
  <c r="I189" i="18"/>
  <c r="G45" i="21"/>
  <c r="L158" i="2"/>
  <c r="K158" i="2"/>
  <c r="G189" i="18"/>
  <c r="E45" i="21"/>
  <c r="J158" i="2"/>
  <c r="I158" i="2"/>
  <c r="F189" i="18"/>
  <c r="D45" i="21"/>
  <c r="H158" i="2"/>
  <c r="E189" i="18"/>
  <c r="C45" i="21"/>
  <c r="CT157" i="2"/>
  <c r="CS157" i="2"/>
  <c r="CR157" i="2"/>
  <c r="CM157" i="2"/>
  <c r="CL157" i="2"/>
  <c r="CK157" i="2"/>
  <c r="CF157" i="2"/>
  <c r="CE157" i="2"/>
  <c r="CD157" i="2"/>
  <c r="BY157" i="2"/>
  <c r="BX157" i="2"/>
  <c r="BW157" i="2"/>
  <c r="BR157" i="2"/>
  <c r="BQ157" i="2"/>
  <c r="BP157" i="2"/>
  <c r="BK157" i="2"/>
  <c r="BJ157" i="2"/>
  <c r="BI157" i="2"/>
  <c r="BD157" i="2"/>
  <c r="BC157" i="2"/>
  <c r="BB157" i="2"/>
  <c r="AW157" i="2"/>
  <c r="AV157" i="2"/>
  <c r="AU157" i="2"/>
  <c r="AP157" i="2"/>
  <c r="AO157" i="2"/>
  <c r="AN157" i="2"/>
  <c r="AI157" i="2"/>
  <c r="AH157" i="2"/>
  <c r="AG157" i="2"/>
  <c r="O188" i="18"/>
  <c r="M44" i="21"/>
  <c r="AB157" i="2"/>
  <c r="AA157" i="2"/>
  <c r="Z157" i="2"/>
  <c r="M188" i="18"/>
  <c r="K44" i="21"/>
  <c r="U157" i="2"/>
  <c r="T157" i="2"/>
  <c r="S157" i="2"/>
  <c r="L188" i="18"/>
  <c r="J44" i="21"/>
  <c r="R157" i="2"/>
  <c r="Q157" i="2"/>
  <c r="P157" i="2"/>
  <c r="K188" i="18"/>
  <c r="I44" i="21"/>
  <c r="O157" i="2"/>
  <c r="N157" i="2"/>
  <c r="M157" i="2"/>
  <c r="I188" i="18"/>
  <c r="G44" i="21"/>
  <c r="L157" i="2"/>
  <c r="K157" i="2"/>
  <c r="G188" i="18"/>
  <c r="E44" i="21"/>
  <c r="J157" i="2"/>
  <c r="I157" i="2"/>
  <c r="F188" i="18"/>
  <c r="D44" i="21"/>
  <c r="H157" i="2"/>
  <c r="E188" i="18"/>
  <c r="C44" i="21"/>
  <c r="CT156" i="2"/>
  <c r="CS156" i="2"/>
  <c r="CR156" i="2"/>
  <c r="CM156" i="2"/>
  <c r="CL156" i="2"/>
  <c r="CK156" i="2"/>
  <c r="CF156" i="2"/>
  <c r="CE156" i="2"/>
  <c r="CD156" i="2"/>
  <c r="BY156" i="2"/>
  <c r="BX156" i="2"/>
  <c r="BW156" i="2"/>
  <c r="BR156" i="2"/>
  <c r="BQ156" i="2"/>
  <c r="BP156" i="2"/>
  <c r="BK156" i="2"/>
  <c r="BJ156" i="2"/>
  <c r="BI156" i="2"/>
  <c r="BD156" i="2"/>
  <c r="BC156" i="2"/>
  <c r="BB156" i="2"/>
  <c r="AW156" i="2"/>
  <c r="AV156" i="2"/>
  <c r="AU156" i="2"/>
  <c r="AP156" i="2"/>
  <c r="AO156" i="2"/>
  <c r="AN156" i="2"/>
  <c r="AI156" i="2"/>
  <c r="AH156" i="2"/>
  <c r="AG156" i="2"/>
  <c r="O187" i="18"/>
  <c r="M43" i="21"/>
  <c r="AB156" i="2"/>
  <c r="AA156" i="2"/>
  <c r="Z156" i="2"/>
  <c r="M187" i="18"/>
  <c r="K43" i="21"/>
  <c r="U156" i="2"/>
  <c r="T156" i="2"/>
  <c r="S156" i="2"/>
  <c r="L187" i="18"/>
  <c r="J43" i="21"/>
  <c r="R156" i="2"/>
  <c r="Q156" i="2"/>
  <c r="P156" i="2"/>
  <c r="K187" i="18"/>
  <c r="I43" i="21"/>
  <c r="O156" i="2"/>
  <c r="N156" i="2"/>
  <c r="M156" i="2"/>
  <c r="I187" i="18"/>
  <c r="G43" i="21"/>
  <c r="L156" i="2"/>
  <c r="K156" i="2"/>
  <c r="G187" i="18"/>
  <c r="E43" i="21"/>
  <c r="J156" i="2"/>
  <c r="I156" i="2"/>
  <c r="F187" i="18"/>
  <c r="D43" i="21"/>
  <c r="H156" i="2"/>
  <c r="E187" i="18"/>
  <c r="C43" i="21"/>
  <c r="CT155" i="2"/>
  <c r="CS155" i="2"/>
  <c r="CR155" i="2"/>
  <c r="CM155" i="2"/>
  <c r="CL155" i="2"/>
  <c r="CK155" i="2"/>
  <c r="CF155" i="2"/>
  <c r="CE155" i="2"/>
  <c r="CD155" i="2"/>
  <c r="BY155" i="2"/>
  <c r="BX155" i="2"/>
  <c r="BW155" i="2"/>
  <c r="BR155" i="2"/>
  <c r="BQ155" i="2"/>
  <c r="BP155" i="2"/>
  <c r="BK155" i="2"/>
  <c r="BJ155" i="2"/>
  <c r="BI155" i="2"/>
  <c r="BD155" i="2"/>
  <c r="BC155" i="2"/>
  <c r="BB155" i="2"/>
  <c r="AW155" i="2"/>
  <c r="AV155" i="2"/>
  <c r="AU155" i="2"/>
  <c r="AP155" i="2"/>
  <c r="AO155" i="2"/>
  <c r="AN155" i="2"/>
  <c r="AI155" i="2"/>
  <c r="AH155" i="2"/>
  <c r="AG155" i="2"/>
  <c r="O186" i="18"/>
  <c r="M42" i="21"/>
  <c r="AB155" i="2"/>
  <c r="AA155" i="2"/>
  <c r="Z155" i="2"/>
  <c r="M186" i="18"/>
  <c r="K42" i="21"/>
  <c r="U155" i="2"/>
  <c r="T155" i="2"/>
  <c r="S155" i="2"/>
  <c r="L186" i="18"/>
  <c r="J42" i="21"/>
  <c r="R155" i="2"/>
  <c r="Q155" i="2"/>
  <c r="P155" i="2"/>
  <c r="K186" i="18"/>
  <c r="I42" i="21"/>
  <c r="O155" i="2"/>
  <c r="N155" i="2"/>
  <c r="M155" i="2"/>
  <c r="I186" i="18"/>
  <c r="G42" i="21"/>
  <c r="L155" i="2"/>
  <c r="K155" i="2"/>
  <c r="G186" i="18"/>
  <c r="E42" i="21"/>
  <c r="J155" i="2"/>
  <c r="I155" i="2"/>
  <c r="F186" i="18"/>
  <c r="D42" i="21"/>
  <c r="H155" i="2"/>
  <c r="E186" i="18"/>
  <c r="C42" i="21"/>
  <c r="CT154" i="2"/>
  <c r="CS154" i="2"/>
  <c r="CR154" i="2"/>
  <c r="CM154" i="2"/>
  <c r="CL154" i="2"/>
  <c r="CK154" i="2"/>
  <c r="CF154" i="2"/>
  <c r="CE154" i="2"/>
  <c r="CD154" i="2"/>
  <c r="BY154" i="2"/>
  <c r="BX154" i="2"/>
  <c r="BW154" i="2"/>
  <c r="BR154" i="2"/>
  <c r="BQ154" i="2"/>
  <c r="BP154" i="2"/>
  <c r="BK154" i="2"/>
  <c r="BJ154" i="2"/>
  <c r="BI154" i="2"/>
  <c r="BD154" i="2"/>
  <c r="BC154" i="2"/>
  <c r="BB154" i="2"/>
  <c r="AW154" i="2"/>
  <c r="AV154" i="2"/>
  <c r="AU154" i="2"/>
  <c r="AP154" i="2"/>
  <c r="AO154" i="2"/>
  <c r="AN154" i="2"/>
  <c r="AI154" i="2"/>
  <c r="AH154" i="2"/>
  <c r="AG154" i="2"/>
  <c r="O185" i="18"/>
  <c r="M41" i="21"/>
  <c r="AB154" i="2"/>
  <c r="AA154" i="2"/>
  <c r="Z154" i="2"/>
  <c r="M185" i="18"/>
  <c r="K41" i="21"/>
  <c r="U154" i="2"/>
  <c r="T154" i="2"/>
  <c r="S154" i="2"/>
  <c r="L185" i="18"/>
  <c r="J41" i="21"/>
  <c r="R154" i="2"/>
  <c r="Q154" i="2"/>
  <c r="P154" i="2"/>
  <c r="K185" i="18"/>
  <c r="I41" i="21"/>
  <c r="O154" i="2"/>
  <c r="N154" i="2"/>
  <c r="M154" i="2"/>
  <c r="I185" i="18"/>
  <c r="G41" i="21"/>
  <c r="L154" i="2"/>
  <c r="K154" i="2"/>
  <c r="G185" i="18"/>
  <c r="E41" i="21"/>
  <c r="J154" i="2"/>
  <c r="I154" i="2"/>
  <c r="F185" i="18"/>
  <c r="D41" i="21"/>
  <c r="H154" i="2"/>
  <c r="E185" i="18"/>
  <c r="C41" i="21"/>
  <c r="CT153" i="2"/>
  <c r="CS153" i="2"/>
  <c r="CR153" i="2"/>
  <c r="CM153" i="2"/>
  <c r="CL153" i="2"/>
  <c r="CK153" i="2"/>
  <c r="CF153" i="2"/>
  <c r="CE153" i="2"/>
  <c r="CD153" i="2"/>
  <c r="BY153" i="2"/>
  <c r="BX153" i="2"/>
  <c r="BW153" i="2"/>
  <c r="BR153" i="2"/>
  <c r="BQ153" i="2"/>
  <c r="BP153" i="2"/>
  <c r="BK153" i="2"/>
  <c r="BJ153" i="2"/>
  <c r="BI153" i="2"/>
  <c r="BD153" i="2"/>
  <c r="BC153" i="2"/>
  <c r="BB153" i="2"/>
  <c r="AW153" i="2"/>
  <c r="AV153" i="2"/>
  <c r="AU153" i="2"/>
  <c r="AP153" i="2"/>
  <c r="AO153" i="2"/>
  <c r="AN153" i="2"/>
  <c r="AI153" i="2"/>
  <c r="AH153" i="2"/>
  <c r="AG153" i="2"/>
  <c r="O184" i="18"/>
  <c r="M40" i="21"/>
  <c r="AB153" i="2"/>
  <c r="AA153" i="2"/>
  <c r="Z153" i="2"/>
  <c r="M184" i="18"/>
  <c r="K40" i="21"/>
  <c r="U153" i="2"/>
  <c r="T153" i="2"/>
  <c r="S153" i="2"/>
  <c r="L184" i="18"/>
  <c r="J40" i="21"/>
  <c r="R153" i="2"/>
  <c r="Q153" i="2"/>
  <c r="P153" i="2"/>
  <c r="K184" i="18"/>
  <c r="I40" i="21"/>
  <c r="O153" i="2"/>
  <c r="N153" i="2"/>
  <c r="M153" i="2"/>
  <c r="I184" i="18"/>
  <c r="G40" i="21"/>
  <c r="L153" i="2"/>
  <c r="K153" i="2"/>
  <c r="G184" i="18"/>
  <c r="E40" i="21"/>
  <c r="J153" i="2"/>
  <c r="I153" i="2"/>
  <c r="F184" i="18"/>
  <c r="D40" i="21"/>
  <c r="H153" i="2"/>
  <c r="E184" i="18"/>
  <c r="C40" i="21"/>
  <c r="CT152" i="2"/>
  <c r="CS152" i="2"/>
  <c r="CR152" i="2"/>
  <c r="CM152" i="2"/>
  <c r="CL152" i="2"/>
  <c r="CK152" i="2"/>
  <c r="CF152" i="2"/>
  <c r="CE152" i="2"/>
  <c r="CD152" i="2"/>
  <c r="BY152" i="2"/>
  <c r="BX152" i="2"/>
  <c r="BW152" i="2"/>
  <c r="BR152" i="2"/>
  <c r="BQ152" i="2"/>
  <c r="BP152" i="2"/>
  <c r="BK152" i="2"/>
  <c r="BJ152" i="2"/>
  <c r="BI152" i="2"/>
  <c r="BD152" i="2"/>
  <c r="BC152" i="2"/>
  <c r="BB152" i="2"/>
  <c r="AW152" i="2"/>
  <c r="AV152" i="2"/>
  <c r="AU152" i="2"/>
  <c r="AP152" i="2"/>
  <c r="AO152" i="2"/>
  <c r="AN152" i="2"/>
  <c r="AI152" i="2"/>
  <c r="AH152" i="2"/>
  <c r="AG152" i="2"/>
  <c r="O183" i="18"/>
  <c r="M39" i="21"/>
  <c r="AB152" i="2"/>
  <c r="AA152" i="2"/>
  <c r="Z152" i="2"/>
  <c r="M183" i="18"/>
  <c r="K39" i="21"/>
  <c r="U152" i="2"/>
  <c r="T152" i="2"/>
  <c r="S152" i="2"/>
  <c r="L183" i="18"/>
  <c r="J39" i="21"/>
  <c r="R152" i="2"/>
  <c r="Q152" i="2"/>
  <c r="P152" i="2"/>
  <c r="K183" i="18"/>
  <c r="I39" i="21"/>
  <c r="O152" i="2"/>
  <c r="N152" i="2"/>
  <c r="M152" i="2"/>
  <c r="I183" i="18"/>
  <c r="G39" i="21"/>
  <c r="L152" i="2"/>
  <c r="K152" i="2"/>
  <c r="G183" i="18"/>
  <c r="E39" i="21"/>
  <c r="J152" i="2"/>
  <c r="I152" i="2"/>
  <c r="F183" i="18"/>
  <c r="D39" i="21"/>
  <c r="H152" i="2"/>
  <c r="E183" i="18"/>
  <c r="C39" i="21"/>
  <c r="CT151" i="2"/>
  <c r="CS151" i="2"/>
  <c r="CR151" i="2"/>
  <c r="CM151" i="2"/>
  <c r="CL151" i="2"/>
  <c r="CK151" i="2"/>
  <c r="CF151" i="2"/>
  <c r="CE151" i="2"/>
  <c r="CD151" i="2"/>
  <c r="BY151" i="2"/>
  <c r="BX151" i="2"/>
  <c r="BW151" i="2"/>
  <c r="BR151" i="2"/>
  <c r="BQ151" i="2"/>
  <c r="BP151" i="2"/>
  <c r="BK151" i="2"/>
  <c r="BJ151" i="2"/>
  <c r="BI151" i="2"/>
  <c r="BD151" i="2"/>
  <c r="BC151" i="2"/>
  <c r="BB151" i="2"/>
  <c r="AW151" i="2"/>
  <c r="AV151" i="2"/>
  <c r="AU151" i="2"/>
  <c r="AP151" i="2"/>
  <c r="AO151" i="2"/>
  <c r="AN151" i="2"/>
  <c r="AI151" i="2"/>
  <c r="AH151" i="2"/>
  <c r="AG151" i="2"/>
  <c r="AB151" i="2"/>
  <c r="AA151" i="2"/>
  <c r="Z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F182" i="18"/>
  <c r="H151" i="2"/>
  <c r="CT150" i="2"/>
  <c r="CS150" i="2"/>
  <c r="CR150" i="2"/>
  <c r="W53" i="3"/>
  <c r="CM150" i="2"/>
  <c r="CL150" i="2"/>
  <c r="CK150" i="2"/>
  <c r="V53" i="3"/>
  <c r="CF150" i="2"/>
  <c r="CE150" i="2"/>
  <c r="CD150" i="2"/>
  <c r="U53" i="3"/>
  <c r="BY150" i="2"/>
  <c r="BX150" i="2"/>
  <c r="BW150" i="2"/>
  <c r="T53" i="3"/>
  <c r="BR150" i="2"/>
  <c r="BQ150" i="2"/>
  <c r="BP150" i="2"/>
  <c r="S53" i="3"/>
  <c r="BK150" i="2"/>
  <c r="BJ150" i="2"/>
  <c r="BI150" i="2"/>
  <c r="R53" i="3"/>
  <c r="BD150" i="2"/>
  <c r="BC150" i="2"/>
  <c r="BB150" i="2"/>
  <c r="Q53" i="3"/>
  <c r="AW150" i="2"/>
  <c r="AV150" i="2"/>
  <c r="AU150" i="2"/>
  <c r="P53" i="3"/>
  <c r="AP150" i="2"/>
  <c r="AO150" i="2"/>
  <c r="AN150" i="2"/>
  <c r="O53" i="3"/>
  <c r="AI150" i="2"/>
  <c r="AH150" i="2"/>
  <c r="AG150" i="2"/>
  <c r="AB150" i="2"/>
  <c r="AA150" i="2"/>
  <c r="Z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F180" i="18"/>
  <c r="H150" i="2"/>
  <c r="CT149" i="2"/>
  <c r="CS149" i="2"/>
  <c r="CR149" i="2"/>
  <c r="CM149" i="2"/>
  <c r="CL149" i="2"/>
  <c r="CK149" i="2"/>
  <c r="CF149" i="2"/>
  <c r="CE149" i="2"/>
  <c r="CD149" i="2"/>
  <c r="BY149" i="2"/>
  <c r="BX149" i="2"/>
  <c r="BW149" i="2"/>
  <c r="BR149" i="2"/>
  <c r="BQ149" i="2"/>
  <c r="BP149" i="2"/>
  <c r="BK149" i="2"/>
  <c r="BJ149" i="2"/>
  <c r="BI149" i="2"/>
  <c r="BD149" i="2"/>
  <c r="BC149" i="2"/>
  <c r="BB149" i="2"/>
  <c r="AW149" i="2"/>
  <c r="AV149" i="2"/>
  <c r="AU149" i="2"/>
  <c r="AP149" i="2"/>
  <c r="AO149" i="2"/>
  <c r="AN149" i="2"/>
  <c r="AI149" i="2"/>
  <c r="AH149" i="2"/>
  <c r="AG149" i="2"/>
  <c r="O178" i="18"/>
  <c r="M106" i="19"/>
  <c r="AB149" i="2"/>
  <c r="AA149" i="2"/>
  <c r="Z149" i="2"/>
  <c r="M178" i="18"/>
  <c r="K106" i="19"/>
  <c r="U149" i="2"/>
  <c r="T149" i="2"/>
  <c r="S149" i="2"/>
  <c r="L178" i="18"/>
  <c r="J106" i="19"/>
  <c r="R149" i="2"/>
  <c r="Q149" i="2"/>
  <c r="P149" i="2"/>
  <c r="K178" i="18"/>
  <c r="I106" i="19"/>
  <c r="O149" i="2"/>
  <c r="N149" i="2"/>
  <c r="M149" i="2"/>
  <c r="I178" i="18"/>
  <c r="G106" i="19"/>
  <c r="L149" i="2"/>
  <c r="K149" i="2"/>
  <c r="G178" i="18"/>
  <c r="E106" i="19"/>
  <c r="J149" i="2"/>
  <c r="I149" i="2"/>
  <c r="F178" i="18"/>
  <c r="D106" i="19"/>
  <c r="H149" i="2"/>
  <c r="E178" i="18"/>
  <c r="C106" i="19"/>
  <c r="CT148" i="2"/>
  <c r="CS148" i="2"/>
  <c r="CR148" i="2"/>
  <c r="CM148" i="2"/>
  <c r="CL148" i="2"/>
  <c r="CK148" i="2"/>
  <c r="CF148" i="2"/>
  <c r="CE148" i="2"/>
  <c r="CD148" i="2"/>
  <c r="BY148" i="2"/>
  <c r="BX148" i="2"/>
  <c r="BW148" i="2"/>
  <c r="BR148" i="2"/>
  <c r="BQ148" i="2"/>
  <c r="BP148" i="2"/>
  <c r="BK148" i="2"/>
  <c r="BJ148" i="2"/>
  <c r="BI148" i="2"/>
  <c r="BD148" i="2"/>
  <c r="BC148" i="2"/>
  <c r="BB148" i="2"/>
  <c r="AW148" i="2"/>
  <c r="AV148" i="2"/>
  <c r="AU148" i="2"/>
  <c r="AP148" i="2"/>
  <c r="AO148" i="2"/>
  <c r="AN148" i="2"/>
  <c r="AI148" i="2"/>
  <c r="AH148" i="2"/>
  <c r="AG148" i="2"/>
  <c r="O177" i="18"/>
  <c r="M105" i="19"/>
  <c r="AB148" i="2"/>
  <c r="AA148" i="2"/>
  <c r="Z148" i="2"/>
  <c r="M177" i="18"/>
  <c r="K105" i="19"/>
  <c r="U148" i="2"/>
  <c r="T148" i="2"/>
  <c r="S148" i="2"/>
  <c r="L177" i="18"/>
  <c r="J105" i="19"/>
  <c r="R148" i="2"/>
  <c r="Q148" i="2"/>
  <c r="P148" i="2"/>
  <c r="K177" i="18"/>
  <c r="I105" i="19"/>
  <c r="O148" i="2"/>
  <c r="N148" i="2"/>
  <c r="M148" i="2"/>
  <c r="I177" i="18"/>
  <c r="G105" i="19"/>
  <c r="L148" i="2"/>
  <c r="K148" i="2"/>
  <c r="G177" i="18"/>
  <c r="E105" i="19"/>
  <c r="J148" i="2"/>
  <c r="I148" i="2"/>
  <c r="F177" i="18"/>
  <c r="D105" i="19"/>
  <c r="H148" i="2"/>
  <c r="E177" i="18"/>
  <c r="C105" i="19"/>
  <c r="CT147" i="2"/>
  <c r="CS147" i="2"/>
  <c r="CR147" i="2"/>
  <c r="CM147" i="2"/>
  <c r="CL147" i="2"/>
  <c r="CK147" i="2"/>
  <c r="CF147" i="2"/>
  <c r="CE147" i="2"/>
  <c r="CD147" i="2"/>
  <c r="BY147" i="2"/>
  <c r="BX147" i="2"/>
  <c r="BW147" i="2"/>
  <c r="BR147" i="2"/>
  <c r="BQ147" i="2"/>
  <c r="BP147" i="2"/>
  <c r="BK147" i="2"/>
  <c r="BJ147" i="2"/>
  <c r="BI147" i="2"/>
  <c r="BD147" i="2"/>
  <c r="BC147" i="2"/>
  <c r="BB147" i="2"/>
  <c r="AW147" i="2"/>
  <c r="AV147" i="2"/>
  <c r="AU147" i="2"/>
  <c r="AP147" i="2"/>
  <c r="AO147" i="2"/>
  <c r="AN147" i="2"/>
  <c r="AI147" i="2"/>
  <c r="AH147" i="2"/>
  <c r="AG147" i="2"/>
  <c r="O176" i="18"/>
  <c r="M104" i="19"/>
  <c r="AB147" i="2"/>
  <c r="AA147" i="2"/>
  <c r="Z147" i="2"/>
  <c r="M176" i="18"/>
  <c r="K104" i="19"/>
  <c r="U147" i="2"/>
  <c r="T147" i="2"/>
  <c r="S147" i="2"/>
  <c r="L176" i="18"/>
  <c r="J104" i="19"/>
  <c r="R147" i="2"/>
  <c r="Q147" i="2"/>
  <c r="P147" i="2"/>
  <c r="K176" i="18"/>
  <c r="I104" i="19"/>
  <c r="O147" i="2"/>
  <c r="N147" i="2"/>
  <c r="M147" i="2"/>
  <c r="I176" i="18"/>
  <c r="G104" i="19"/>
  <c r="L147" i="2"/>
  <c r="K147" i="2"/>
  <c r="G176" i="18"/>
  <c r="E104" i="19"/>
  <c r="J147" i="2"/>
  <c r="I147" i="2"/>
  <c r="F176" i="18"/>
  <c r="D104" i="19"/>
  <c r="H147" i="2"/>
  <c r="E176" i="18"/>
  <c r="C104" i="19"/>
  <c r="CT146" i="2"/>
  <c r="CS146" i="2"/>
  <c r="CR146" i="2"/>
  <c r="CM146" i="2"/>
  <c r="CL146" i="2"/>
  <c r="CK146" i="2"/>
  <c r="CF146" i="2"/>
  <c r="CE146" i="2"/>
  <c r="CD146" i="2"/>
  <c r="BY146" i="2"/>
  <c r="BX146" i="2"/>
  <c r="BW146" i="2"/>
  <c r="BR146" i="2"/>
  <c r="BQ146" i="2"/>
  <c r="BP146" i="2"/>
  <c r="BK146" i="2"/>
  <c r="BJ146" i="2"/>
  <c r="BI146" i="2"/>
  <c r="BD146" i="2"/>
  <c r="BC146" i="2"/>
  <c r="BB146" i="2"/>
  <c r="AW146" i="2"/>
  <c r="AV146" i="2"/>
  <c r="AU146" i="2"/>
  <c r="AP146" i="2"/>
  <c r="AO146" i="2"/>
  <c r="AN146" i="2"/>
  <c r="AI146" i="2"/>
  <c r="AH146" i="2"/>
  <c r="AG146" i="2"/>
  <c r="O175" i="18"/>
  <c r="M103" i="19"/>
  <c r="AB146" i="2"/>
  <c r="AA146" i="2"/>
  <c r="Z146" i="2"/>
  <c r="M175" i="18"/>
  <c r="K103" i="19"/>
  <c r="U146" i="2"/>
  <c r="T146" i="2"/>
  <c r="S146" i="2"/>
  <c r="L175" i="18"/>
  <c r="J103" i="19"/>
  <c r="R146" i="2"/>
  <c r="Q146" i="2"/>
  <c r="P146" i="2"/>
  <c r="K175" i="18"/>
  <c r="I103" i="19"/>
  <c r="O146" i="2"/>
  <c r="N146" i="2"/>
  <c r="M146" i="2"/>
  <c r="I175" i="18"/>
  <c r="G103" i="19"/>
  <c r="L146" i="2"/>
  <c r="K146" i="2"/>
  <c r="G175" i="18"/>
  <c r="E103" i="19"/>
  <c r="J146" i="2"/>
  <c r="I146" i="2"/>
  <c r="F175" i="18"/>
  <c r="D103" i="19"/>
  <c r="H146" i="2"/>
  <c r="E175" i="18"/>
  <c r="C103" i="19"/>
  <c r="CT145" i="2"/>
  <c r="CS145" i="2"/>
  <c r="CR145" i="2"/>
  <c r="CM145" i="2"/>
  <c r="CL145" i="2"/>
  <c r="CK145" i="2"/>
  <c r="CF145" i="2"/>
  <c r="CE145" i="2"/>
  <c r="CD145" i="2"/>
  <c r="BY145" i="2"/>
  <c r="BX145" i="2"/>
  <c r="BW145" i="2"/>
  <c r="BR145" i="2"/>
  <c r="BQ145" i="2"/>
  <c r="BP145" i="2"/>
  <c r="BK145" i="2"/>
  <c r="BJ145" i="2"/>
  <c r="BI145" i="2"/>
  <c r="BD145" i="2"/>
  <c r="BC145" i="2"/>
  <c r="BB145" i="2"/>
  <c r="AW145" i="2"/>
  <c r="AV145" i="2"/>
  <c r="AU145" i="2"/>
  <c r="AP145" i="2"/>
  <c r="AO145" i="2"/>
  <c r="AN145" i="2"/>
  <c r="AI145" i="2"/>
  <c r="AH145" i="2"/>
  <c r="AG145" i="2"/>
  <c r="O174" i="18"/>
  <c r="M102" i="19"/>
  <c r="AB145" i="2"/>
  <c r="AA145" i="2"/>
  <c r="Z145" i="2"/>
  <c r="M174" i="18"/>
  <c r="K102" i="19"/>
  <c r="U145" i="2"/>
  <c r="T145" i="2"/>
  <c r="S145" i="2"/>
  <c r="L174" i="18"/>
  <c r="J102" i="19"/>
  <c r="R145" i="2"/>
  <c r="Q145" i="2"/>
  <c r="P145" i="2"/>
  <c r="K174" i="18"/>
  <c r="I102" i="19"/>
  <c r="O145" i="2"/>
  <c r="N145" i="2"/>
  <c r="M145" i="2"/>
  <c r="I174" i="18"/>
  <c r="G102" i="19"/>
  <c r="L145" i="2"/>
  <c r="K145" i="2"/>
  <c r="G174" i="18"/>
  <c r="E102" i="19"/>
  <c r="J145" i="2"/>
  <c r="I145" i="2"/>
  <c r="F174" i="18"/>
  <c r="D102" i="19"/>
  <c r="H145" i="2"/>
  <c r="E174" i="18"/>
  <c r="C102" i="19"/>
  <c r="CT144" i="2"/>
  <c r="CS144" i="2"/>
  <c r="CR144" i="2"/>
  <c r="CM144" i="2"/>
  <c r="CL144" i="2"/>
  <c r="CK144" i="2"/>
  <c r="CF144" i="2"/>
  <c r="CE144" i="2"/>
  <c r="CD144" i="2"/>
  <c r="BY144" i="2"/>
  <c r="BX144" i="2"/>
  <c r="BW144" i="2"/>
  <c r="BR144" i="2"/>
  <c r="BQ144" i="2"/>
  <c r="BP144" i="2"/>
  <c r="BK144" i="2"/>
  <c r="BJ144" i="2"/>
  <c r="BI144" i="2"/>
  <c r="BD144" i="2"/>
  <c r="BC144" i="2"/>
  <c r="BB144" i="2"/>
  <c r="AW144" i="2"/>
  <c r="AV144" i="2"/>
  <c r="AU144" i="2"/>
  <c r="AP144" i="2"/>
  <c r="AO144" i="2"/>
  <c r="AN144" i="2"/>
  <c r="AI144" i="2"/>
  <c r="AH144" i="2"/>
  <c r="AG144" i="2"/>
  <c r="O173" i="18"/>
  <c r="M101" i="19"/>
  <c r="AB144" i="2"/>
  <c r="AA144" i="2"/>
  <c r="Z144" i="2"/>
  <c r="M173" i="18"/>
  <c r="K101" i="19"/>
  <c r="U144" i="2"/>
  <c r="T144" i="2"/>
  <c r="S144" i="2"/>
  <c r="L173" i="18"/>
  <c r="J101" i="19"/>
  <c r="R144" i="2"/>
  <c r="Q144" i="2"/>
  <c r="P144" i="2"/>
  <c r="K173" i="18"/>
  <c r="I101" i="19"/>
  <c r="O144" i="2"/>
  <c r="N144" i="2"/>
  <c r="M144" i="2"/>
  <c r="I173" i="18"/>
  <c r="G101" i="19"/>
  <c r="L144" i="2"/>
  <c r="K144" i="2"/>
  <c r="G173" i="18"/>
  <c r="E101" i="19"/>
  <c r="J144" i="2"/>
  <c r="I144" i="2"/>
  <c r="F173" i="18"/>
  <c r="D101" i="19"/>
  <c r="H144" i="2"/>
  <c r="E173" i="18"/>
  <c r="C101" i="19"/>
  <c r="CT143" i="2"/>
  <c r="CS143" i="2"/>
  <c r="CR143" i="2"/>
  <c r="CM143" i="2"/>
  <c r="CL143" i="2"/>
  <c r="CK143" i="2"/>
  <c r="CF143" i="2"/>
  <c r="CE143" i="2"/>
  <c r="CD143" i="2"/>
  <c r="BY143" i="2"/>
  <c r="BX143" i="2"/>
  <c r="BW143" i="2"/>
  <c r="BR143" i="2"/>
  <c r="BQ143" i="2"/>
  <c r="BP143" i="2"/>
  <c r="BK143" i="2"/>
  <c r="BJ143" i="2"/>
  <c r="BI143" i="2"/>
  <c r="BD143" i="2"/>
  <c r="BC143" i="2"/>
  <c r="BB143" i="2"/>
  <c r="AW143" i="2"/>
  <c r="AV143" i="2"/>
  <c r="AU143" i="2"/>
  <c r="AP143" i="2"/>
  <c r="AO143" i="2"/>
  <c r="AN143" i="2"/>
  <c r="AI143" i="2"/>
  <c r="AH143" i="2"/>
  <c r="AG143" i="2"/>
  <c r="O172" i="18"/>
  <c r="M100" i="19"/>
  <c r="AB143" i="2"/>
  <c r="AA143" i="2"/>
  <c r="Z143" i="2"/>
  <c r="M172" i="18"/>
  <c r="K100" i="19"/>
  <c r="U143" i="2"/>
  <c r="T143" i="2"/>
  <c r="S143" i="2"/>
  <c r="L172" i="18"/>
  <c r="J100" i="19"/>
  <c r="R143" i="2"/>
  <c r="Q143" i="2"/>
  <c r="P143" i="2"/>
  <c r="K172" i="18"/>
  <c r="I100" i="19"/>
  <c r="O143" i="2"/>
  <c r="N143" i="2"/>
  <c r="M143" i="2"/>
  <c r="I172" i="18"/>
  <c r="G100" i="19"/>
  <c r="L143" i="2"/>
  <c r="K143" i="2"/>
  <c r="G172" i="18"/>
  <c r="E100" i="19"/>
  <c r="J143" i="2"/>
  <c r="I143" i="2"/>
  <c r="F172" i="18"/>
  <c r="D100" i="19"/>
  <c r="H143" i="2"/>
  <c r="E172" i="18"/>
  <c r="C100" i="19"/>
  <c r="CT142" i="2"/>
  <c r="CS142" i="2"/>
  <c r="CR142" i="2"/>
  <c r="CM142" i="2"/>
  <c r="CL142" i="2"/>
  <c r="CK142" i="2"/>
  <c r="CF142" i="2"/>
  <c r="CE142" i="2"/>
  <c r="CD142" i="2"/>
  <c r="BY142" i="2"/>
  <c r="BX142" i="2"/>
  <c r="BW142" i="2"/>
  <c r="BR142" i="2"/>
  <c r="BQ142" i="2"/>
  <c r="BP142" i="2"/>
  <c r="BK142" i="2"/>
  <c r="BJ142" i="2"/>
  <c r="BI142" i="2"/>
  <c r="BD142" i="2"/>
  <c r="BC142" i="2"/>
  <c r="BB142" i="2"/>
  <c r="AW142" i="2"/>
  <c r="AV142" i="2"/>
  <c r="AU142" i="2"/>
  <c r="AP142" i="2"/>
  <c r="AO142" i="2"/>
  <c r="AN142" i="2"/>
  <c r="AI142" i="2"/>
  <c r="AH142" i="2"/>
  <c r="AG142" i="2"/>
  <c r="O171" i="18"/>
  <c r="M99" i="19"/>
  <c r="AB142" i="2"/>
  <c r="AA142" i="2"/>
  <c r="Z142" i="2"/>
  <c r="M171" i="18"/>
  <c r="K99" i="19"/>
  <c r="U142" i="2"/>
  <c r="T142" i="2"/>
  <c r="S142" i="2"/>
  <c r="L171" i="18"/>
  <c r="J99" i="19"/>
  <c r="R142" i="2"/>
  <c r="Q142" i="2"/>
  <c r="P142" i="2"/>
  <c r="K171" i="18"/>
  <c r="I99" i="19"/>
  <c r="O142" i="2"/>
  <c r="N142" i="2"/>
  <c r="M142" i="2"/>
  <c r="I171" i="18"/>
  <c r="G99" i="19"/>
  <c r="L142" i="2"/>
  <c r="K142" i="2"/>
  <c r="G171" i="18"/>
  <c r="E99" i="19"/>
  <c r="J142" i="2"/>
  <c r="I142" i="2"/>
  <c r="F171" i="18"/>
  <c r="D99" i="19"/>
  <c r="H142" i="2"/>
  <c r="E171" i="18"/>
  <c r="C99" i="19"/>
  <c r="CT141" i="2"/>
  <c r="CS141" i="2"/>
  <c r="CR141" i="2"/>
  <c r="CM141" i="2"/>
  <c r="CL141" i="2"/>
  <c r="CK141" i="2"/>
  <c r="CF141" i="2"/>
  <c r="CE141" i="2"/>
  <c r="CD141" i="2"/>
  <c r="BY141" i="2"/>
  <c r="BX141" i="2"/>
  <c r="BW141" i="2"/>
  <c r="BR141" i="2"/>
  <c r="BQ141" i="2"/>
  <c r="BP141" i="2"/>
  <c r="BK141" i="2"/>
  <c r="BJ141" i="2"/>
  <c r="BI141" i="2"/>
  <c r="BD141" i="2"/>
  <c r="BC141" i="2"/>
  <c r="BB141" i="2"/>
  <c r="AW141" i="2"/>
  <c r="AV141" i="2"/>
  <c r="AU141" i="2"/>
  <c r="AP141" i="2"/>
  <c r="AO141" i="2"/>
  <c r="AN141" i="2"/>
  <c r="AI141" i="2"/>
  <c r="AH141" i="2"/>
  <c r="AG141" i="2"/>
  <c r="O170" i="18"/>
  <c r="M98" i="19"/>
  <c r="AB141" i="2"/>
  <c r="AA141" i="2"/>
  <c r="Z141" i="2"/>
  <c r="M170" i="18"/>
  <c r="K98" i="19"/>
  <c r="U141" i="2"/>
  <c r="T141" i="2"/>
  <c r="S141" i="2"/>
  <c r="L170" i="18"/>
  <c r="J98" i="19"/>
  <c r="R141" i="2"/>
  <c r="Q141" i="2"/>
  <c r="P141" i="2"/>
  <c r="K170" i="18"/>
  <c r="I98" i="19"/>
  <c r="O141" i="2"/>
  <c r="N141" i="2"/>
  <c r="M141" i="2"/>
  <c r="I170" i="18"/>
  <c r="G98" i="19"/>
  <c r="L141" i="2"/>
  <c r="K141" i="2"/>
  <c r="G170" i="18"/>
  <c r="E98" i="19"/>
  <c r="J141" i="2"/>
  <c r="I141" i="2"/>
  <c r="F170" i="18"/>
  <c r="D98" i="19"/>
  <c r="H141" i="2"/>
  <c r="E170" i="18"/>
  <c r="C98" i="19"/>
  <c r="CT140" i="2"/>
  <c r="CS140" i="2"/>
  <c r="CR140" i="2"/>
  <c r="CM140" i="2"/>
  <c r="CL140" i="2"/>
  <c r="CK140" i="2"/>
  <c r="CF140" i="2"/>
  <c r="CE140" i="2"/>
  <c r="CD140" i="2"/>
  <c r="BY140" i="2"/>
  <c r="BX140" i="2"/>
  <c r="BW140" i="2"/>
  <c r="BR140" i="2"/>
  <c r="BQ140" i="2"/>
  <c r="BP140" i="2"/>
  <c r="BK140" i="2"/>
  <c r="BJ140" i="2"/>
  <c r="BI140" i="2"/>
  <c r="BD140" i="2"/>
  <c r="BC140" i="2"/>
  <c r="BB140" i="2"/>
  <c r="AW140" i="2"/>
  <c r="AV140" i="2"/>
  <c r="AU140" i="2"/>
  <c r="AP140" i="2"/>
  <c r="AO140" i="2"/>
  <c r="AN140" i="2"/>
  <c r="AI140" i="2"/>
  <c r="AH140" i="2"/>
  <c r="AG140" i="2"/>
  <c r="AB140" i="2"/>
  <c r="AA140" i="2"/>
  <c r="Z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F169" i="18"/>
  <c r="D97" i="19"/>
  <c r="H140" i="2"/>
  <c r="CT139" i="2"/>
  <c r="CS139" i="2"/>
  <c r="CR139" i="2"/>
  <c r="CM139" i="2"/>
  <c r="CL139" i="2"/>
  <c r="CK139" i="2"/>
  <c r="CF139" i="2"/>
  <c r="CE139" i="2"/>
  <c r="CD139" i="2"/>
  <c r="BY139" i="2"/>
  <c r="BX139" i="2"/>
  <c r="BW139" i="2"/>
  <c r="BR139" i="2"/>
  <c r="BQ139" i="2"/>
  <c r="BP139" i="2"/>
  <c r="BK139" i="2"/>
  <c r="BJ139" i="2"/>
  <c r="BI139" i="2"/>
  <c r="BD139" i="2"/>
  <c r="BC139" i="2"/>
  <c r="BB139" i="2"/>
  <c r="AW139" i="2"/>
  <c r="AV139" i="2"/>
  <c r="AU139" i="2"/>
  <c r="AP139" i="2"/>
  <c r="AO139" i="2"/>
  <c r="AN139" i="2"/>
  <c r="AI139" i="2"/>
  <c r="AH139" i="2"/>
  <c r="AG139" i="2"/>
  <c r="O167" i="18"/>
  <c r="M95" i="19"/>
  <c r="AB139" i="2"/>
  <c r="AA139" i="2"/>
  <c r="Z139" i="2"/>
  <c r="M167" i="18"/>
  <c r="K95" i="19"/>
  <c r="U139" i="2"/>
  <c r="T139" i="2"/>
  <c r="S139" i="2"/>
  <c r="L167" i="18"/>
  <c r="J95" i="19"/>
  <c r="R139" i="2"/>
  <c r="Q139" i="2"/>
  <c r="P139" i="2"/>
  <c r="K167" i="18"/>
  <c r="I95" i="19"/>
  <c r="O139" i="2"/>
  <c r="N139" i="2"/>
  <c r="M139" i="2"/>
  <c r="I167" i="18"/>
  <c r="G95" i="19"/>
  <c r="L139" i="2"/>
  <c r="K139" i="2"/>
  <c r="G167" i="18"/>
  <c r="E95" i="19"/>
  <c r="J139" i="2"/>
  <c r="I139" i="2"/>
  <c r="F167" i="18"/>
  <c r="D95" i="19"/>
  <c r="H139" i="2"/>
  <c r="E167" i="18"/>
  <c r="C95" i="19"/>
  <c r="CT138" i="2"/>
  <c r="CS138" i="2"/>
  <c r="CR138" i="2"/>
  <c r="CM138" i="2"/>
  <c r="CL138" i="2"/>
  <c r="CK138" i="2"/>
  <c r="CF138" i="2"/>
  <c r="CE138" i="2"/>
  <c r="CD138" i="2"/>
  <c r="BY138" i="2"/>
  <c r="BX138" i="2"/>
  <c r="BW138" i="2"/>
  <c r="BR138" i="2"/>
  <c r="BQ138" i="2"/>
  <c r="BP138" i="2"/>
  <c r="BK138" i="2"/>
  <c r="BJ138" i="2"/>
  <c r="BI138" i="2"/>
  <c r="BD138" i="2"/>
  <c r="BC138" i="2"/>
  <c r="BB138" i="2"/>
  <c r="AW138" i="2"/>
  <c r="AV138" i="2"/>
  <c r="AU138" i="2"/>
  <c r="AP138" i="2"/>
  <c r="AO138" i="2"/>
  <c r="AN138" i="2"/>
  <c r="AI138" i="2"/>
  <c r="AH138" i="2"/>
  <c r="AG138" i="2"/>
  <c r="O166" i="18"/>
  <c r="M94" i="19"/>
  <c r="AB138" i="2"/>
  <c r="AA138" i="2"/>
  <c r="Z138" i="2"/>
  <c r="M166" i="18"/>
  <c r="K94" i="19"/>
  <c r="U138" i="2"/>
  <c r="T138" i="2"/>
  <c r="S138" i="2"/>
  <c r="L166" i="18"/>
  <c r="J94" i="19"/>
  <c r="R138" i="2"/>
  <c r="Q138" i="2"/>
  <c r="P138" i="2"/>
  <c r="K166" i="18"/>
  <c r="I94" i="19"/>
  <c r="O138" i="2"/>
  <c r="N138" i="2"/>
  <c r="M138" i="2"/>
  <c r="I166" i="18"/>
  <c r="G94" i="19"/>
  <c r="L138" i="2"/>
  <c r="K138" i="2"/>
  <c r="G166" i="18"/>
  <c r="E94" i="19"/>
  <c r="J138" i="2"/>
  <c r="I138" i="2"/>
  <c r="F166" i="18"/>
  <c r="D94" i="19"/>
  <c r="H138" i="2"/>
  <c r="E166" i="18"/>
  <c r="C94" i="19"/>
  <c r="CT137" i="2"/>
  <c r="CS137" i="2"/>
  <c r="CR137" i="2"/>
  <c r="CM137" i="2"/>
  <c r="CL137" i="2"/>
  <c r="CK137" i="2"/>
  <c r="CF137" i="2"/>
  <c r="CE137" i="2"/>
  <c r="CD137" i="2"/>
  <c r="BY137" i="2"/>
  <c r="BX137" i="2"/>
  <c r="BW137" i="2"/>
  <c r="BR137" i="2"/>
  <c r="BQ137" i="2"/>
  <c r="BP137" i="2"/>
  <c r="BK137" i="2"/>
  <c r="BJ137" i="2"/>
  <c r="BI137" i="2"/>
  <c r="BD137" i="2"/>
  <c r="BC137" i="2"/>
  <c r="BB137" i="2"/>
  <c r="AW137" i="2"/>
  <c r="AV137" i="2"/>
  <c r="AU137" i="2"/>
  <c r="AP137" i="2"/>
  <c r="AO137" i="2"/>
  <c r="AN137" i="2"/>
  <c r="AI137" i="2"/>
  <c r="AH137" i="2"/>
  <c r="AG137" i="2"/>
  <c r="O165" i="18"/>
  <c r="M93" i="19"/>
  <c r="AB137" i="2"/>
  <c r="AA137" i="2"/>
  <c r="Z137" i="2"/>
  <c r="M165" i="18"/>
  <c r="K93" i="19"/>
  <c r="U137" i="2"/>
  <c r="T137" i="2"/>
  <c r="S137" i="2"/>
  <c r="L165" i="18"/>
  <c r="J93" i="19"/>
  <c r="R137" i="2"/>
  <c r="Q137" i="2"/>
  <c r="P137" i="2"/>
  <c r="K165" i="18"/>
  <c r="I93" i="19"/>
  <c r="O137" i="2"/>
  <c r="N137" i="2"/>
  <c r="M137" i="2"/>
  <c r="I165" i="18"/>
  <c r="G93" i="19"/>
  <c r="L137" i="2"/>
  <c r="K137" i="2"/>
  <c r="G165" i="18"/>
  <c r="E93" i="19"/>
  <c r="J137" i="2"/>
  <c r="I137" i="2"/>
  <c r="F165" i="18"/>
  <c r="D93" i="19"/>
  <c r="H137" i="2"/>
  <c r="E165" i="18"/>
  <c r="C93" i="19"/>
  <c r="CT136" i="2"/>
  <c r="CS136" i="2"/>
  <c r="CR136" i="2"/>
  <c r="CM136" i="2"/>
  <c r="CL136" i="2"/>
  <c r="CK136" i="2"/>
  <c r="CF136" i="2"/>
  <c r="CE136" i="2"/>
  <c r="CD136" i="2"/>
  <c r="BY136" i="2"/>
  <c r="BX136" i="2"/>
  <c r="BW136" i="2"/>
  <c r="BR136" i="2"/>
  <c r="BQ136" i="2"/>
  <c r="BP136" i="2"/>
  <c r="BK136" i="2"/>
  <c r="BJ136" i="2"/>
  <c r="BI136" i="2"/>
  <c r="BD136" i="2"/>
  <c r="BC136" i="2"/>
  <c r="BB136" i="2"/>
  <c r="AW136" i="2"/>
  <c r="AV136" i="2"/>
  <c r="AU136" i="2"/>
  <c r="AP136" i="2"/>
  <c r="AO136" i="2"/>
  <c r="AN136" i="2"/>
  <c r="AI136" i="2"/>
  <c r="AH136" i="2"/>
  <c r="AG136" i="2"/>
  <c r="O164" i="18"/>
  <c r="M92" i="19"/>
  <c r="AB136" i="2"/>
  <c r="AA136" i="2"/>
  <c r="Z136" i="2"/>
  <c r="M164" i="18"/>
  <c r="K92" i="19"/>
  <c r="U136" i="2"/>
  <c r="T136" i="2"/>
  <c r="S136" i="2"/>
  <c r="L164" i="18"/>
  <c r="J92" i="19"/>
  <c r="R136" i="2"/>
  <c r="Q136" i="2"/>
  <c r="P136" i="2"/>
  <c r="K164" i="18"/>
  <c r="I92" i="19"/>
  <c r="O136" i="2"/>
  <c r="N136" i="2"/>
  <c r="M136" i="2"/>
  <c r="I164" i="18"/>
  <c r="G92" i="19"/>
  <c r="L136" i="2"/>
  <c r="K136" i="2"/>
  <c r="G164" i="18"/>
  <c r="E92" i="19"/>
  <c r="J136" i="2"/>
  <c r="I136" i="2"/>
  <c r="F164" i="18"/>
  <c r="D92" i="19"/>
  <c r="H136" i="2"/>
  <c r="E164" i="18"/>
  <c r="C92" i="19"/>
  <c r="CT135" i="2"/>
  <c r="CS135" i="2"/>
  <c r="CR135" i="2"/>
  <c r="CM135" i="2"/>
  <c r="CL135" i="2"/>
  <c r="CK135" i="2"/>
  <c r="CF135" i="2"/>
  <c r="CE135" i="2"/>
  <c r="CD135" i="2"/>
  <c r="BY135" i="2"/>
  <c r="BX135" i="2"/>
  <c r="BW135" i="2"/>
  <c r="BR135" i="2"/>
  <c r="BQ135" i="2"/>
  <c r="BP135" i="2"/>
  <c r="BK135" i="2"/>
  <c r="BJ135" i="2"/>
  <c r="BI135" i="2"/>
  <c r="BD135" i="2"/>
  <c r="BC135" i="2"/>
  <c r="BB135" i="2"/>
  <c r="AW135" i="2"/>
  <c r="AV135" i="2"/>
  <c r="AU135" i="2"/>
  <c r="AP135" i="2"/>
  <c r="AO135" i="2"/>
  <c r="AN135" i="2"/>
  <c r="AI135" i="2"/>
  <c r="AH135" i="2"/>
  <c r="AG135" i="2"/>
  <c r="O163" i="18"/>
  <c r="M91" i="19"/>
  <c r="AB135" i="2"/>
  <c r="AA135" i="2"/>
  <c r="Z135" i="2"/>
  <c r="M163" i="18"/>
  <c r="K91" i="19"/>
  <c r="U135" i="2"/>
  <c r="T135" i="2"/>
  <c r="S135" i="2"/>
  <c r="L163" i="18"/>
  <c r="J91" i="19"/>
  <c r="R135" i="2"/>
  <c r="Q135" i="2"/>
  <c r="P135" i="2"/>
  <c r="K163" i="18"/>
  <c r="I91" i="19"/>
  <c r="O135" i="2"/>
  <c r="N135" i="2"/>
  <c r="M135" i="2"/>
  <c r="I163" i="18"/>
  <c r="G91" i="19"/>
  <c r="L135" i="2"/>
  <c r="K135" i="2"/>
  <c r="G163" i="18"/>
  <c r="E91" i="19"/>
  <c r="J135" i="2"/>
  <c r="I135" i="2"/>
  <c r="F163" i="18"/>
  <c r="D91" i="19"/>
  <c r="H135" i="2"/>
  <c r="E163" i="18"/>
  <c r="C91" i="19"/>
  <c r="CT134" i="2"/>
  <c r="CS134" i="2"/>
  <c r="CR134" i="2"/>
  <c r="CM134" i="2"/>
  <c r="CL134" i="2"/>
  <c r="CK134" i="2"/>
  <c r="CF134" i="2"/>
  <c r="CE134" i="2"/>
  <c r="CD134" i="2"/>
  <c r="BY134" i="2"/>
  <c r="BX134" i="2"/>
  <c r="BW134" i="2"/>
  <c r="BR134" i="2"/>
  <c r="BQ134" i="2"/>
  <c r="BP134" i="2"/>
  <c r="BK134" i="2"/>
  <c r="BJ134" i="2"/>
  <c r="BI134" i="2"/>
  <c r="BD134" i="2"/>
  <c r="BC134" i="2"/>
  <c r="BB134" i="2"/>
  <c r="AW134" i="2"/>
  <c r="AV134" i="2"/>
  <c r="AU134" i="2"/>
  <c r="AP134" i="2"/>
  <c r="AO134" i="2"/>
  <c r="AN134" i="2"/>
  <c r="AI134" i="2"/>
  <c r="AH134" i="2"/>
  <c r="AG134" i="2"/>
  <c r="O162" i="18"/>
  <c r="M90" i="19"/>
  <c r="AB134" i="2"/>
  <c r="AA134" i="2"/>
  <c r="Z134" i="2"/>
  <c r="M162" i="18"/>
  <c r="K90" i="19"/>
  <c r="U134" i="2"/>
  <c r="T134" i="2"/>
  <c r="S134" i="2"/>
  <c r="L162" i="18"/>
  <c r="J90" i="19"/>
  <c r="R134" i="2"/>
  <c r="Q134" i="2"/>
  <c r="P134" i="2"/>
  <c r="K162" i="18"/>
  <c r="I90" i="19"/>
  <c r="O134" i="2"/>
  <c r="N134" i="2"/>
  <c r="M134" i="2"/>
  <c r="I162" i="18"/>
  <c r="G90" i="19"/>
  <c r="L134" i="2"/>
  <c r="K134" i="2"/>
  <c r="G162" i="18"/>
  <c r="E90" i="19"/>
  <c r="J134" i="2"/>
  <c r="I134" i="2"/>
  <c r="F162" i="18"/>
  <c r="D90" i="19"/>
  <c r="H134" i="2"/>
  <c r="E162" i="18"/>
  <c r="C90" i="19"/>
  <c r="CT133" i="2"/>
  <c r="CS133" i="2"/>
  <c r="CR133" i="2"/>
  <c r="CM133" i="2"/>
  <c r="CL133" i="2"/>
  <c r="CK133" i="2"/>
  <c r="CF133" i="2"/>
  <c r="CE133" i="2"/>
  <c r="CD133" i="2"/>
  <c r="BY133" i="2"/>
  <c r="BX133" i="2"/>
  <c r="BW133" i="2"/>
  <c r="BR133" i="2"/>
  <c r="BQ133" i="2"/>
  <c r="BP133" i="2"/>
  <c r="BK133" i="2"/>
  <c r="BJ133" i="2"/>
  <c r="BI133" i="2"/>
  <c r="BD133" i="2"/>
  <c r="BC133" i="2"/>
  <c r="BB133" i="2"/>
  <c r="AW133" i="2"/>
  <c r="AV133" i="2"/>
  <c r="AU133" i="2"/>
  <c r="AP133" i="2"/>
  <c r="AO133" i="2"/>
  <c r="AN133" i="2"/>
  <c r="AI133" i="2"/>
  <c r="AH133" i="2"/>
  <c r="AG133" i="2"/>
  <c r="O161" i="18"/>
  <c r="M89" i="19"/>
  <c r="AB133" i="2"/>
  <c r="AA133" i="2"/>
  <c r="Z133" i="2"/>
  <c r="M161" i="18"/>
  <c r="K89" i="19"/>
  <c r="U133" i="2"/>
  <c r="T133" i="2"/>
  <c r="S133" i="2"/>
  <c r="L161" i="18"/>
  <c r="J89" i="19"/>
  <c r="R133" i="2"/>
  <c r="Q133" i="2"/>
  <c r="P133" i="2"/>
  <c r="K161" i="18"/>
  <c r="I89" i="19"/>
  <c r="O133" i="2"/>
  <c r="N133" i="2"/>
  <c r="M133" i="2"/>
  <c r="I161" i="18"/>
  <c r="G89" i="19"/>
  <c r="L133" i="2"/>
  <c r="K133" i="2"/>
  <c r="G161" i="18"/>
  <c r="E89" i="19"/>
  <c r="J133" i="2"/>
  <c r="I133" i="2"/>
  <c r="F161" i="18"/>
  <c r="D89" i="19"/>
  <c r="H133" i="2"/>
  <c r="E161" i="18"/>
  <c r="C89" i="19"/>
  <c r="CT132" i="2"/>
  <c r="CS132" i="2"/>
  <c r="CR132" i="2"/>
  <c r="CM132" i="2"/>
  <c r="CL132" i="2"/>
  <c r="CK132" i="2"/>
  <c r="CF132" i="2"/>
  <c r="CE132" i="2"/>
  <c r="CD132" i="2"/>
  <c r="BY132" i="2"/>
  <c r="BX132" i="2"/>
  <c r="BW132" i="2"/>
  <c r="BR132" i="2"/>
  <c r="BQ132" i="2"/>
  <c r="BP132" i="2"/>
  <c r="BK132" i="2"/>
  <c r="BJ132" i="2"/>
  <c r="BI132" i="2"/>
  <c r="BD132" i="2"/>
  <c r="BC132" i="2"/>
  <c r="BB132" i="2"/>
  <c r="AW132" i="2"/>
  <c r="AV132" i="2"/>
  <c r="AU132" i="2"/>
  <c r="AP132" i="2"/>
  <c r="AO132" i="2"/>
  <c r="AN132" i="2"/>
  <c r="AI132" i="2"/>
  <c r="AH132" i="2"/>
  <c r="AG132" i="2"/>
  <c r="O160" i="18"/>
  <c r="M88" i="19"/>
  <c r="AB132" i="2"/>
  <c r="AA132" i="2"/>
  <c r="Z132" i="2"/>
  <c r="M160" i="18"/>
  <c r="K88" i="19"/>
  <c r="U132" i="2"/>
  <c r="T132" i="2"/>
  <c r="S132" i="2"/>
  <c r="L160" i="18"/>
  <c r="J88" i="19"/>
  <c r="R132" i="2"/>
  <c r="Q132" i="2"/>
  <c r="P132" i="2"/>
  <c r="K160" i="18"/>
  <c r="I88" i="19"/>
  <c r="O132" i="2"/>
  <c r="N132" i="2"/>
  <c r="M132" i="2"/>
  <c r="I160" i="18"/>
  <c r="G88" i="19"/>
  <c r="L132" i="2"/>
  <c r="K132" i="2"/>
  <c r="G160" i="18"/>
  <c r="E88" i="19"/>
  <c r="J132" i="2"/>
  <c r="I132" i="2"/>
  <c r="F160" i="18"/>
  <c r="D88" i="19"/>
  <c r="H132" i="2"/>
  <c r="E160" i="18"/>
  <c r="C88" i="19"/>
  <c r="CT131" i="2"/>
  <c r="CS131" i="2"/>
  <c r="CR131" i="2"/>
  <c r="CM131" i="2"/>
  <c r="CL131" i="2"/>
  <c r="CK131" i="2"/>
  <c r="CF131" i="2"/>
  <c r="CE131" i="2"/>
  <c r="CD131" i="2"/>
  <c r="BY131" i="2"/>
  <c r="BX131" i="2"/>
  <c r="BW131" i="2"/>
  <c r="BR131" i="2"/>
  <c r="BQ131" i="2"/>
  <c r="BP131" i="2"/>
  <c r="BK131" i="2"/>
  <c r="BJ131" i="2"/>
  <c r="BI131" i="2"/>
  <c r="BD131" i="2"/>
  <c r="BC131" i="2"/>
  <c r="BB131" i="2"/>
  <c r="AW131" i="2"/>
  <c r="AV131" i="2"/>
  <c r="AU131" i="2"/>
  <c r="AP131" i="2"/>
  <c r="AO131" i="2"/>
  <c r="AN131" i="2"/>
  <c r="AI131" i="2"/>
  <c r="AH131" i="2"/>
  <c r="AG131" i="2"/>
  <c r="O159" i="18"/>
  <c r="M87" i="19"/>
  <c r="AB131" i="2"/>
  <c r="AA131" i="2"/>
  <c r="Z131" i="2"/>
  <c r="M159" i="18"/>
  <c r="K87" i="19"/>
  <c r="U131" i="2"/>
  <c r="T131" i="2"/>
  <c r="S131" i="2"/>
  <c r="L159" i="18"/>
  <c r="J87" i="19"/>
  <c r="R131" i="2"/>
  <c r="Q131" i="2"/>
  <c r="P131" i="2"/>
  <c r="K159" i="18"/>
  <c r="I87" i="19"/>
  <c r="O131" i="2"/>
  <c r="N131" i="2"/>
  <c r="M131" i="2"/>
  <c r="I159" i="18"/>
  <c r="G87" i="19"/>
  <c r="L131" i="2"/>
  <c r="K131" i="2"/>
  <c r="G159" i="18"/>
  <c r="E87" i="19"/>
  <c r="J131" i="2"/>
  <c r="I131" i="2"/>
  <c r="F159" i="18"/>
  <c r="D87" i="19"/>
  <c r="H131" i="2"/>
  <c r="E159" i="18"/>
  <c r="C87" i="19"/>
  <c r="CT130" i="2"/>
  <c r="CS130" i="2"/>
  <c r="CR130" i="2"/>
  <c r="CM130" i="2"/>
  <c r="CL130" i="2"/>
  <c r="CK130" i="2"/>
  <c r="CF130" i="2"/>
  <c r="CE130" i="2"/>
  <c r="CD130" i="2"/>
  <c r="BY130" i="2"/>
  <c r="BX130" i="2"/>
  <c r="BW130" i="2"/>
  <c r="BR130" i="2"/>
  <c r="BQ130" i="2"/>
  <c r="BP130" i="2"/>
  <c r="BK130" i="2"/>
  <c r="BJ130" i="2"/>
  <c r="BI130" i="2"/>
  <c r="BD130" i="2"/>
  <c r="BC130" i="2"/>
  <c r="BB130" i="2"/>
  <c r="AW130" i="2"/>
  <c r="AV130" i="2"/>
  <c r="AU130" i="2"/>
  <c r="AP130" i="2"/>
  <c r="AO130" i="2"/>
  <c r="AN130" i="2"/>
  <c r="AI130" i="2"/>
  <c r="AH130" i="2"/>
  <c r="AG130" i="2"/>
  <c r="O158" i="18"/>
  <c r="M86" i="19"/>
  <c r="AB130" i="2"/>
  <c r="AA130" i="2"/>
  <c r="Z130" i="2"/>
  <c r="M158" i="18"/>
  <c r="K86" i="19"/>
  <c r="U130" i="2"/>
  <c r="T130" i="2"/>
  <c r="S130" i="2"/>
  <c r="L158" i="18"/>
  <c r="J86" i="19"/>
  <c r="R130" i="2"/>
  <c r="Q130" i="2"/>
  <c r="P130" i="2"/>
  <c r="K158" i="18"/>
  <c r="I86" i="19"/>
  <c r="O130" i="2"/>
  <c r="N130" i="2"/>
  <c r="M130" i="2"/>
  <c r="I158" i="18"/>
  <c r="G86" i="19"/>
  <c r="L130" i="2"/>
  <c r="K130" i="2"/>
  <c r="G158" i="18"/>
  <c r="E86" i="19"/>
  <c r="J130" i="2"/>
  <c r="I130" i="2"/>
  <c r="F158" i="18"/>
  <c r="D86" i="19"/>
  <c r="H130" i="2"/>
  <c r="E158" i="18"/>
  <c r="C86" i="19"/>
  <c r="CT129" i="2"/>
  <c r="CS129" i="2"/>
  <c r="CR129" i="2"/>
  <c r="CM129" i="2"/>
  <c r="CL129" i="2"/>
  <c r="CK129" i="2"/>
  <c r="CF129" i="2"/>
  <c r="CE129" i="2"/>
  <c r="CD129" i="2"/>
  <c r="BY129" i="2"/>
  <c r="BX129" i="2"/>
  <c r="BW129" i="2"/>
  <c r="BR129" i="2"/>
  <c r="BQ129" i="2"/>
  <c r="BP129" i="2"/>
  <c r="BK129" i="2"/>
  <c r="BJ129" i="2"/>
  <c r="BI129" i="2"/>
  <c r="BD129" i="2"/>
  <c r="BC129" i="2"/>
  <c r="BB129" i="2"/>
  <c r="AW129" i="2"/>
  <c r="AV129" i="2"/>
  <c r="AU129" i="2"/>
  <c r="AP129" i="2"/>
  <c r="AO129" i="2"/>
  <c r="AN129" i="2"/>
  <c r="AI129" i="2"/>
  <c r="AH129" i="2"/>
  <c r="AG129" i="2"/>
  <c r="O157" i="18"/>
  <c r="M85" i="19"/>
  <c r="AB129" i="2"/>
  <c r="AA129" i="2"/>
  <c r="Z129" i="2"/>
  <c r="M157" i="18"/>
  <c r="K85" i="19"/>
  <c r="U129" i="2"/>
  <c r="T129" i="2"/>
  <c r="S129" i="2"/>
  <c r="L157" i="18"/>
  <c r="J85" i="19"/>
  <c r="R129" i="2"/>
  <c r="Q129" i="2"/>
  <c r="P129" i="2"/>
  <c r="K157" i="18"/>
  <c r="I85" i="19"/>
  <c r="O129" i="2"/>
  <c r="N129" i="2"/>
  <c r="M129" i="2"/>
  <c r="I157" i="18"/>
  <c r="G85" i="19"/>
  <c r="L129" i="2"/>
  <c r="K129" i="2"/>
  <c r="G157" i="18"/>
  <c r="E85" i="19"/>
  <c r="J129" i="2"/>
  <c r="I129" i="2"/>
  <c r="F157" i="18"/>
  <c r="D85" i="19"/>
  <c r="H129" i="2"/>
  <c r="E157" i="18"/>
  <c r="C85" i="19"/>
  <c r="CT128" i="2"/>
  <c r="CS128" i="2"/>
  <c r="CR128" i="2"/>
  <c r="CM128" i="2"/>
  <c r="CL128" i="2"/>
  <c r="CK128" i="2"/>
  <c r="CF128" i="2"/>
  <c r="CE128" i="2"/>
  <c r="CD128" i="2"/>
  <c r="BY128" i="2"/>
  <c r="BX128" i="2"/>
  <c r="BW128" i="2"/>
  <c r="BR128" i="2"/>
  <c r="BQ128" i="2"/>
  <c r="BP128" i="2"/>
  <c r="BK128" i="2"/>
  <c r="BJ128" i="2"/>
  <c r="BI128" i="2"/>
  <c r="BD128" i="2"/>
  <c r="BC128" i="2"/>
  <c r="BB128" i="2"/>
  <c r="AW128" i="2"/>
  <c r="AV128" i="2"/>
  <c r="AU128" i="2"/>
  <c r="AP128" i="2"/>
  <c r="AO128" i="2"/>
  <c r="AN128" i="2"/>
  <c r="AI128" i="2"/>
  <c r="AH128" i="2"/>
  <c r="AG128" i="2"/>
  <c r="O156" i="18"/>
  <c r="M84" i="19"/>
  <c r="AB128" i="2"/>
  <c r="AA128" i="2"/>
  <c r="Z128" i="2"/>
  <c r="M156" i="18"/>
  <c r="K84" i="19"/>
  <c r="U128" i="2"/>
  <c r="T128" i="2"/>
  <c r="S128" i="2"/>
  <c r="L156" i="18"/>
  <c r="J84" i="19"/>
  <c r="R128" i="2"/>
  <c r="Q128" i="2"/>
  <c r="P128" i="2"/>
  <c r="K156" i="18"/>
  <c r="I84" i="19"/>
  <c r="O128" i="2"/>
  <c r="N128" i="2"/>
  <c r="M128" i="2"/>
  <c r="I156" i="18"/>
  <c r="G84" i="19"/>
  <c r="L128" i="2"/>
  <c r="K128" i="2"/>
  <c r="G156" i="18"/>
  <c r="E84" i="19"/>
  <c r="J128" i="2"/>
  <c r="I128" i="2"/>
  <c r="F156" i="18"/>
  <c r="D84" i="19"/>
  <c r="H128" i="2"/>
  <c r="E156" i="18"/>
  <c r="C84" i="19"/>
  <c r="CT127" i="2"/>
  <c r="CS127" i="2"/>
  <c r="CR127" i="2"/>
  <c r="CM127" i="2"/>
  <c r="CL127" i="2"/>
  <c r="CK127" i="2"/>
  <c r="CF127" i="2"/>
  <c r="CE127" i="2"/>
  <c r="CD127" i="2"/>
  <c r="BY127" i="2"/>
  <c r="BX127" i="2"/>
  <c r="BW127" i="2"/>
  <c r="BR127" i="2"/>
  <c r="BQ127" i="2"/>
  <c r="BP127" i="2"/>
  <c r="BK127" i="2"/>
  <c r="BJ127" i="2"/>
  <c r="BI127" i="2"/>
  <c r="BD127" i="2"/>
  <c r="BC127" i="2"/>
  <c r="BB127" i="2"/>
  <c r="AW127" i="2"/>
  <c r="AV127" i="2"/>
  <c r="AU127" i="2"/>
  <c r="AP127" i="2"/>
  <c r="AO127" i="2"/>
  <c r="AN127" i="2"/>
  <c r="AI127" i="2"/>
  <c r="AH127" i="2"/>
  <c r="AG127" i="2"/>
  <c r="O155" i="18"/>
  <c r="M83" i="19"/>
  <c r="AB127" i="2"/>
  <c r="AA127" i="2"/>
  <c r="Z127" i="2"/>
  <c r="M155" i="18"/>
  <c r="K83" i="19"/>
  <c r="U127" i="2"/>
  <c r="T127" i="2"/>
  <c r="S127" i="2"/>
  <c r="L155" i="18"/>
  <c r="J83" i="19"/>
  <c r="R127" i="2"/>
  <c r="Q127" i="2"/>
  <c r="P127" i="2"/>
  <c r="K155" i="18"/>
  <c r="I83" i="19"/>
  <c r="O127" i="2"/>
  <c r="N127" i="2"/>
  <c r="M127" i="2"/>
  <c r="I155" i="18"/>
  <c r="G83" i="19"/>
  <c r="L127" i="2"/>
  <c r="K127" i="2"/>
  <c r="G155" i="18"/>
  <c r="E83" i="19"/>
  <c r="J127" i="2"/>
  <c r="I127" i="2"/>
  <c r="F155" i="18"/>
  <c r="D83" i="19"/>
  <c r="H127" i="2"/>
  <c r="E155" i="18"/>
  <c r="C83" i="19"/>
  <c r="CT126" i="2"/>
  <c r="CS126" i="2"/>
  <c r="CR126" i="2"/>
  <c r="CM126" i="2"/>
  <c r="CL126" i="2"/>
  <c r="CK126" i="2"/>
  <c r="CF126" i="2"/>
  <c r="CE126" i="2"/>
  <c r="CD126" i="2"/>
  <c r="BY126" i="2"/>
  <c r="BX126" i="2"/>
  <c r="BW126" i="2"/>
  <c r="BR126" i="2"/>
  <c r="BQ126" i="2"/>
  <c r="BP126" i="2"/>
  <c r="BK126" i="2"/>
  <c r="BJ126" i="2"/>
  <c r="BI126" i="2"/>
  <c r="BD126" i="2"/>
  <c r="BC126" i="2"/>
  <c r="BB126" i="2"/>
  <c r="AW126" i="2"/>
  <c r="AV126" i="2"/>
  <c r="AU126" i="2"/>
  <c r="AP126" i="2"/>
  <c r="AO126" i="2"/>
  <c r="AN126" i="2"/>
  <c r="AI126" i="2"/>
  <c r="AH126" i="2"/>
  <c r="AG126" i="2"/>
  <c r="O154" i="18"/>
  <c r="M82" i="19"/>
  <c r="AB126" i="2"/>
  <c r="AA126" i="2"/>
  <c r="Z126" i="2"/>
  <c r="M154" i="18"/>
  <c r="K82" i="19"/>
  <c r="U126" i="2"/>
  <c r="T126" i="2"/>
  <c r="S126" i="2"/>
  <c r="L154" i="18"/>
  <c r="J82" i="19"/>
  <c r="R126" i="2"/>
  <c r="Q126" i="2"/>
  <c r="P126" i="2"/>
  <c r="K154" i="18"/>
  <c r="I82" i="19"/>
  <c r="O126" i="2"/>
  <c r="N126" i="2"/>
  <c r="M126" i="2"/>
  <c r="I154" i="18"/>
  <c r="G82" i="19"/>
  <c r="L126" i="2"/>
  <c r="K126" i="2"/>
  <c r="G154" i="18"/>
  <c r="E82" i="19"/>
  <c r="J126" i="2"/>
  <c r="I126" i="2"/>
  <c r="F154" i="18"/>
  <c r="D82" i="19"/>
  <c r="H126" i="2"/>
  <c r="E154" i="18"/>
  <c r="C82" i="19"/>
  <c r="CT125" i="2"/>
  <c r="CS125" i="2"/>
  <c r="CR125" i="2"/>
  <c r="CM125" i="2"/>
  <c r="CL125" i="2"/>
  <c r="CK125" i="2"/>
  <c r="CF125" i="2"/>
  <c r="CE125" i="2"/>
  <c r="CD125" i="2"/>
  <c r="BY125" i="2"/>
  <c r="BX125" i="2"/>
  <c r="BW125" i="2"/>
  <c r="BR125" i="2"/>
  <c r="BQ125" i="2"/>
  <c r="BP125" i="2"/>
  <c r="BK125" i="2"/>
  <c r="BJ125" i="2"/>
  <c r="BI125" i="2"/>
  <c r="BD125" i="2"/>
  <c r="BC125" i="2"/>
  <c r="BB125" i="2"/>
  <c r="AW125" i="2"/>
  <c r="AV125" i="2"/>
  <c r="AU125" i="2"/>
  <c r="AP125" i="2"/>
  <c r="AO125" i="2"/>
  <c r="AN125" i="2"/>
  <c r="AI125" i="2"/>
  <c r="AH125" i="2"/>
  <c r="AG125" i="2"/>
  <c r="AB125" i="2"/>
  <c r="AA125" i="2"/>
  <c r="Z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F153" i="18"/>
  <c r="D81" i="19"/>
  <c r="H125" i="2"/>
  <c r="CT124" i="2"/>
  <c r="CS124" i="2"/>
  <c r="CR124" i="2"/>
  <c r="CM124" i="2"/>
  <c r="CL124" i="2"/>
  <c r="CK124" i="2"/>
  <c r="CF124" i="2"/>
  <c r="CE124" i="2"/>
  <c r="CD124" i="2"/>
  <c r="BY124" i="2"/>
  <c r="BX124" i="2"/>
  <c r="BW124" i="2"/>
  <c r="BR124" i="2"/>
  <c r="BQ124" i="2"/>
  <c r="BP124" i="2"/>
  <c r="BK124" i="2"/>
  <c r="BJ124" i="2"/>
  <c r="BI124" i="2"/>
  <c r="BD124" i="2"/>
  <c r="BC124" i="2"/>
  <c r="BB124" i="2"/>
  <c r="AW124" i="2"/>
  <c r="AV124" i="2"/>
  <c r="AU124" i="2"/>
  <c r="AP124" i="2"/>
  <c r="AO124" i="2"/>
  <c r="AN124" i="2"/>
  <c r="AI124" i="2"/>
  <c r="AH124" i="2"/>
  <c r="AG124" i="2"/>
  <c r="O151" i="18"/>
  <c r="M44" i="20"/>
  <c r="AB124" i="2"/>
  <c r="AA124" i="2"/>
  <c r="Z124" i="2"/>
  <c r="M151" i="18"/>
  <c r="K44" i="20"/>
  <c r="U124" i="2"/>
  <c r="T124" i="2"/>
  <c r="S124" i="2"/>
  <c r="L151" i="18"/>
  <c r="J44" i="20"/>
  <c r="R124" i="2"/>
  <c r="Q124" i="2"/>
  <c r="P124" i="2"/>
  <c r="K151" i="18"/>
  <c r="I44" i="20"/>
  <c r="O124" i="2"/>
  <c r="N124" i="2"/>
  <c r="M124" i="2"/>
  <c r="I151" i="18"/>
  <c r="G44" i="20"/>
  <c r="L124" i="2"/>
  <c r="K124" i="2"/>
  <c r="G151" i="18"/>
  <c r="E44" i="20"/>
  <c r="J124" i="2"/>
  <c r="I124" i="2"/>
  <c r="F151" i="18"/>
  <c r="D44" i="20"/>
  <c r="H124" i="2"/>
  <c r="E151" i="18"/>
  <c r="C44" i="20"/>
  <c r="CT123" i="2"/>
  <c r="CS123" i="2"/>
  <c r="CR123" i="2"/>
  <c r="CM123" i="2"/>
  <c r="CL123" i="2"/>
  <c r="CK123" i="2"/>
  <c r="CF123" i="2"/>
  <c r="CE123" i="2"/>
  <c r="CD123" i="2"/>
  <c r="BY123" i="2"/>
  <c r="BX123" i="2"/>
  <c r="BW123" i="2"/>
  <c r="BR123" i="2"/>
  <c r="BQ123" i="2"/>
  <c r="BP123" i="2"/>
  <c r="BK123" i="2"/>
  <c r="BJ123" i="2"/>
  <c r="BI123" i="2"/>
  <c r="BD123" i="2"/>
  <c r="BC123" i="2"/>
  <c r="BB123" i="2"/>
  <c r="AW123" i="2"/>
  <c r="AV123" i="2"/>
  <c r="AU123" i="2"/>
  <c r="AP123" i="2"/>
  <c r="AO123" i="2"/>
  <c r="AN123" i="2"/>
  <c r="AI123" i="2"/>
  <c r="AH123" i="2"/>
  <c r="AG123" i="2"/>
  <c r="O150" i="18"/>
  <c r="M43" i="20"/>
  <c r="AB123" i="2"/>
  <c r="AA123" i="2"/>
  <c r="Z123" i="2"/>
  <c r="M150" i="18"/>
  <c r="K43" i="20"/>
  <c r="U123" i="2"/>
  <c r="T123" i="2"/>
  <c r="S123" i="2"/>
  <c r="L150" i="18"/>
  <c r="J43" i="20"/>
  <c r="R123" i="2"/>
  <c r="Q123" i="2"/>
  <c r="P123" i="2"/>
  <c r="K150" i="18"/>
  <c r="I43" i="20"/>
  <c r="O123" i="2"/>
  <c r="N123" i="2"/>
  <c r="M123" i="2"/>
  <c r="I150" i="18"/>
  <c r="G43" i="20"/>
  <c r="L123" i="2"/>
  <c r="K123" i="2"/>
  <c r="G150" i="18"/>
  <c r="E43" i="20"/>
  <c r="J123" i="2"/>
  <c r="I123" i="2"/>
  <c r="F150" i="18"/>
  <c r="D43" i="20"/>
  <c r="H123" i="2"/>
  <c r="E150" i="18"/>
  <c r="C43" i="20"/>
  <c r="CT122" i="2"/>
  <c r="CS122" i="2"/>
  <c r="CR122" i="2"/>
  <c r="CM122" i="2"/>
  <c r="CL122" i="2"/>
  <c r="CK122" i="2"/>
  <c r="CF122" i="2"/>
  <c r="CE122" i="2"/>
  <c r="CD122" i="2"/>
  <c r="BY122" i="2"/>
  <c r="BX122" i="2"/>
  <c r="BW122" i="2"/>
  <c r="BR122" i="2"/>
  <c r="BQ122" i="2"/>
  <c r="BP122" i="2"/>
  <c r="BK122" i="2"/>
  <c r="BJ122" i="2"/>
  <c r="BI122" i="2"/>
  <c r="BD122" i="2"/>
  <c r="BC122" i="2"/>
  <c r="BB122" i="2"/>
  <c r="AW122" i="2"/>
  <c r="AV122" i="2"/>
  <c r="AU122" i="2"/>
  <c r="AP122" i="2"/>
  <c r="AO122" i="2"/>
  <c r="AN122" i="2"/>
  <c r="AI122" i="2"/>
  <c r="AH122" i="2"/>
  <c r="AG122" i="2"/>
  <c r="O149" i="18"/>
  <c r="M42" i="20"/>
  <c r="AB122" i="2"/>
  <c r="AA122" i="2"/>
  <c r="Z122" i="2"/>
  <c r="M149" i="18"/>
  <c r="K42" i="20"/>
  <c r="U122" i="2"/>
  <c r="T122" i="2"/>
  <c r="S122" i="2"/>
  <c r="L149" i="18"/>
  <c r="J42" i="20"/>
  <c r="R122" i="2"/>
  <c r="Q122" i="2"/>
  <c r="P122" i="2"/>
  <c r="K149" i="18"/>
  <c r="I42" i="20"/>
  <c r="O122" i="2"/>
  <c r="N122" i="2"/>
  <c r="M122" i="2"/>
  <c r="I149" i="18"/>
  <c r="G42" i="20"/>
  <c r="L122" i="2"/>
  <c r="K122" i="2"/>
  <c r="G149" i="18"/>
  <c r="E42" i="20"/>
  <c r="J122" i="2"/>
  <c r="I122" i="2"/>
  <c r="F149" i="18"/>
  <c r="D42" i="20"/>
  <c r="H122" i="2"/>
  <c r="E149" i="18"/>
  <c r="C42" i="20"/>
  <c r="CT121" i="2"/>
  <c r="CS121" i="2"/>
  <c r="CR121" i="2"/>
  <c r="CM121" i="2"/>
  <c r="CL121" i="2"/>
  <c r="CK121" i="2"/>
  <c r="CF121" i="2"/>
  <c r="CE121" i="2"/>
  <c r="CD121" i="2"/>
  <c r="BY121" i="2"/>
  <c r="BX121" i="2"/>
  <c r="BW121" i="2"/>
  <c r="BR121" i="2"/>
  <c r="BQ121" i="2"/>
  <c r="BP121" i="2"/>
  <c r="BK121" i="2"/>
  <c r="BJ121" i="2"/>
  <c r="BI121" i="2"/>
  <c r="BD121" i="2"/>
  <c r="BC121" i="2"/>
  <c r="BB121" i="2"/>
  <c r="AW121" i="2"/>
  <c r="AV121" i="2"/>
  <c r="AU121" i="2"/>
  <c r="AP121" i="2"/>
  <c r="AO121" i="2"/>
  <c r="AN121" i="2"/>
  <c r="AI121" i="2"/>
  <c r="AH121" i="2"/>
  <c r="AG121" i="2"/>
  <c r="O148" i="18"/>
  <c r="M41" i="20"/>
  <c r="AB121" i="2"/>
  <c r="AA121" i="2"/>
  <c r="Z121" i="2"/>
  <c r="M148" i="18"/>
  <c r="K41" i="20"/>
  <c r="U121" i="2"/>
  <c r="T121" i="2"/>
  <c r="S121" i="2"/>
  <c r="L148" i="18"/>
  <c r="J41" i="20"/>
  <c r="R121" i="2"/>
  <c r="Q121" i="2"/>
  <c r="P121" i="2"/>
  <c r="K148" i="18"/>
  <c r="I41" i="20"/>
  <c r="O121" i="2"/>
  <c r="N121" i="2"/>
  <c r="M121" i="2"/>
  <c r="I148" i="18"/>
  <c r="G41" i="20"/>
  <c r="L121" i="2"/>
  <c r="K121" i="2"/>
  <c r="G148" i="18"/>
  <c r="E41" i="20"/>
  <c r="J121" i="2"/>
  <c r="I121" i="2"/>
  <c r="F148" i="18"/>
  <c r="D41" i="20"/>
  <c r="H121" i="2"/>
  <c r="E148" i="18"/>
  <c r="C41" i="20"/>
  <c r="CT120" i="2"/>
  <c r="CS120" i="2"/>
  <c r="CR120" i="2"/>
  <c r="CM120" i="2"/>
  <c r="CL120" i="2"/>
  <c r="CK120" i="2"/>
  <c r="CF120" i="2"/>
  <c r="CE120" i="2"/>
  <c r="CD120" i="2"/>
  <c r="BY120" i="2"/>
  <c r="BX120" i="2"/>
  <c r="BW120" i="2"/>
  <c r="BR120" i="2"/>
  <c r="BQ120" i="2"/>
  <c r="BP120" i="2"/>
  <c r="BK120" i="2"/>
  <c r="BJ120" i="2"/>
  <c r="BI120" i="2"/>
  <c r="BD120" i="2"/>
  <c r="BC120" i="2"/>
  <c r="BB120" i="2"/>
  <c r="AW120" i="2"/>
  <c r="AV120" i="2"/>
  <c r="AU120" i="2"/>
  <c r="AP120" i="2"/>
  <c r="AO120" i="2"/>
  <c r="AN120" i="2"/>
  <c r="AI120" i="2"/>
  <c r="AH120" i="2"/>
  <c r="AG120" i="2"/>
  <c r="O147" i="18"/>
  <c r="M40" i="20"/>
  <c r="AB120" i="2"/>
  <c r="AA120" i="2"/>
  <c r="Z120" i="2"/>
  <c r="M147" i="18"/>
  <c r="K40" i="20"/>
  <c r="U120" i="2"/>
  <c r="T120" i="2"/>
  <c r="S120" i="2"/>
  <c r="L147" i="18"/>
  <c r="J40" i="20"/>
  <c r="R120" i="2"/>
  <c r="Q120" i="2"/>
  <c r="P120" i="2"/>
  <c r="K147" i="18"/>
  <c r="I40" i="20"/>
  <c r="O120" i="2"/>
  <c r="N120" i="2"/>
  <c r="M120" i="2"/>
  <c r="I147" i="18"/>
  <c r="G40" i="20"/>
  <c r="L120" i="2"/>
  <c r="K120" i="2"/>
  <c r="G147" i="18"/>
  <c r="E40" i="20"/>
  <c r="J120" i="2"/>
  <c r="I120" i="2"/>
  <c r="F147" i="18"/>
  <c r="D40" i="20"/>
  <c r="H120" i="2"/>
  <c r="E147" i="18"/>
  <c r="C40" i="20"/>
  <c r="CT119" i="2"/>
  <c r="CS119" i="2"/>
  <c r="CR119" i="2"/>
  <c r="CM119" i="2"/>
  <c r="CL119" i="2"/>
  <c r="CK119" i="2"/>
  <c r="CF119" i="2"/>
  <c r="CE119" i="2"/>
  <c r="CD119" i="2"/>
  <c r="BY119" i="2"/>
  <c r="BX119" i="2"/>
  <c r="BW119" i="2"/>
  <c r="BR119" i="2"/>
  <c r="BQ119" i="2"/>
  <c r="BP119" i="2"/>
  <c r="BK119" i="2"/>
  <c r="BJ119" i="2"/>
  <c r="BI119" i="2"/>
  <c r="BD119" i="2"/>
  <c r="BC119" i="2"/>
  <c r="BB119" i="2"/>
  <c r="AW119" i="2"/>
  <c r="AV119" i="2"/>
  <c r="AU119" i="2"/>
  <c r="AP119" i="2"/>
  <c r="AO119" i="2"/>
  <c r="AN119" i="2"/>
  <c r="AI119" i="2"/>
  <c r="AH119" i="2"/>
  <c r="AG119" i="2"/>
  <c r="O146" i="18"/>
  <c r="M39" i="20"/>
  <c r="AB119" i="2"/>
  <c r="AA119" i="2"/>
  <c r="Z119" i="2"/>
  <c r="M146" i="18"/>
  <c r="K39" i="20"/>
  <c r="U119" i="2"/>
  <c r="T119" i="2"/>
  <c r="S119" i="2"/>
  <c r="L146" i="18"/>
  <c r="J39" i="20"/>
  <c r="R119" i="2"/>
  <c r="Q119" i="2"/>
  <c r="P119" i="2"/>
  <c r="K146" i="18"/>
  <c r="I39" i="20"/>
  <c r="O119" i="2"/>
  <c r="N119" i="2"/>
  <c r="M119" i="2"/>
  <c r="I146" i="18"/>
  <c r="G39" i="20"/>
  <c r="L119" i="2"/>
  <c r="K119" i="2"/>
  <c r="G146" i="18"/>
  <c r="E39" i="20"/>
  <c r="J119" i="2"/>
  <c r="I119" i="2"/>
  <c r="F146" i="18"/>
  <c r="D39" i="20"/>
  <c r="H119" i="2"/>
  <c r="E146" i="18"/>
  <c r="C39" i="20"/>
  <c r="CT118" i="2"/>
  <c r="CS118" i="2"/>
  <c r="CR118" i="2"/>
  <c r="CM118" i="2"/>
  <c r="CL118" i="2"/>
  <c r="CK118" i="2"/>
  <c r="CF118" i="2"/>
  <c r="CE118" i="2"/>
  <c r="CD118" i="2"/>
  <c r="BY118" i="2"/>
  <c r="BX118" i="2"/>
  <c r="BW118" i="2"/>
  <c r="BR118" i="2"/>
  <c r="BQ118" i="2"/>
  <c r="BP118" i="2"/>
  <c r="BK118" i="2"/>
  <c r="BJ118" i="2"/>
  <c r="BI118" i="2"/>
  <c r="BD118" i="2"/>
  <c r="BC118" i="2"/>
  <c r="BB118" i="2"/>
  <c r="AW118" i="2"/>
  <c r="AV118" i="2"/>
  <c r="AU118" i="2"/>
  <c r="AP118" i="2"/>
  <c r="AO118" i="2"/>
  <c r="AN118" i="2"/>
  <c r="AI118" i="2"/>
  <c r="AH118" i="2"/>
  <c r="AG118" i="2"/>
  <c r="AB118" i="2"/>
  <c r="AA118" i="2"/>
  <c r="Z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F145" i="18"/>
  <c r="D38" i="20"/>
  <c r="H118" i="2"/>
  <c r="CT117" i="2"/>
  <c r="CS117" i="2"/>
  <c r="CR117" i="2"/>
  <c r="CM117" i="2"/>
  <c r="CL117" i="2"/>
  <c r="CK117" i="2"/>
  <c r="CF117" i="2"/>
  <c r="CE117" i="2"/>
  <c r="CD117" i="2"/>
  <c r="BY117" i="2"/>
  <c r="BX117" i="2"/>
  <c r="BW117" i="2"/>
  <c r="BR117" i="2"/>
  <c r="BQ117" i="2"/>
  <c r="BP117" i="2"/>
  <c r="BK117" i="2"/>
  <c r="BJ117" i="2"/>
  <c r="BI117" i="2"/>
  <c r="BD117" i="2"/>
  <c r="BC117" i="2"/>
  <c r="BB117" i="2"/>
  <c r="AW117" i="2"/>
  <c r="AV117" i="2"/>
  <c r="AU117" i="2"/>
  <c r="AP117" i="2"/>
  <c r="AO117" i="2"/>
  <c r="AN117" i="2"/>
  <c r="AI117" i="2"/>
  <c r="AH117" i="2"/>
  <c r="AG117" i="2"/>
  <c r="O143" i="18"/>
  <c r="M36" i="20"/>
  <c r="AB117" i="2"/>
  <c r="AA117" i="2"/>
  <c r="Z117" i="2"/>
  <c r="M143" i="18"/>
  <c r="K36" i="20"/>
  <c r="U117" i="2"/>
  <c r="T117" i="2"/>
  <c r="S117" i="2"/>
  <c r="L143" i="18"/>
  <c r="J36" i="20"/>
  <c r="R117" i="2"/>
  <c r="Q117" i="2"/>
  <c r="P117" i="2"/>
  <c r="K143" i="18"/>
  <c r="I36" i="20"/>
  <c r="O117" i="2"/>
  <c r="N117" i="2"/>
  <c r="M117" i="2"/>
  <c r="I143" i="18"/>
  <c r="G36" i="20"/>
  <c r="L117" i="2"/>
  <c r="K117" i="2"/>
  <c r="G143" i="18"/>
  <c r="E36" i="20"/>
  <c r="J117" i="2"/>
  <c r="I117" i="2"/>
  <c r="F143" i="18"/>
  <c r="D36" i="20"/>
  <c r="H117" i="2"/>
  <c r="E143" i="18"/>
  <c r="C36" i="20"/>
  <c r="CT116" i="2"/>
  <c r="CS116" i="2"/>
  <c r="CR116" i="2"/>
  <c r="CM116" i="2"/>
  <c r="CL116" i="2"/>
  <c r="CK116" i="2"/>
  <c r="CF116" i="2"/>
  <c r="CE116" i="2"/>
  <c r="CD116" i="2"/>
  <c r="BY116" i="2"/>
  <c r="BX116" i="2"/>
  <c r="BW116" i="2"/>
  <c r="BR116" i="2"/>
  <c r="BQ116" i="2"/>
  <c r="BP116" i="2"/>
  <c r="BK116" i="2"/>
  <c r="BJ116" i="2"/>
  <c r="BI116" i="2"/>
  <c r="BD116" i="2"/>
  <c r="BC116" i="2"/>
  <c r="BB116" i="2"/>
  <c r="AW116" i="2"/>
  <c r="AV116" i="2"/>
  <c r="AU116" i="2"/>
  <c r="AP116" i="2"/>
  <c r="AO116" i="2"/>
  <c r="AN116" i="2"/>
  <c r="AI116" i="2"/>
  <c r="AH116" i="2"/>
  <c r="AG116" i="2"/>
  <c r="O142" i="18"/>
  <c r="M35" i="20"/>
  <c r="AB116" i="2"/>
  <c r="AA116" i="2"/>
  <c r="Z116" i="2"/>
  <c r="M142" i="18"/>
  <c r="K35" i="20"/>
  <c r="U116" i="2"/>
  <c r="T116" i="2"/>
  <c r="S116" i="2"/>
  <c r="L142" i="18"/>
  <c r="J35" i="20"/>
  <c r="R116" i="2"/>
  <c r="Q116" i="2"/>
  <c r="P116" i="2"/>
  <c r="K142" i="18"/>
  <c r="I35" i="20"/>
  <c r="O116" i="2"/>
  <c r="N116" i="2"/>
  <c r="M116" i="2"/>
  <c r="I142" i="18"/>
  <c r="G35" i="20"/>
  <c r="L116" i="2"/>
  <c r="K116" i="2"/>
  <c r="G142" i="18"/>
  <c r="E35" i="20"/>
  <c r="J116" i="2"/>
  <c r="I116" i="2"/>
  <c r="F142" i="18"/>
  <c r="D35" i="20"/>
  <c r="H116" i="2"/>
  <c r="E142" i="18"/>
  <c r="C35" i="20"/>
  <c r="CT115" i="2"/>
  <c r="CS115" i="2"/>
  <c r="CR115" i="2"/>
  <c r="CM115" i="2"/>
  <c r="CL115" i="2"/>
  <c r="CK115" i="2"/>
  <c r="CF115" i="2"/>
  <c r="CE115" i="2"/>
  <c r="CD115" i="2"/>
  <c r="BY115" i="2"/>
  <c r="BX115" i="2"/>
  <c r="BW115" i="2"/>
  <c r="BR115" i="2"/>
  <c r="BQ115" i="2"/>
  <c r="BP115" i="2"/>
  <c r="BK115" i="2"/>
  <c r="BJ115" i="2"/>
  <c r="BI115" i="2"/>
  <c r="BD115" i="2"/>
  <c r="BC115" i="2"/>
  <c r="BB115" i="2"/>
  <c r="AW115" i="2"/>
  <c r="AV115" i="2"/>
  <c r="AU115" i="2"/>
  <c r="AP115" i="2"/>
  <c r="AO115" i="2"/>
  <c r="AN115" i="2"/>
  <c r="AI115" i="2"/>
  <c r="AH115" i="2"/>
  <c r="AG115" i="2"/>
  <c r="O141" i="18"/>
  <c r="AB115" i="2"/>
  <c r="AA115" i="2"/>
  <c r="Z115" i="2"/>
  <c r="M141" i="18"/>
  <c r="K34" i="20"/>
  <c r="U115" i="2"/>
  <c r="T115" i="2"/>
  <c r="S115" i="2"/>
  <c r="L141" i="18"/>
  <c r="J34" i="20"/>
  <c r="R115" i="2"/>
  <c r="Q115" i="2"/>
  <c r="P115" i="2"/>
  <c r="K141" i="18"/>
  <c r="I34" i="20"/>
  <c r="O115" i="2"/>
  <c r="N115" i="2"/>
  <c r="M115" i="2"/>
  <c r="I141" i="18"/>
  <c r="G34" i="20"/>
  <c r="L115" i="2"/>
  <c r="K115" i="2"/>
  <c r="G141" i="18"/>
  <c r="E34" i="20"/>
  <c r="J115" i="2"/>
  <c r="I115" i="2"/>
  <c r="F141" i="18"/>
  <c r="D34" i="20"/>
  <c r="H115" i="2"/>
  <c r="E141" i="18"/>
  <c r="C34" i="20"/>
  <c r="CT114" i="2"/>
  <c r="CS114" i="2"/>
  <c r="CR114" i="2"/>
  <c r="CM114" i="2"/>
  <c r="CL114" i="2"/>
  <c r="CK114" i="2"/>
  <c r="CF114" i="2"/>
  <c r="CE114" i="2"/>
  <c r="CD114" i="2"/>
  <c r="BY114" i="2"/>
  <c r="BX114" i="2"/>
  <c r="BW114" i="2"/>
  <c r="BR114" i="2"/>
  <c r="BQ114" i="2"/>
  <c r="BP114" i="2"/>
  <c r="BK114" i="2"/>
  <c r="BJ114" i="2"/>
  <c r="BI114" i="2"/>
  <c r="BD114" i="2"/>
  <c r="BC114" i="2"/>
  <c r="BB114" i="2"/>
  <c r="AW114" i="2"/>
  <c r="AV114" i="2"/>
  <c r="AU114" i="2"/>
  <c r="AP114" i="2"/>
  <c r="AO114" i="2"/>
  <c r="AN114" i="2"/>
  <c r="AI114" i="2"/>
  <c r="AH114" i="2"/>
  <c r="AG114" i="2"/>
  <c r="O140" i="18"/>
  <c r="M33" i="20"/>
  <c r="AB114" i="2"/>
  <c r="AA114" i="2"/>
  <c r="Z114" i="2"/>
  <c r="M140" i="18"/>
  <c r="K33" i="20"/>
  <c r="U114" i="2"/>
  <c r="T114" i="2"/>
  <c r="S114" i="2"/>
  <c r="L140" i="18"/>
  <c r="J33" i="20"/>
  <c r="R114" i="2"/>
  <c r="Q114" i="2"/>
  <c r="P114" i="2"/>
  <c r="K140" i="18"/>
  <c r="I33" i="20"/>
  <c r="O114" i="2"/>
  <c r="N114" i="2"/>
  <c r="M114" i="2"/>
  <c r="I140" i="18"/>
  <c r="G33" i="20"/>
  <c r="L114" i="2"/>
  <c r="K114" i="2"/>
  <c r="G140" i="18"/>
  <c r="E33" i="20"/>
  <c r="J114" i="2"/>
  <c r="I114" i="2"/>
  <c r="F140" i="18"/>
  <c r="D33" i="20"/>
  <c r="H114" i="2"/>
  <c r="E140" i="18"/>
  <c r="C33" i="20"/>
  <c r="CT113" i="2"/>
  <c r="CS113" i="2"/>
  <c r="CR113" i="2"/>
  <c r="CM113" i="2"/>
  <c r="CL113" i="2"/>
  <c r="CK113" i="2"/>
  <c r="CF113" i="2"/>
  <c r="CE113" i="2"/>
  <c r="CD113" i="2"/>
  <c r="BY113" i="2"/>
  <c r="BX113" i="2"/>
  <c r="BW113" i="2"/>
  <c r="BR113" i="2"/>
  <c r="BQ113" i="2"/>
  <c r="BP113" i="2"/>
  <c r="BK113" i="2"/>
  <c r="BJ113" i="2"/>
  <c r="BI113" i="2"/>
  <c r="BD113" i="2"/>
  <c r="BC113" i="2"/>
  <c r="BB113" i="2"/>
  <c r="AW113" i="2"/>
  <c r="AV113" i="2"/>
  <c r="AU113" i="2"/>
  <c r="AP113" i="2"/>
  <c r="AO113" i="2"/>
  <c r="AN113" i="2"/>
  <c r="AI113" i="2"/>
  <c r="AH113" i="2"/>
  <c r="AG113" i="2"/>
  <c r="O139" i="18"/>
  <c r="M32" i="20"/>
  <c r="AB113" i="2"/>
  <c r="AA113" i="2"/>
  <c r="Z113" i="2"/>
  <c r="M139" i="18"/>
  <c r="K32" i="20"/>
  <c r="U113" i="2"/>
  <c r="T113" i="2"/>
  <c r="S113" i="2"/>
  <c r="L139" i="18"/>
  <c r="J32" i="20"/>
  <c r="R113" i="2"/>
  <c r="Q113" i="2"/>
  <c r="P113" i="2"/>
  <c r="K139" i="18"/>
  <c r="I32" i="20"/>
  <c r="O113" i="2"/>
  <c r="N113" i="2"/>
  <c r="M113" i="2"/>
  <c r="I139" i="18"/>
  <c r="G32" i="20"/>
  <c r="L113" i="2"/>
  <c r="K113" i="2"/>
  <c r="G139" i="18"/>
  <c r="E32" i="20"/>
  <c r="J113" i="2"/>
  <c r="I113" i="2"/>
  <c r="F139" i="18"/>
  <c r="D32" i="20"/>
  <c r="H113" i="2"/>
  <c r="E139" i="18"/>
  <c r="C32" i="20"/>
  <c r="CT112" i="2"/>
  <c r="CS112" i="2"/>
  <c r="CR112" i="2"/>
  <c r="CM112" i="2"/>
  <c r="CL112" i="2"/>
  <c r="CK112" i="2"/>
  <c r="CF112" i="2"/>
  <c r="CE112" i="2"/>
  <c r="CD112" i="2"/>
  <c r="BY112" i="2"/>
  <c r="BX112" i="2"/>
  <c r="BW112" i="2"/>
  <c r="BR112" i="2"/>
  <c r="BQ112" i="2"/>
  <c r="BP112" i="2"/>
  <c r="BK112" i="2"/>
  <c r="BJ112" i="2"/>
  <c r="BI112" i="2"/>
  <c r="BD112" i="2"/>
  <c r="BC112" i="2"/>
  <c r="BB112" i="2"/>
  <c r="AW112" i="2"/>
  <c r="AV112" i="2"/>
  <c r="AU112" i="2"/>
  <c r="AP112" i="2"/>
  <c r="AO112" i="2"/>
  <c r="AN112" i="2"/>
  <c r="AI112" i="2"/>
  <c r="AH112" i="2"/>
  <c r="AG112" i="2"/>
  <c r="O138" i="18"/>
  <c r="M31" i="20"/>
  <c r="AB112" i="2"/>
  <c r="AA112" i="2"/>
  <c r="Z112" i="2"/>
  <c r="M138" i="18"/>
  <c r="K31" i="20"/>
  <c r="U112" i="2"/>
  <c r="T112" i="2"/>
  <c r="S112" i="2"/>
  <c r="L138" i="18"/>
  <c r="J31" i="20"/>
  <c r="R112" i="2"/>
  <c r="Q112" i="2"/>
  <c r="P112" i="2"/>
  <c r="K138" i="18"/>
  <c r="I31" i="20"/>
  <c r="O112" i="2"/>
  <c r="N112" i="2"/>
  <c r="M112" i="2"/>
  <c r="I138" i="18"/>
  <c r="G31" i="20"/>
  <c r="L112" i="2"/>
  <c r="K112" i="2"/>
  <c r="G138" i="18"/>
  <c r="E31" i="20"/>
  <c r="J112" i="2"/>
  <c r="I112" i="2"/>
  <c r="F138" i="18"/>
  <c r="D31" i="20"/>
  <c r="H112" i="2"/>
  <c r="E138" i="18"/>
  <c r="C31" i="20"/>
  <c r="CT111" i="2"/>
  <c r="CS111" i="2"/>
  <c r="CR111" i="2"/>
  <c r="CM111" i="2"/>
  <c r="CL111" i="2"/>
  <c r="CK111" i="2"/>
  <c r="CF111" i="2"/>
  <c r="CE111" i="2"/>
  <c r="CD111" i="2"/>
  <c r="BY111" i="2"/>
  <c r="BX111" i="2"/>
  <c r="BW111" i="2"/>
  <c r="BR111" i="2"/>
  <c r="BQ111" i="2"/>
  <c r="BP111" i="2"/>
  <c r="BK111" i="2"/>
  <c r="BJ111" i="2"/>
  <c r="BI111" i="2"/>
  <c r="BD111" i="2"/>
  <c r="BC111" i="2"/>
  <c r="BB111" i="2"/>
  <c r="AW111" i="2"/>
  <c r="AV111" i="2"/>
  <c r="AU111" i="2"/>
  <c r="AP111" i="2"/>
  <c r="AO111" i="2"/>
  <c r="AN111" i="2"/>
  <c r="AI111" i="2"/>
  <c r="AH111" i="2"/>
  <c r="AG111" i="2"/>
  <c r="O137" i="18"/>
  <c r="AB111" i="2"/>
  <c r="AA111" i="2"/>
  <c r="Z111" i="2"/>
  <c r="M137" i="18"/>
  <c r="K30" i="20"/>
  <c r="U111" i="2"/>
  <c r="T111" i="2"/>
  <c r="S111" i="2"/>
  <c r="L137" i="18"/>
  <c r="J30" i="20"/>
  <c r="R111" i="2"/>
  <c r="Q111" i="2"/>
  <c r="P111" i="2"/>
  <c r="K137" i="18"/>
  <c r="I30" i="20"/>
  <c r="O111" i="2"/>
  <c r="N111" i="2"/>
  <c r="M111" i="2"/>
  <c r="I137" i="18"/>
  <c r="G30" i="20"/>
  <c r="L111" i="2"/>
  <c r="K111" i="2"/>
  <c r="G137" i="18"/>
  <c r="E30" i="20"/>
  <c r="J111" i="2"/>
  <c r="I111" i="2"/>
  <c r="F137" i="18"/>
  <c r="D30" i="20"/>
  <c r="H111" i="2"/>
  <c r="E137" i="18"/>
  <c r="C30" i="20"/>
  <c r="CT110" i="2"/>
  <c r="CS110" i="2"/>
  <c r="CR110" i="2"/>
  <c r="CM110" i="2"/>
  <c r="CL110" i="2"/>
  <c r="CK110" i="2"/>
  <c r="CF110" i="2"/>
  <c r="CE110" i="2"/>
  <c r="CD110" i="2"/>
  <c r="BY110" i="2"/>
  <c r="BX110" i="2"/>
  <c r="BW110" i="2"/>
  <c r="BR110" i="2"/>
  <c r="BQ110" i="2"/>
  <c r="BP110" i="2"/>
  <c r="BK110" i="2"/>
  <c r="BJ110" i="2"/>
  <c r="BI110" i="2"/>
  <c r="BD110" i="2"/>
  <c r="BC110" i="2"/>
  <c r="BB110" i="2"/>
  <c r="AW110" i="2"/>
  <c r="AV110" i="2"/>
  <c r="AU110" i="2"/>
  <c r="AP110" i="2"/>
  <c r="AO110" i="2"/>
  <c r="AN110" i="2"/>
  <c r="AI110" i="2"/>
  <c r="AH110" i="2"/>
  <c r="AG110" i="2"/>
  <c r="AB110" i="2"/>
  <c r="AA110" i="2"/>
  <c r="Z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F136" i="18"/>
  <c r="D29" i="20"/>
  <c r="H110" i="2"/>
  <c r="CT109" i="2"/>
  <c r="CS109" i="2"/>
  <c r="CR109" i="2"/>
  <c r="CM109" i="2"/>
  <c r="CL109" i="2"/>
  <c r="CK109" i="2"/>
  <c r="CF109" i="2"/>
  <c r="CE109" i="2"/>
  <c r="CD109" i="2"/>
  <c r="BY109" i="2"/>
  <c r="BX109" i="2"/>
  <c r="BW109" i="2"/>
  <c r="BR109" i="2"/>
  <c r="BQ109" i="2"/>
  <c r="BP109" i="2"/>
  <c r="BK109" i="2"/>
  <c r="BJ109" i="2"/>
  <c r="BI109" i="2"/>
  <c r="BD109" i="2"/>
  <c r="BC109" i="2"/>
  <c r="BB109" i="2"/>
  <c r="AW109" i="2"/>
  <c r="AV109" i="2"/>
  <c r="AU109" i="2"/>
  <c r="AP109" i="2"/>
  <c r="AO109" i="2"/>
  <c r="AN109" i="2"/>
  <c r="AI109" i="2"/>
  <c r="AH109" i="2"/>
  <c r="AG109" i="2"/>
  <c r="O134" i="18"/>
  <c r="AB109" i="2"/>
  <c r="AA109" i="2"/>
  <c r="Z109" i="2"/>
  <c r="M134" i="18"/>
  <c r="U109" i="2"/>
  <c r="T109" i="2"/>
  <c r="S109" i="2"/>
  <c r="L134" i="18"/>
  <c r="R109" i="2"/>
  <c r="Q109" i="2"/>
  <c r="P109" i="2"/>
  <c r="K134" i="18"/>
  <c r="O109" i="2"/>
  <c r="N109" i="2"/>
  <c r="M109" i="2"/>
  <c r="I134" i="18"/>
  <c r="L109" i="2"/>
  <c r="K109" i="2"/>
  <c r="G134" i="18"/>
  <c r="J109" i="2"/>
  <c r="I109" i="2"/>
  <c r="F134" i="18"/>
  <c r="H109" i="2"/>
  <c r="E134" i="18"/>
  <c r="CT108" i="2"/>
  <c r="CS108" i="2"/>
  <c r="CR108" i="2"/>
  <c r="CM108" i="2"/>
  <c r="CL108" i="2"/>
  <c r="CK108" i="2"/>
  <c r="CF108" i="2"/>
  <c r="CE108" i="2"/>
  <c r="CD108" i="2"/>
  <c r="BY108" i="2"/>
  <c r="BX108" i="2"/>
  <c r="BW108" i="2"/>
  <c r="BR108" i="2"/>
  <c r="BQ108" i="2"/>
  <c r="BP108" i="2"/>
  <c r="BK108" i="2"/>
  <c r="BJ108" i="2"/>
  <c r="BI108" i="2"/>
  <c r="BD108" i="2"/>
  <c r="BC108" i="2"/>
  <c r="BB108" i="2"/>
  <c r="AW108" i="2"/>
  <c r="AV108" i="2"/>
  <c r="AU108" i="2"/>
  <c r="AP108" i="2"/>
  <c r="AO108" i="2"/>
  <c r="AN108" i="2"/>
  <c r="AI108" i="2"/>
  <c r="AH108" i="2"/>
  <c r="AG108" i="2"/>
  <c r="O133" i="18"/>
  <c r="M78" i="19"/>
  <c r="AB108" i="2"/>
  <c r="AA108" i="2"/>
  <c r="Z108" i="2"/>
  <c r="M133" i="18"/>
  <c r="K78" i="19"/>
  <c r="U108" i="2"/>
  <c r="T108" i="2"/>
  <c r="S108" i="2"/>
  <c r="L133" i="18"/>
  <c r="J78" i="19"/>
  <c r="R108" i="2"/>
  <c r="Q108" i="2"/>
  <c r="P108" i="2"/>
  <c r="K133" i="18"/>
  <c r="I78" i="19"/>
  <c r="O108" i="2"/>
  <c r="N108" i="2"/>
  <c r="M108" i="2"/>
  <c r="I133" i="18"/>
  <c r="G78" i="19"/>
  <c r="L108" i="2"/>
  <c r="K108" i="2"/>
  <c r="G133" i="18"/>
  <c r="E78" i="19"/>
  <c r="J108" i="2"/>
  <c r="I108" i="2"/>
  <c r="F133" i="18"/>
  <c r="D78" i="19"/>
  <c r="H108" i="2"/>
  <c r="E133" i="18"/>
  <c r="C78" i="19"/>
  <c r="CT107" i="2"/>
  <c r="CS107" i="2"/>
  <c r="CR107" i="2"/>
  <c r="CM107" i="2"/>
  <c r="CL107" i="2"/>
  <c r="CK107" i="2"/>
  <c r="CF107" i="2"/>
  <c r="CE107" i="2"/>
  <c r="CD107" i="2"/>
  <c r="BY107" i="2"/>
  <c r="BX107" i="2"/>
  <c r="BW107" i="2"/>
  <c r="BR107" i="2"/>
  <c r="BQ107" i="2"/>
  <c r="BP107" i="2"/>
  <c r="BK107" i="2"/>
  <c r="BJ107" i="2"/>
  <c r="BI107" i="2"/>
  <c r="BD107" i="2"/>
  <c r="BC107" i="2"/>
  <c r="BB107" i="2"/>
  <c r="AW107" i="2"/>
  <c r="AV107" i="2"/>
  <c r="AU107" i="2"/>
  <c r="AP107" i="2"/>
  <c r="AO107" i="2"/>
  <c r="AN107" i="2"/>
  <c r="AI107" i="2"/>
  <c r="AH107" i="2"/>
  <c r="AG107" i="2"/>
  <c r="AB107" i="2"/>
  <c r="AA107" i="2"/>
  <c r="Z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F132" i="18"/>
  <c r="H107" i="2"/>
  <c r="CT106" i="2"/>
  <c r="CS106" i="2"/>
  <c r="CR106" i="2"/>
  <c r="CM106" i="2"/>
  <c r="CL106" i="2"/>
  <c r="CK106" i="2"/>
  <c r="CF106" i="2"/>
  <c r="CE106" i="2"/>
  <c r="CD106" i="2"/>
  <c r="BY106" i="2"/>
  <c r="BX106" i="2"/>
  <c r="BW106" i="2"/>
  <c r="BR106" i="2"/>
  <c r="BQ106" i="2"/>
  <c r="BP106" i="2"/>
  <c r="BK106" i="2"/>
  <c r="BJ106" i="2"/>
  <c r="BI106" i="2"/>
  <c r="BD106" i="2"/>
  <c r="BC106" i="2"/>
  <c r="BB106" i="2"/>
  <c r="AW106" i="2"/>
  <c r="AV106" i="2"/>
  <c r="AU106" i="2"/>
  <c r="AP106" i="2"/>
  <c r="AO106" i="2"/>
  <c r="AN106" i="2"/>
  <c r="AI106" i="2"/>
  <c r="AH106" i="2"/>
  <c r="AG106" i="2"/>
  <c r="O130" i="18"/>
  <c r="AB106" i="2"/>
  <c r="AA106" i="2"/>
  <c r="Z106" i="2"/>
  <c r="M130" i="18"/>
  <c r="K75" i="19"/>
  <c r="U106" i="2"/>
  <c r="T106" i="2"/>
  <c r="S106" i="2"/>
  <c r="L130" i="18"/>
  <c r="J75" i="19"/>
  <c r="R106" i="2"/>
  <c r="Q106" i="2"/>
  <c r="P106" i="2"/>
  <c r="K130" i="18"/>
  <c r="I75" i="19"/>
  <c r="O106" i="2"/>
  <c r="N106" i="2"/>
  <c r="M106" i="2"/>
  <c r="I130" i="18"/>
  <c r="G75" i="19"/>
  <c r="L106" i="2"/>
  <c r="K106" i="2"/>
  <c r="G130" i="18"/>
  <c r="E75" i="19"/>
  <c r="J106" i="2"/>
  <c r="I106" i="2"/>
  <c r="F130" i="18"/>
  <c r="D75" i="19"/>
  <c r="H106" i="2"/>
  <c r="E130" i="18"/>
  <c r="C75" i="19"/>
  <c r="CT105" i="2"/>
  <c r="CS105" i="2"/>
  <c r="CR105" i="2"/>
  <c r="CM105" i="2"/>
  <c r="CL105" i="2"/>
  <c r="CK105" i="2"/>
  <c r="CF105" i="2"/>
  <c r="CE105" i="2"/>
  <c r="CD105" i="2"/>
  <c r="BY105" i="2"/>
  <c r="BX105" i="2"/>
  <c r="BW105" i="2"/>
  <c r="BR105" i="2"/>
  <c r="BQ105" i="2"/>
  <c r="BP105" i="2"/>
  <c r="BK105" i="2"/>
  <c r="BJ105" i="2"/>
  <c r="BI105" i="2"/>
  <c r="BD105" i="2"/>
  <c r="BC105" i="2"/>
  <c r="BB105" i="2"/>
  <c r="AW105" i="2"/>
  <c r="AV105" i="2"/>
  <c r="AU105" i="2"/>
  <c r="AP105" i="2"/>
  <c r="AO105" i="2"/>
  <c r="AN105" i="2"/>
  <c r="AI105" i="2"/>
  <c r="AH105" i="2"/>
  <c r="AG105" i="2"/>
  <c r="O129" i="18"/>
  <c r="M74" i="19"/>
  <c r="AB105" i="2"/>
  <c r="AA105" i="2"/>
  <c r="Z105" i="2"/>
  <c r="M129" i="18"/>
  <c r="K74" i="19"/>
  <c r="U105" i="2"/>
  <c r="T105" i="2"/>
  <c r="S105" i="2"/>
  <c r="L129" i="18"/>
  <c r="J74" i="19"/>
  <c r="R105" i="2"/>
  <c r="Q105" i="2"/>
  <c r="P105" i="2"/>
  <c r="K129" i="18"/>
  <c r="I74" i="19"/>
  <c r="O105" i="2"/>
  <c r="N105" i="2"/>
  <c r="M105" i="2"/>
  <c r="I129" i="18"/>
  <c r="G74" i="19"/>
  <c r="L105" i="2"/>
  <c r="K105" i="2"/>
  <c r="G129" i="18"/>
  <c r="E74" i="19"/>
  <c r="J105" i="2"/>
  <c r="I105" i="2"/>
  <c r="F129" i="18"/>
  <c r="D74" i="19"/>
  <c r="H105" i="2"/>
  <c r="E129" i="18"/>
  <c r="C74" i="19"/>
  <c r="CT104" i="2"/>
  <c r="CS104" i="2"/>
  <c r="CR104" i="2"/>
  <c r="CM104" i="2"/>
  <c r="CL104" i="2"/>
  <c r="CK104" i="2"/>
  <c r="CF104" i="2"/>
  <c r="CE104" i="2"/>
  <c r="CD104" i="2"/>
  <c r="BY104" i="2"/>
  <c r="BX104" i="2"/>
  <c r="BW104" i="2"/>
  <c r="BR104" i="2"/>
  <c r="BQ104" i="2"/>
  <c r="BP104" i="2"/>
  <c r="BK104" i="2"/>
  <c r="BJ104" i="2"/>
  <c r="BI104" i="2"/>
  <c r="BD104" i="2"/>
  <c r="BC104" i="2"/>
  <c r="BB104" i="2"/>
  <c r="AW104" i="2"/>
  <c r="AV104" i="2"/>
  <c r="AU104" i="2"/>
  <c r="AP104" i="2"/>
  <c r="AO104" i="2"/>
  <c r="AN104" i="2"/>
  <c r="AI104" i="2"/>
  <c r="AH104" i="2"/>
  <c r="AG104" i="2"/>
  <c r="O128" i="18"/>
  <c r="M73" i="19"/>
  <c r="AB104" i="2"/>
  <c r="AA104" i="2"/>
  <c r="Z104" i="2"/>
  <c r="M128" i="18"/>
  <c r="K73" i="19"/>
  <c r="U104" i="2"/>
  <c r="T104" i="2"/>
  <c r="S104" i="2"/>
  <c r="L128" i="18"/>
  <c r="J73" i="19"/>
  <c r="R104" i="2"/>
  <c r="Q104" i="2"/>
  <c r="P104" i="2"/>
  <c r="K128" i="18"/>
  <c r="I73" i="19"/>
  <c r="O104" i="2"/>
  <c r="N104" i="2"/>
  <c r="M104" i="2"/>
  <c r="I128" i="18"/>
  <c r="G73" i="19"/>
  <c r="L104" i="2"/>
  <c r="K104" i="2"/>
  <c r="G128" i="18"/>
  <c r="E73" i="19"/>
  <c r="J104" i="2"/>
  <c r="I104" i="2"/>
  <c r="F128" i="18"/>
  <c r="D73" i="19"/>
  <c r="H104" i="2"/>
  <c r="E128" i="18"/>
  <c r="C73" i="19"/>
  <c r="CT103" i="2"/>
  <c r="CS103" i="2"/>
  <c r="CR103" i="2"/>
  <c r="CM103" i="2"/>
  <c r="CL103" i="2"/>
  <c r="CK103" i="2"/>
  <c r="CF103" i="2"/>
  <c r="CE103" i="2"/>
  <c r="CD103" i="2"/>
  <c r="BY103" i="2"/>
  <c r="BX103" i="2"/>
  <c r="BW103" i="2"/>
  <c r="BR103" i="2"/>
  <c r="BQ103" i="2"/>
  <c r="BP103" i="2"/>
  <c r="BK103" i="2"/>
  <c r="BJ103" i="2"/>
  <c r="BI103" i="2"/>
  <c r="BD103" i="2"/>
  <c r="BC103" i="2"/>
  <c r="BB103" i="2"/>
  <c r="AW103" i="2"/>
  <c r="AV103" i="2"/>
  <c r="AU103" i="2"/>
  <c r="AP103" i="2"/>
  <c r="AO103" i="2"/>
  <c r="AN103" i="2"/>
  <c r="AI103" i="2"/>
  <c r="AH103" i="2"/>
  <c r="AG103" i="2"/>
  <c r="O127" i="18"/>
  <c r="AB103" i="2"/>
  <c r="AA103" i="2"/>
  <c r="Z103" i="2"/>
  <c r="M127" i="18"/>
  <c r="K72" i="19"/>
  <c r="U103" i="2"/>
  <c r="T103" i="2"/>
  <c r="S103" i="2"/>
  <c r="L127" i="18"/>
  <c r="J72" i="19"/>
  <c r="R103" i="2"/>
  <c r="Q103" i="2"/>
  <c r="P103" i="2"/>
  <c r="K127" i="18"/>
  <c r="I72" i="19"/>
  <c r="O103" i="2"/>
  <c r="N103" i="2"/>
  <c r="M103" i="2"/>
  <c r="I127" i="18"/>
  <c r="G72" i="19"/>
  <c r="L103" i="2"/>
  <c r="K103" i="2"/>
  <c r="G127" i="18"/>
  <c r="E72" i="19"/>
  <c r="J103" i="2"/>
  <c r="I103" i="2"/>
  <c r="F127" i="18"/>
  <c r="D72" i="19"/>
  <c r="H103" i="2"/>
  <c r="E127" i="18"/>
  <c r="C72" i="19"/>
  <c r="CT102" i="2"/>
  <c r="CS102" i="2"/>
  <c r="CR102" i="2"/>
  <c r="CM102" i="2"/>
  <c r="CL102" i="2"/>
  <c r="CK102" i="2"/>
  <c r="CF102" i="2"/>
  <c r="CE102" i="2"/>
  <c r="CD102" i="2"/>
  <c r="BY102" i="2"/>
  <c r="BX102" i="2"/>
  <c r="BW102" i="2"/>
  <c r="BR102" i="2"/>
  <c r="BQ102" i="2"/>
  <c r="BP102" i="2"/>
  <c r="BK102" i="2"/>
  <c r="BJ102" i="2"/>
  <c r="BI102" i="2"/>
  <c r="BD102" i="2"/>
  <c r="BC102" i="2"/>
  <c r="BB102" i="2"/>
  <c r="AW102" i="2"/>
  <c r="AV102" i="2"/>
  <c r="AU102" i="2"/>
  <c r="AP102" i="2"/>
  <c r="AO102" i="2"/>
  <c r="AN102" i="2"/>
  <c r="AI102" i="2"/>
  <c r="AH102" i="2"/>
  <c r="AG102" i="2"/>
  <c r="AB102" i="2"/>
  <c r="AA102" i="2"/>
  <c r="Z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F126" i="18"/>
  <c r="D71" i="19"/>
  <c r="H102" i="2"/>
  <c r="CT101" i="2"/>
  <c r="CS101" i="2"/>
  <c r="CR101" i="2"/>
  <c r="CM101" i="2"/>
  <c r="CL101" i="2"/>
  <c r="CK101" i="2"/>
  <c r="CF101" i="2"/>
  <c r="CE101" i="2"/>
  <c r="CD101" i="2"/>
  <c r="BY101" i="2"/>
  <c r="BX101" i="2"/>
  <c r="BW101" i="2"/>
  <c r="BR101" i="2"/>
  <c r="BQ101" i="2"/>
  <c r="BP101" i="2"/>
  <c r="BK101" i="2"/>
  <c r="BJ101" i="2"/>
  <c r="BI101" i="2"/>
  <c r="BD101" i="2"/>
  <c r="BC101" i="2"/>
  <c r="BB101" i="2"/>
  <c r="AW101" i="2"/>
  <c r="AV101" i="2"/>
  <c r="AU101" i="2"/>
  <c r="AP101" i="2"/>
  <c r="AO101" i="2"/>
  <c r="AN101" i="2"/>
  <c r="AI101" i="2"/>
  <c r="AH101" i="2"/>
  <c r="AG101" i="2"/>
  <c r="O124" i="18"/>
  <c r="M69" i="19"/>
  <c r="AB101" i="2"/>
  <c r="AA101" i="2"/>
  <c r="Z101" i="2"/>
  <c r="M124" i="18"/>
  <c r="K69" i="19"/>
  <c r="U101" i="2"/>
  <c r="T101" i="2"/>
  <c r="S101" i="2"/>
  <c r="L124" i="18"/>
  <c r="J69" i="19"/>
  <c r="R101" i="2"/>
  <c r="Q101" i="2"/>
  <c r="P101" i="2"/>
  <c r="K124" i="18"/>
  <c r="I69" i="19"/>
  <c r="O101" i="2"/>
  <c r="N101" i="2"/>
  <c r="M101" i="2"/>
  <c r="I124" i="18"/>
  <c r="G69" i="19"/>
  <c r="L101" i="2"/>
  <c r="K101" i="2"/>
  <c r="G124" i="18"/>
  <c r="E69" i="19"/>
  <c r="J101" i="2"/>
  <c r="I101" i="2"/>
  <c r="F124" i="18"/>
  <c r="D69" i="19"/>
  <c r="H101" i="2"/>
  <c r="E124" i="18"/>
  <c r="C69" i="19"/>
  <c r="CT100" i="2"/>
  <c r="CS100" i="2"/>
  <c r="CR100" i="2"/>
  <c r="CM100" i="2"/>
  <c r="CL100" i="2"/>
  <c r="CK100" i="2"/>
  <c r="CF100" i="2"/>
  <c r="CE100" i="2"/>
  <c r="CD100" i="2"/>
  <c r="BY100" i="2"/>
  <c r="BX100" i="2"/>
  <c r="BW100" i="2"/>
  <c r="BR100" i="2"/>
  <c r="BQ100" i="2"/>
  <c r="BP100" i="2"/>
  <c r="BK100" i="2"/>
  <c r="BJ100" i="2"/>
  <c r="BI100" i="2"/>
  <c r="BD100" i="2"/>
  <c r="BC100" i="2"/>
  <c r="BB100" i="2"/>
  <c r="AW100" i="2"/>
  <c r="AV100" i="2"/>
  <c r="AU100" i="2"/>
  <c r="AP100" i="2"/>
  <c r="AO100" i="2"/>
  <c r="AN100" i="2"/>
  <c r="AI100" i="2"/>
  <c r="AH100" i="2"/>
  <c r="AG100" i="2"/>
  <c r="AB100" i="2"/>
  <c r="AA100" i="2"/>
  <c r="Z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F123" i="18"/>
  <c r="D68" i="19"/>
  <c r="H100" i="2"/>
  <c r="CT99" i="2"/>
  <c r="CS99" i="2"/>
  <c r="CR99" i="2"/>
  <c r="CM99" i="2"/>
  <c r="CL99" i="2"/>
  <c r="CK99" i="2"/>
  <c r="CF99" i="2"/>
  <c r="CE99" i="2"/>
  <c r="CD99" i="2"/>
  <c r="BY99" i="2"/>
  <c r="BX99" i="2"/>
  <c r="BW99" i="2"/>
  <c r="BR99" i="2"/>
  <c r="BQ99" i="2"/>
  <c r="BP99" i="2"/>
  <c r="BK99" i="2"/>
  <c r="BJ99" i="2"/>
  <c r="BI99" i="2"/>
  <c r="BD99" i="2"/>
  <c r="BC99" i="2"/>
  <c r="BB99" i="2"/>
  <c r="AW99" i="2"/>
  <c r="AV99" i="2"/>
  <c r="AU99" i="2"/>
  <c r="AP99" i="2"/>
  <c r="AO99" i="2"/>
  <c r="AN99" i="2"/>
  <c r="AI99" i="2"/>
  <c r="AH99" i="2"/>
  <c r="AG99" i="2"/>
  <c r="O121" i="18"/>
  <c r="AB99" i="2"/>
  <c r="AA99" i="2"/>
  <c r="Z99" i="2"/>
  <c r="M121" i="18"/>
  <c r="K66" i="19"/>
  <c r="U99" i="2"/>
  <c r="T99" i="2"/>
  <c r="S99" i="2"/>
  <c r="L121" i="18"/>
  <c r="J66" i="19"/>
  <c r="R99" i="2"/>
  <c r="Q99" i="2"/>
  <c r="P99" i="2"/>
  <c r="K121" i="18"/>
  <c r="I66" i="19"/>
  <c r="O99" i="2"/>
  <c r="N99" i="2"/>
  <c r="M99" i="2"/>
  <c r="I121" i="18"/>
  <c r="G66" i="19"/>
  <c r="L99" i="2"/>
  <c r="K99" i="2"/>
  <c r="G121" i="18"/>
  <c r="E66" i="19"/>
  <c r="J99" i="2"/>
  <c r="I99" i="2"/>
  <c r="F121" i="18"/>
  <c r="D66" i="19"/>
  <c r="H99" i="2"/>
  <c r="E121" i="18"/>
  <c r="C66" i="19"/>
  <c r="CT98" i="2"/>
  <c r="CS98" i="2"/>
  <c r="CR98" i="2"/>
  <c r="CM98" i="2"/>
  <c r="CL98" i="2"/>
  <c r="CK98" i="2"/>
  <c r="CF98" i="2"/>
  <c r="CE98" i="2"/>
  <c r="CD98" i="2"/>
  <c r="BY98" i="2"/>
  <c r="BX98" i="2"/>
  <c r="BW98" i="2"/>
  <c r="BR98" i="2"/>
  <c r="BQ98" i="2"/>
  <c r="BP98" i="2"/>
  <c r="BK98" i="2"/>
  <c r="BJ98" i="2"/>
  <c r="BI98" i="2"/>
  <c r="BD98" i="2"/>
  <c r="BC98" i="2"/>
  <c r="BB98" i="2"/>
  <c r="AW98" i="2"/>
  <c r="AV98" i="2"/>
  <c r="AU98" i="2"/>
  <c r="AP98" i="2"/>
  <c r="AO98" i="2"/>
  <c r="AN98" i="2"/>
  <c r="AI98" i="2"/>
  <c r="AH98" i="2"/>
  <c r="AG98" i="2"/>
  <c r="O120" i="18"/>
  <c r="AB98" i="2"/>
  <c r="AA98" i="2"/>
  <c r="Z98" i="2"/>
  <c r="M120" i="18"/>
  <c r="K65" i="19"/>
  <c r="U98" i="2"/>
  <c r="T98" i="2"/>
  <c r="S98" i="2"/>
  <c r="L120" i="18"/>
  <c r="J65" i="19"/>
  <c r="R98" i="2"/>
  <c r="Q98" i="2"/>
  <c r="P98" i="2"/>
  <c r="K120" i="18"/>
  <c r="I65" i="19"/>
  <c r="O98" i="2"/>
  <c r="N98" i="2"/>
  <c r="M98" i="2"/>
  <c r="I120" i="18"/>
  <c r="G65" i="19"/>
  <c r="L98" i="2"/>
  <c r="K98" i="2"/>
  <c r="G120" i="18"/>
  <c r="E65" i="19"/>
  <c r="J98" i="2"/>
  <c r="I98" i="2"/>
  <c r="F120" i="18"/>
  <c r="D65" i="19"/>
  <c r="H98" i="2"/>
  <c r="E120" i="18"/>
  <c r="C65" i="19"/>
  <c r="CT97" i="2"/>
  <c r="CS97" i="2"/>
  <c r="CR97" i="2"/>
  <c r="CM97" i="2"/>
  <c r="CL97" i="2"/>
  <c r="CK97" i="2"/>
  <c r="CF97" i="2"/>
  <c r="CE97" i="2"/>
  <c r="CD97" i="2"/>
  <c r="BY97" i="2"/>
  <c r="BX97" i="2"/>
  <c r="BW97" i="2"/>
  <c r="BR97" i="2"/>
  <c r="BQ97" i="2"/>
  <c r="BP97" i="2"/>
  <c r="BK97" i="2"/>
  <c r="BJ97" i="2"/>
  <c r="BI97" i="2"/>
  <c r="BD97" i="2"/>
  <c r="BC97" i="2"/>
  <c r="BB97" i="2"/>
  <c r="AW97" i="2"/>
  <c r="AV97" i="2"/>
  <c r="AU97" i="2"/>
  <c r="AP97" i="2"/>
  <c r="AO97" i="2"/>
  <c r="AN97" i="2"/>
  <c r="AI97" i="2"/>
  <c r="AH97" i="2"/>
  <c r="AG97" i="2"/>
  <c r="O119" i="18"/>
  <c r="M64" i="19"/>
  <c r="AB97" i="2"/>
  <c r="AA97" i="2"/>
  <c r="Z97" i="2"/>
  <c r="M119" i="18"/>
  <c r="K64" i="19"/>
  <c r="U97" i="2"/>
  <c r="T97" i="2"/>
  <c r="S97" i="2"/>
  <c r="L119" i="18"/>
  <c r="J64" i="19"/>
  <c r="R97" i="2"/>
  <c r="Q97" i="2"/>
  <c r="P97" i="2"/>
  <c r="K119" i="18"/>
  <c r="I64" i="19"/>
  <c r="O97" i="2"/>
  <c r="N97" i="2"/>
  <c r="M97" i="2"/>
  <c r="I119" i="18"/>
  <c r="G64" i="19"/>
  <c r="L97" i="2"/>
  <c r="K97" i="2"/>
  <c r="G119" i="18"/>
  <c r="E64" i="19"/>
  <c r="J97" i="2"/>
  <c r="I97" i="2"/>
  <c r="F119" i="18"/>
  <c r="D64" i="19"/>
  <c r="H97" i="2"/>
  <c r="E119" i="18"/>
  <c r="C64" i="19"/>
  <c r="CT96" i="2"/>
  <c r="CS96" i="2"/>
  <c r="CR96" i="2"/>
  <c r="CM96" i="2"/>
  <c r="CL96" i="2"/>
  <c r="CK96" i="2"/>
  <c r="CF96" i="2"/>
  <c r="CE96" i="2"/>
  <c r="CD96" i="2"/>
  <c r="BY96" i="2"/>
  <c r="BX96" i="2"/>
  <c r="BW96" i="2"/>
  <c r="BR96" i="2"/>
  <c r="BQ96" i="2"/>
  <c r="BP96" i="2"/>
  <c r="BK96" i="2"/>
  <c r="BJ96" i="2"/>
  <c r="BI96" i="2"/>
  <c r="BD96" i="2"/>
  <c r="BC96" i="2"/>
  <c r="BB96" i="2"/>
  <c r="AW96" i="2"/>
  <c r="AV96" i="2"/>
  <c r="AU96" i="2"/>
  <c r="AP96" i="2"/>
  <c r="AO96" i="2"/>
  <c r="AN96" i="2"/>
  <c r="AI96" i="2"/>
  <c r="AH96" i="2"/>
  <c r="AG96" i="2"/>
  <c r="O118" i="18"/>
  <c r="M63" i="19"/>
  <c r="AB96" i="2"/>
  <c r="AA96" i="2"/>
  <c r="Z96" i="2"/>
  <c r="M118" i="18"/>
  <c r="K63" i="19"/>
  <c r="U96" i="2"/>
  <c r="T96" i="2"/>
  <c r="S96" i="2"/>
  <c r="L118" i="18"/>
  <c r="J63" i="19"/>
  <c r="R96" i="2"/>
  <c r="Q96" i="2"/>
  <c r="P96" i="2"/>
  <c r="K118" i="18"/>
  <c r="I63" i="19"/>
  <c r="O96" i="2"/>
  <c r="N96" i="2"/>
  <c r="M96" i="2"/>
  <c r="I118" i="18"/>
  <c r="G63" i="19"/>
  <c r="L96" i="2"/>
  <c r="K96" i="2"/>
  <c r="G118" i="18"/>
  <c r="E63" i="19"/>
  <c r="J96" i="2"/>
  <c r="I96" i="2"/>
  <c r="F118" i="18"/>
  <c r="D63" i="19"/>
  <c r="H96" i="2"/>
  <c r="E118" i="18"/>
  <c r="C63" i="19"/>
  <c r="CT95" i="2"/>
  <c r="CS95" i="2"/>
  <c r="CR95" i="2"/>
  <c r="CM95" i="2"/>
  <c r="CL95" i="2"/>
  <c r="CK95" i="2"/>
  <c r="CF95" i="2"/>
  <c r="CE95" i="2"/>
  <c r="CD95" i="2"/>
  <c r="BY95" i="2"/>
  <c r="BX95" i="2"/>
  <c r="BW95" i="2"/>
  <c r="BR95" i="2"/>
  <c r="BQ95" i="2"/>
  <c r="BP95" i="2"/>
  <c r="BK95" i="2"/>
  <c r="BJ95" i="2"/>
  <c r="BI95" i="2"/>
  <c r="BD95" i="2"/>
  <c r="BC95" i="2"/>
  <c r="BB95" i="2"/>
  <c r="AW95" i="2"/>
  <c r="AV95" i="2"/>
  <c r="AU95" i="2"/>
  <c r="AP95" i="2"/>
  <c r="AO95" i="2"/>
  <c r="AN95" i="2"/>
  <c r="AI95" i="2"/>
  <c r="AH95" i="2"/>
  <c r="AG95" i="2"/>
  <c r="O117" i="18"/>
  <c r="AB95" i="2"/>
  <c r="AA95" i="2"/>
  <c r="Z95" i="2"/>
  <c r="M117" i="18"/>
  <c r="K62" i="19"/>
  <c r="U95" i="2"/>
  <c r="T95" i="2"/>
  <c r="S95" i="2"/>
  <c r="L117" i="18"/>
  <c r="J62" i="19"/>
  <c r="R95" i="2"/>
  <c r="Q95" i="2"/>
  <c r="P95" i="2"/>
  <c r="K117" i="18"/>
  <c r="I62" i="19"/>
  <c r="O95" i="2"/>
  <c r="N95" i="2"/>
  <c r="M95" i="2"/>
  <c r="I117" i="18"/>
  <c r="G62" i="19"/>
  <c r="L95" i="2"/>
  <c r="K95" i="2"/>
  <c r="G117" i="18"/>
  <c r="E62" i="19"/>
  <c r="J95" i="2"/>
  <c r="I95" i="2"/>
  <c r="F117" i="18"/>
  <c r="D62" i="19"/>
  <c r="H95" i="2"/>
  <c r="E117" i="18"/>
  <c r="C62" i="19"/>
  <c r="CT94" i="2"/>
  <c r="CS94" i="2"/>
  <c r="CR94" i="2"/>
  <c r="CM94" i="2"/>
  <c r="CL94" i="2"/>
  <c r="CK94" i="2"/>
  <c r="CF94" i="2"/>
  <c r="CE94" i="2"/>
  <c r="CD94" i="2"/>
  <c r="BY94" i="2"/>
  <c r="BX94" i="2"/>
  <c r="BW94" i="2"/>
  <c r="BR94" i="2"/>
  <c r="BQ94" i="2"/>
  <c r="BP94" i="2"/>
  <c r="BK94" i="2"/>
  <c r="BJ94" i="2"/>
  <c r="BI94" i="2"/>
  <c r="BD94" i="2"/>
  <c r="BC94" i="2"/>
  <c r="BB94" i="2"/>
  <c r="AW94" i="2"/>
  <c r="AV94" i="2"/>
  <c r="AU94" i="2"/>
  <c r="AP94" i="2"/>
  <c r="AO94" i="2"/>
  <c r="AN94" i="2"/>
  <c r="AI94" i="2"/>
  <c r="AH94" i="2"/>
  <c r="AG94" i="2"/>
  <c r="O116" i="18"/>
  <c r="AB94" i="2"/>
  <c r="AA94" i="2"/>
  <c r="Z94" i="2"/>
  <c r="M116" i="18"/>
  <c r="K61" i="19"/>
  <c r="U94" i="2"/>
  <c r="T94" i="2"/>
  <c r="S94" i="2"/>
  <c r="L116" i="18"/>
  <c r="J61" i="19"/>
  <c r="R94" i="2"/>
  <c r="Q94" i="2"/>
  <c r="P94" i="2"/>
  <c r="K116" i="18"/>
  <c r="I61" i="19"/>
  <c r="O94" i="2"/>
  <c r="N94" i="2"/>
  <c r="M94" i="2"/>
  <c r="I116" i="18"/>
  <c r="G61" i="19"/>
  <c r="L94" i="2"/>
  <c r="K94" i="2"/>
  <c r="G116" i="18"/>
  <c r="E61" i="19"/>
  <c r="J94" i="2"/>
  <c r="I94" i="2"/>
  <c r="F116" i="18"/>
  <c r="D61" i="19"/>
  <c r="H94" i="2"/>
  <c r="E116" i="18"/>
  <c r="C61" i="19"/>
  <c r="CT93" i="2"/>
  <c r="CS93" i="2"/>
  <c r="CR93" i="2"/>
  <c r="CM93" i="2"/>
  <c r="CL93" i="2"/>
  <c r="CK93" i="2"/>
  <c r="CF93" i="2"/>
  <c r="CE93" i="2"/>
  <c r="CD93" i="2"/>
  <c r="BY93" i="2"/>
  <c r="BX93" i="2"/>
  <c r="BW93" i="2"/>
  <c r="BR93" i="2"/>
  <c r="BQ93" i="2"/>
  <c r="BP93" i="2"/>
  <c r="BK93" i="2"/>
  <c r="BJ93" i="2"/>
  <c r="BI93" i="2"/>
  <c r="BD93" i="2"/>
  <c r="BC93" i="2"/>
  <c r="BB93" i="2"/>
  <c r="AW93" i="2"/>
  <c r="AV93" i="2"/>
  <c r="AU93" i="2"/>
  <c r="AP93" i="2"/>
  <c r="AO93" i="2"/>
  <c r="AN93" i="2"/>
  <c r="AI93" i="2"/>
  <c r="AH93" i="2"/>
  <c r="AG93" i="2"/>
  <c r="O115" i="18"/>
  <c r="M60" i="19"/>
  <c r="AB93" i="2"/>
  <c r="AA93" i="2"/>
  <c r="Z93" i="2"/>
  <c r="M115" i="18"/>
  <c r="K60" i="19"/>
  <c r="U93" i="2"/>
  <c r="T93" i="2"/>
  <c r="S93" i="2"/>
  <c r="L115" i="18"/>
  <c r="J60" i="19"/>
  <c r="R93" i="2"/>
  <c r="Q93" i="2"/>
  <c r="P93" i="2"/>
  <c r="K115" i="18"/>
  <c r="I60" i="19"/>
  <c r="O93" i="2"/>
  <c r="N93" i="2"/>
  <c r="M93" i="2"/>
  <c r="I115" i="18"/>
  <c r="G60" i="19"/>
  <c r="L93" i="2"/>
  <c r="K93" i="2"/>
  <c r="G115" i="18"/>
  <c r="E60" i="19"/>
  <c r="J93" i="2"/>
  <c r="I93" i="2"/>
  <c r="F115" i="18"/>
  <c r="D60" i="19"/>
  <c r="H93" i="2"/>
  <c r="E115" i="18"/>
  <c r="C60" i="19"/>
  <c r="CT92" i="2"/>
  <c r="CS92" i="2"/>
  <c r="CR92" i="2"/>
  <c r="CM92" i="2"/>
  <c r="CL92" i="2"/>
  <c r="CK92" i="2"/>
  <c r="CF92" i="2"/>
  <c r="CE92" i="2"/>
  <c r="CD92" i="2"/>
  <c r="BY92" i="2"/>
  <c r="BX92" i="2"/>
  <c r="BW92" i="2"/>
  <c r="BR92" i="2"/>
  <c r="BQ92" i="2"/>
  <c r="BP92" i="2"/>
  <c r="BK92" i="2"/>
  <c r="BJ92" i="2"/>
  <c r="BI92" i="2"/>
  <c r="BD92" i="2"/>
  <c r="BC92" i="2"/>
  <c r="BB92" i="2"/>
  <c r="AW92" i="2"/>
  <c r="AV92" i="2"/>
  <c r="AU92" i="2"/>
  <c r="AP92" i="2"/>
  <c r="AO92" i="2"/>
  <c r="AN92" i="2"/>
  <c r="AI92" i="2"/>
  <c r="AH92" i="2"/>
  <c r="AG92" i="2"/>
  <c r="O114" i="18"/>
  <c r="M59" i="19"/>
  <c r="AB92" i="2"/>
  <c r="AA92" i="2"/>
  <c r="Z92" i="2"/>
  <c r="M114" i="18"/>
  <c r="K59" i="19"/>
  <c r="U92" i="2"/>
  <c r="T92" i="2"/>
  <c r="S92" i="2"/>
  <c r="L114" i="18"/>
  <c r="J59" i="19"/>
  <c r="R92" i="2"/>
  <c r="Q92" i="2"/>
  <c r="P92" i="2"/>
  <c r="K114" i="18"/>
  <c r="I59" i="19"/>
  <c r="O92" i="2"/>
  <c r="N92" i="2"/>
  <c r="M92" i="2"/>
  <c r="I114" i="18"/>
  <c r="G59" i="19"/>
  <c r="L92" i="2"/>
  <c r="K92" i="2"/>
  <c r="G114" i="18"/>
  <c r="E59" i="19"/>
  <c r="J92" i="2"/>
  <c r="I92" i="2"/>
  <c r="F114" i="18"/>
  <c r="D59" i="19"/>
  <c r="H92" i="2"/>
  <c r="E114" i="18"/>
  <c r="C59" i="19"/>
  <c r="CT91" i="2"/>
  <c r="CS91" i="2"/>
  <c r="CR91" i="2"/>
  <c r="CM91" i="2"/>
  <c r="CL91" i="2"/>
  <c r="CK91" i="2"/>
  <c r="CF91" i="2"/>
  <c r="CE91" i="2"/>
  <c r="CD91" i="2"/>
  <c r="BY91" i="2"/>
  <c r="BX91" i="2"/>
  <c r="BW91" i="2"/>
  <c r="BR91" i="2"/>
  <c r="BQ91" i="2"/>
  <c r="BP91" i="2"/>
  <c r="BK91" i="2"/>
  <c r="BJ91" i="2"/>
  <c r="BI91" i="2"/>
  <c r="BD91" i="2"/>
  <c r="BC91" i="2"/>
  <c r="BB91" i="2"/>
  <c r="AW91" i="2"/>
  <c r="AV91" i="2"/>
  <c r="AU91" i="2"/>
  <c r="AP91" i="2"/>
  <c r="AO91" i="2"/>
  <c r="AN91" i="2"/>
  <c r="AI91" i="2"/>
  <c r="AH91" i="2"/>
  <c r="AG91" i="2"/>
  <c r="O113" i="18"/>
  <c r="AB91" i="2"/>
  <c r="AA91" i="2"/>
  <c r="Z91" i="2"/>
  <c r="M113" i="18"/>
  <c r="K58" i="19"/>
  <c r="U91" i="2"/>
  <c r="T91" i="2"/>
  <c r="S91" i="2"/>
  <c r="L113" i="18"/>
  <c r="J58" i="19"/>
  <c r="R91" i="2"/>
  <c r="Q91" i="2"/>
  <c r="P91" i="2"/>
  <c r="K113" i="18"/>
  <c r="I58" i="19"/>
  <c r="O91" i="2"/>
  <c r="N91" i="2"/>
  <c r="M91" i="2"/>
  <c r="I113" i="18"/>
  <c r="G58" i="19"/>
  <c r="L91" i="2"/>
  <c r="K91" i="2"/>
  <c r="G113" i="18"/>
  <c r="E58" i="19"/>
  <c r="J91" i="2"/>
  <c r="I91" i="2"/>
  <c r="F113" i="18"/>
  <c r="D58" i="19"/>
  <c r="H91" i="2"/>
  <c r="E113" i="18"/>
  <c r="C58" i="19"/>
  <c r="CT90" i="2"/>
  <c r="CS90" i="2"/>
  <c r="CR90" i="2"/>
  <c r="CM90" i="2"/>
  <c r="CL90" i="2"/>
  <c r="CK90" i="2"/>
  <c r="CF90" i="2"/>
  <c r="CE90" i="2"/>
  <c r="CD90" i="2"/>
  <c r="BY90" i="2"/>
  <c r="BX90" i="2"/>
  <c r="BW90" i="2"/>
  <c r="BR90" i="2"/>
  <c r="BQ90" i="2"/>
  <c r="BP90" i="2"/>
  <c r="BK90" i="2"/>
  <c r="BJ90" i="2"/>
  <c r="BI90" i="2"/>
  <c r="BD90" i="2"/>
  <c r="BC90" i="2"/>
  <c r="BB90" i="2"/>
  <c r="AW90" i="2"/>
  <c r="AV90" i="2"/>
  <c r="AU90" i="2"/>
  <c r="AP90" i="2"/>
  <c r="AO90" i="2"/>
  <c r="AN90" i="2"/>
  <c r="AI90" i="2"/>
  <c r="AH90" i="2"/>
  <c r="AG90" i="2"/>
  <c r="AB90" i="2"/>
  <c r="AA90" i="2"/>
  <c r="Z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F112" i="18"/>
  <c r="D57" i="19"/>
  <c r="H90" i="2"/>
  <c r="CT89" i="2"/>
  <c r="CS89" i="2"/>
  <c r="CR89" i="2"/>
  <c r="W26" i="3"/>
  <c r="CM89" i="2"/>
  <c r="CL89" i="2"/>
  <c r="CK89" i="2"/>
  <c r="V26" i="3"/>
  <c r="CF89" i="2"/>
  <c r="CE89" i="2"/>
  <c r="CD89" i="2"/>
  <c r="U26" i="3"/>
  <c r="BY89" i="2"/>
  <c r="BX89" i="2"/>
  <c r="BW89" i="2"/>
  <c r="T26" i="3"/>
  <c r="BR89" i="2"/>
  <c r="BQ89" i="2"/>
  <c r="BP89" i="2"/>
  <c r="S26" i="3"/>
  <c r="BK89" i="2"/>
  <c r="BJ89" i="2"/>
  <c r="BI89" i="2"/>
  <c r="R26" i="3"/>
  <c r="BD89" i="2"/>
  <c r="BC89" i="2"/>
  <c r="BB89" i="2"/>
  <c r="Q26" i="3"/>
  <c r="AW89" i="2"/>
  <c r="AV89" i="2"/>
  <c r="AU89" i="2"/>
  <c r="P26" i="3"/>
  <c r="AP89" i="2"/>
  <c r="AO89" i="2"/>
  <c r="AN89" i="2"/>
  <c r="O26" i="3"/>
  <c r="AI89" i="2"/>
  <c r="AH89" i="2"/>
  <c r="AG89" i="2"/>
  <c r="AB89" i="2"/>
  <c r="AA89" i="2"/>
  <c r="Z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F110" i="18"/>
  <c r="H89" i="2"/>
  <c r="CT88" i="2"/>
  <c r="CS88" i="2"/>
  <c r="CR88" i="2"/>
  <c r="CM88" i="2"/>
  <c r="CL88" i="2"/>
  <c r="CK88" i="2"/>
  <c r="CF88" i="2"/>
  <c r="CE88" i="2"/>
  <c r="CD88" i="2"/>
  <c r="BY88" i="2"/>
  <c r="BX88" i="2"/>
  <c r="BW88" i="2"/>
  <c r="BR88" i="2"/>
  <c r="BQ88" i="2"/>
  <c r="BP88" i="2"/>
  <c r="BK88" i="2"/>
  <c r="BJ88" i="2"/>
  <c r="BI88" i="2"/>
  <c r="BD88" i="2"/>
  <c r="BC88" i="2"/>
  <c r="BB88" i="2"/>
  <c r="AW88" i="2"/>
  <c r="AV88" i="2"/>
  <c r="AU88" i="2"/>
  <c r="AP88" i="2"/>
  <c r="AO88" i="2"/>
  <c r="AN88" i="2"/>
  <c r="AI88" i="2"/>
  <c r="AH88" i="2"/>
  <c r="AG88" i="2"/>
  <c r="O108" i="18"/>
  <c r="M55" i="19"/>
  <c r="AB88" i="2"/>
  <c r="AA88" i="2"/>
  <c r="Z88" i="2"/>
  <c r="M108" i="18"/>
  <c r="K55" i="19"/>
  <c r="U88" i="2"/>
  <c r="T88" i="2"/>
  <c r="S88" i="2"/>
  <c r="L108" i="18"/>
  <c r="J55" i="19"/>
  <c r="R88" i="2"/>
  <c r="Q88" i="2"/>
  <c r="P88" i="2"/>
  <c r="K108" i="18"/>
  <c r="I55" i="19"/>
  <c r="O88" i="2"/>
  <c r="N88" i="2"/>
  <c r="M88" i="2"/>
  <c r="I108" i="18"/>
  <c r="G55" i="19"/>
  <c r="L88" i="2"/>
  <c r="K88" i="2"/>
  <c r="G108" i="18"/>
  <c r="E55" i="19"/>
  <c r="J88" i="2"/>
  <c r="I88" i="2"/>
  <c r="F108" i="18"/>
  <c r="D55" i="19"/>
  <c r="H88" i="2"/>
  <c r="E108" i="18"/>
  <c r="C55" i="19"/>
  <c r="CT87" i="2"/>
  <c r="CS87" i="2"/>
  <c r="CR87" i="2"/>
  <c r="CM87" i="2"/>
  <c r="CL87" i="2"/>
  <c r="CK87" i="2"/>
  <c r="CF87" i="2"/>
  <c r="CE87" i="2"/>
  <c r="CD87" i="2"/>
  <c r="BY87" i="2"/>
  <c r="BX87" i="2"/>
  <c r="BW87" i="2"/>
  <c r="BR87" i="2"/>
  <c r="BQ87" i="2"/>
  <c r="BP87" i="2"/>
  <c r="BK87" i="2"/>
  <c r="BJ87" i="2"/>
  <c r="BI87" i="2"/>
  <c r="BD87" i="2"/>
  <c r="BC87" i="2"/>
  <c r="BB87" i="2"/>
  <c r="AW87" i="2"/>
  <c r="AV87" i="2"/>
  <c r="AU87" i="2"/>
  <c r="AP87" i="2"/>
  <c r="AO87" i="2"/>
  <c r="AN87" i="2"/>
  <c r="AI87" i="2"/>
  <c r="AH87" i="2"/>
  <c r="AG87" i="2"/>
  <c r="AB87" i="2"/>
  <c r="AA87" i="2"/>
  <c r="Z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F107" i="18"/>
  <c r="H87" i="2"/>
  <c r="CT86" i="2"/>
  <c r="CS86" i="2"/>
  <c r="CR86" i="2"/>
  <c r="CM86" i="2"/>
  <c r="CL86" i="2"/>
  <c r="CK86" i="2"/>
  <c r="CF86" i="2"/>
  <c r="CE86" i="2"/>
  <c r="CD86" i="2"/>
  <c r="BY86" i="2"/>
  <c r="BX86" i="2"/>
  <c r="BW86" i="2"/>
  <c r="BR86" i="2"/>
  <c r="BQ86" i="2"/>
  <c r="BP86" i="2"/>
  <c r="BK86" i="2"/>
  <c r="BJ86" i="2"/>
  <c r="BI86" i="2"/>
  <c r="BD86" i="2"/>
  <c r="BC86" i="2"/>
  <c r="BB86" i="2"/>
  <c r="AW86" i="2"/>
  <c r="AV86" i="2"/>
  <c r="AU86" i="2"/>
  <c r="AP86" i="2"/>
  <c r="AO86" i="2"/>
  <c r="AN86" i="2"/>
  <c r="AI86" i="2"/>
  <c r="AH86" i="2"/>
  <c r="AG86" i="2"/>
  <c r="O105" i="18"/>
  <c r="AB86" i="2"/>
  <c r="AA86" i="2"/>
  <c r="Z86" i="2"/>
  <c r="M105" i="18"/>
  <c r="K52" i="19"/>
  <c r="U86" i="2"/>
  <c r="T86" i="2"/>
  <c r="S86" i="2"/>
  <c r="L105" i="18"/>
  <c r="J52" i="19"/>
  <c r="R86" i="2"/>
  <c r="Q86" i="2"/>
  <c r="P86" i="2"/>
  <c r="K105" i="18"/>
  <c r="I52" i="19"/>
  <c r="O86" i="2"/>
  <c r="N86" i="2"/>
  <c r="M86" i="2"/>
  <c r="I105" i="18"/>
  <c r="G52" i="19"/>
  <c r="L86" i="2"/>
  <c r="K86" i="2"/>
  <c r="G105" i="18"/>
  <c r="E52" i="19"/>
  <c r="J86" i="2"/>
  <c r="I86" i="2"/>
  <c r="F105" i="18"/>
  <c r="D52" i="19"/>
  <c r="H86" i="2"/>
  <c r="E105" i="18"/>
  <c r="C52" i="19"/>
  <c r="CT85" i="2"/>
  <c r="CS85" i="2"/>
  <c r="CR85" i="2"/>
  <c r="CM85" i="2"/>
  <c r="CL85" i="2"/>
  <c r="CK85" i="2"/>
  <c r="CF85" i="2"/>
  <c r="CE85" i="2"/>
  <c r="CD85" i="2"/>
  <c r="BY85" i="2"/>
  <c r="BX85" i="2"/>
  <c r="BW85" i="2"/>
  <c r="BR85" i="2"/>
  <c r="BQ85" i="2"/>
  <c r="BP85" i="2"/>
  <c r="BK85" i="2"/>
  <c r="BJ85" i="2"/>
  <c r="BI85" i="2"/>
  <c r="BD85" i="2"/>
  <c r="BC85" i="2"/>
  <c r="BB85" i="2"/>
  <c r="AW85" i="2"/>
  <c r="AV85" i="2"/>
  <c r="AU85" i="2"/>
  <c r="AP85" i="2"/>
  <c r="AO85" i="2"/>
  <c r="AN85" i="2"/>
  <c r="AI85" i="2"/>
  <c r="AH85" i="2"/>
  <c r="AG85" i="2"/>
  <c r="O104" i="18"/>
  <c r="M51" i="19"/>
  <c r="AB85" i="2"/>
  <c r="AA85" i="2"/>
  <c r="Z85" i="2"/>
  <c r="M104" i="18"/>
  <c r="K51" i="19"/>
  <c r="U85" i="2"/>
  <c r="T85" i="2"/>
  <c r="S85" i="2"/>
  <c r="L104" i="18"/>
  <c r="J51" i="19"/>
  <c r="R85" i="2"/>
  <c r="Q85" i="2"/>
  <c r="P85" i="2"/>
  <c r="K104" i="18"/>
  <c r="I51" i="19"/>
  <c r="O85" i="2"/>
  <c r="N85" i="2"/>
  <c r="M85" i="2"/>
  <c r="I104" i="18"/>
  <c r="G51" i="19"/>
  <c r="L85" i="2"/>
  <c r="K85" i="2"/>
  <c r="G104" i="18"/>
  <c r="E51" i="19"/>
  <c r="J85" i="2"/>
  <c r="I85" i="2"/>
  <c r="F104" i="18"/>
  <c r="D51" i="19"/>
  <c r="H85" i="2"/>
  <c r="E104" i="18"/>
  <c r="C51" i="19"/>
  <c r="CT84" i="2"/>
  <c r="CS84" i="2"/>
  <c r="CR84" i="2"/>
  <c r="CM84" i="2"/>
  <c r="CL84" i="2"/>
  <c r="CK84" i="2"/>
  <c r="CF84" i="2"/>
  <c r="CE84" i="2"/>
  <c r="CD84" i="2"/>
  <c r="BY84" i="2"/>
  <c r="BX84" i="2"/>
  <c r="BW84" i="2"/>
  <c r="BR84" i="2"/>
  <c r="BQ84" i="2"/>
  <c r="BP84" i="2"/>
  <c r="BK84" i="2"/>
  <c r="BJ84" i="2"/>
  <c r="BI84" i="2"/>
  <c r="BD84" i="2"/>
  <c r="BC84" i="2"/>
  <c r="BB84" i="2"/>
  <c r="AW84" i="2"/>
  <c r="AV84" i="2"/>
  <c r="AU84" i="2"/>
  <c r="AP84" i="2"/>
  <c r="AO84" i="2"/>
  <c r="AN84" i="2"/>
  <c r="AI84" i="2"/>
  <c r="AH84" i="2"/>
  <c r="AG84" i="2"/>
  <c r="O103" i="18"/>
  <c r="M50" i="19"/>
  <c r="AB84" i="2"/>
  <c r="AA84" i="2"/>
  <c r="Z84" i="2"/>
  <c r="M103" i="18"/>
  <c r="K50" i="19"/>
  <c r="U84" i="2"/>
  <c r="T84" i="2"/>
  <c r="S84" i="2"/>
  <c r="L103" i="18"/>
  <c r="J50" i="19"/>
  <c r="R84" i="2"/>
  <c r="Q84" i="2"/>
  <c r="P84" i="2"/>
  <c r="K103" i="18"/>
  <c r="I50" i="19"/>
  <c r="O84" i="2"/>
  <c r="N84" i="2"/>
  <c r="M84" i="2"/>
  <c r="I103" i="18"/>
  <c r="G50" i="19"/>
  <c r="L84" i="2"/>
  <c r="K84" i="2"/>
  <c r="G103" i="18"/>
  <c r="E50" i="19"/>
  <c r="J84" i="2"/>
  <c r="I84" i="2"/>
  <c r="F103" i="18"/>
  <c r="D50" i="19"/>
  <c r="H84" i="2"/>
  <c r="E103" i="18"/>
  <c r="C50" i="19"/>
  <c r="CT83" i="2"/>
  <c r="CS83" i="2"/>
  <c r="CR83" i="2"/>
  <c r="CM83" i="2"/>
  <c r="CL83" i="2"/>
  <c r="CK83" i="2"/>
  <c r="CF83" i="2"/>
  <c r="CE83" i="2"/>
  <c r="CD83" i="2"/>
  <c r="BY83" i="2"/>
  <c r="BX83" i="2"/>
  <c r="BW83" i="2"/>
  <c r="BR83" i="2"/>
  <c r="BQ83" i="2"/>
  <c r="BP83" i="2"/>
  <c r="BK83" i="2"/>
  <c r="BJ83" i="2"/>
  <c r="BI83" i="2"/>
  <c r="BD83" i="2"/>
  <c r="BC83" i="2"/>
  <c r="BB83" i="2"/>
  <c r="AW83" i="2"/>
  <c r="AV83" i="2"/>
  <c r="AU83" i="2"/>
  <c r="AP83" i="2"/>
  <c r="AO83" i="2"/>
  <c r="AN83" i="2"/>
  <c r="AI83" i="2"/>
  <c r="AH83" i="2"/>
  <c r="AG83" i="2"/>
  <c r="O102" i="18"/>
  <c r="AB83" i="2"/>
  <c r="AA83" i="2"/>
  <c r="Z83" i="2"/>
  <c r="M102" i="18"/>
  <c r="K49" i="19"/>
  <c r="U83" i="2"/>
  <c r="T83" i="2"/>
  <c r="S83" i="2"/>
  <c r="L102" i="18"/>
  <c r="J49" i="19"/>
  <c r="R83" i="2"/>
  <c r="Q83" i="2"/>
  <c r="P83" i="2"/>
  <c r="K102" i="18"/>
  <c r="I49" i="19"/>
  <c r="O83" i="2"/>
  <c r="N83" i="2"/>
  <c r="M83" i="2"/>
  <c r="I102" i="18"/>
  <c r="G49" i="19"/>
  <c r="L83" i="2"/>
  <c r="K83" i="2"/>
  <c r="G102" i="18"/>
  <c r="E49" i="19"/>
  <c r="J83" i="2"/>
  <c r="I83" i="2"/>
  <c r="F102" i="18"/>
  <c r="D49" i="19"/>
  <c r="H83" i="2"/>
  <c r="E102" i="18"/>
  <c r="C49" i="19"/>
  <c r="CT82" i="2"/>
  <c r="CS82" i="2"/>
  <c r="CR82" i="2"/>
  <c r="CM82" i="2"/>
  <c r="CL82" i="2"/>
  <c r="CK82" i="2"/>
  <c r="CF82" i="2"/>
  <c r="CE82" i="2"/>
  <c r="CD82" i="2"/>
  <c r="BY82" i="2"/>
  <c r="BX82" i="2"/>
  <c r="BW82" i="2"/>
  <c r="BR82" i="2"/>
  <c r="BQ82" i="2"/>
  <c r="BP82" i="2"/>
  <c r="BK82" i="2"/>
  <c r="BJ82" i="2"/>
  <c r="BI82" i="2"/>
  <c r="BD82" i="2"/>
  <c r="BC82" i="2"/>
  <c r="BB82" i="2"/>
  <c r="AW82" i="2"/>
  <c r="AV82" i="2"/>
  <c r="AU82" i="2"/>
  <c r="AP82" i="2"/>
  <c r="AO82" i="2"/>
  <c r="AN82" i="2"/>
  <c r="AI82" i="2"/>
  <c r="AH82" i="2"/>
  <c r="AG82" i="2"/>
  <c r="AB82" i="2"/>
  <c r="AA82" i="2"/>
  <c r="Z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F101" i="18"/>
  <c r="H82" i="2"/>
  <c r="CT81" i="2"/>
  <c r="CS81" i="2"/>
  <c r="CR81" i="2"/>
  <c r="CM81" i="2"/>
  <c r="CL81" i="2"/>
  <c r="CK81" i="2"/>
  <c r="CF81" i="2"/>
  <c r="CE81" i="2"/>
  <c r="CD81" i="2"/>
  <c r="BY81" i="2"/>
  <c r="BX81" i="2"/>
  <c r="BW81" i="2"/>
  <c r="BR81" i="2"/>
  <c r="BQ81" i="2"/>
  <c r="BP81" i="2"/>
  <c r="BK81" i="2"/>
  <c r="BJ81" i="2"/>
  <c r="BI81" i="2"/>
  <c r="BD81" i="2"/>
  <c r="BC81" i="2"/>
  <c r="BB81" i="2"/>
  <c r="AW81" i="2"/>
  <c r="AV81" i="2"/>
  <c r="AU81" i="2"/>
  <c r="AP81" i="2"/>
  <c r="AO81" i="2"/>
  <c r="AN81" i="2"/>
  <c r="AI81" i="2"/>
  <c r="AH81" i="2"/>
  <c r="AG81" i="2"/>
  <c r="O99" i="18"/>
  <c r="M27" i="20"/>
  <c r="AB81" i="2"/>
  <c r="AA81" i="2"/>
  <c r="Z81" i="2"/>
  <c r="M99" i="18"/>
  <c r="K27" i="20"/>
  <c r="U81" i="2"/>
  <c r="T81" i="2"/>
  <c r="S81" i="2"/>
  <c r="L99" i="18"/>
  <c r="J27" i="20"/>
  <c r="R81" i="2"/>
  <c r="Q81" i="2"/>
  <c r="P81" i="2"/>
  <c r="K99" i="18"/>
  <c r="I27" i="20"/>
  <c r="O81" i="2"/>
  <c r="N81" i="2"/>
  <c r="M81" i="2"/>
  <c r="I99" i="18"/>
  <c r="G27" i="20"/>
  <c r="L81" i="2"/>
  <c r="K81" i="2"/>
  <c r="G99" i="18"/>
  <c r="E27" i="20"/>
  <c r="J81" i="2"/>
  <c r="I81" i="2"/>
  <c r="F99" i="18"/>
  <c r="D27" i="20"/>
  <c r="H81" i="2"/>
  <c r="E99" i="18"/>
  <c r="C27" i="20"/>
  <c r="CT80" i="2"/>
  <c r="CS80" i="2"/>
  <c r="CR80" i="2"/>
  <c r="CM80" i="2"/>
  <c r="CL80" i="2"/>
  <c r="CK80" i="2"/>
  <c r="CF80" i="2"/>
  <c r="CE80" i="2"/>
  <c r="CD80" i="2"/>
  <c r="BY80" i="2"/>
  <c r="BX80" i="2"/>
  <c r="BW80" i="2"/>
  <c r="BR80" i="2"/>
  <c r="BQ80" i="2"/>
  <c r="BP80" i="2"/>
  <c r="BK80" i="2"/>
  <c r="BJ80" i="2"/>
  <c r="BI80" i="2"/>
  <c r="BD80" i="2"/>
  <c r="BC80" i="2"/>
  <c r="BB80" i="2"/>
  <c r="AW80" i="2"/>
  <c r="AV80" i="2"/>
  <c r="AU80" i="2"/>
  <c r="AP80" i="2"/>
  <c r="AO80" i="2"/>
  <c r="AN80" i="2"/>
  <c r="AI80" i="2"/>
  <c r="AH80" i="2"/>
  <c r="AG80" i="2"/>
  <c r="O98" i="18"/>
  <c r="M26" i="20"/>
  <c r="AB80" i="2"/>
  <c r="AA80" i="2"/>
  <c r="Z80" i="2"/>
  <c r="M98" i="18"/>
  <c r="K26" i="20"/>
  <c r="U80" i="2"/>
  <c r="T80" i="2"/>
  <c r="S80" i="2"/>
  <c r="L98" i="18"/>
  <c r="J26" i="20"/>
  <c r="R80" i="2"/>
  <c r="Q80" i="2"/>
  <c r="P80" i="2"/>
  <c r="K98" i="18"/>
  <c r="I26" i="20"/>
  <c r="O80" i="2"/>
  <c r="N80" i="2"/>
  <c r="M80" i="2"/>
  <c r="I98" i="18"/>
  <c r="G26" i="20"/>
  <c r="L80" i="2"/>
  <c r="K80" i="2"/>
  <c r="G98" i="18"/>
  <c r="E26" i="20"/>
  <c r="J80" i="2"/>
  <c r="I80" i="2"/>
  <c r="F98" i="18"/>
  <c r="D26" i="20"/>
  <c r="H80" i="2"/>
  <c r="E98" i="18"/>
  <c r="C26" i="20"/>
  <c r="CT79" i="2"/>
  <c r="CS79" i="2"/>
  <c r="CR79" i="2"/>
  <c r="CM79" i="2"/>
  <c r="CL79" i="2"/>
  <c r="CK79" i="2"/>
  <c r="CF79" i="2"/>
  <c r="CE79" i="2"/>
  <c r="CD79" i="2"/>
  <c r="BY79" i="2"/>
  <c r="BX79" i="2"/>
  <c r="BW79" i="2"/>
  <c r="BR79" i="2"/>
  <c r="BQ79" i="2"/>
  <c r="BP79" i="2"/>
  <c r="BK79" i="2"/>
  <c r="BJ79" i="2"/>
  <c r="BI79" i="2"/>
  <c r="BD79" i="2"/>
  <c r="BC79" i="2"/>
  <c r="BB79" i="2"/>
  <c r="AW79" i="2"/>
  <c r="AV79" i="2"/>
  <c r="AU79" i="2"/>
  <c r="AP79" i="2"/>
  <c r="AO79" i="2"/>
  <c r="AN79" i="2"/>
  <c r="AI79" i="2"/>
  <c r="AH79" i="2"/>
  <c r="AG79" i="2"/>
  <c r="O97" i="18"/>
  <c r="AB79" i="2"/>
  <c r="AA79" i="2"/>
  <c r="Z79" i="2"/>
  <c r="M97" i="18"/>
  <c r="K25" i="20"/>
  <c r="U79" i="2"/>
  <c r="T79" i="2"/>
  <c r="S79" i="2"/>
  <c r="L97" i="18"/>
  <c r="J25" i="20"/>
  <c r="R79" i="2"/>
  <c r="Q79" i="2"/>
  <c r="P79" i="2"/>
  <c r="K97" i="18"/>
  <c r="I25" i="20"/>
  <c r="O79" i="2"/>
  <c r="N79" i="2"/>
  <c r="M79" i="2"/>
  <c r="I97" i="18"/>
  <c r="G25" i="20"/>
  <c r="L79" i="2"/>
  <c r="K79" i="2"/>
  <c r="G97" i="18"/>
  <c r="E25" i="20"/>
  <c r="J79" i="2"/>
  <c r="I79" i="2"/>
  <c r="F97" i="18"/>
  <c r="D25" i="20"/>
  <c r="H79" i="2"/>
  <c r="E97" i="18"/>
  <c r="C25" i="20"/>
  <c r="CT78" i="2"/>
  <c r="CS78" i="2"/>
  <c r="CR78" i="2"/>
  <c r="CM78" i="2"/>
  <c r="CL78" i="2"/>
  <c r="CK78" i="2"/>
  <c r="CF78" i="2"/>
  <c r="CE78" i="2"/>
  <c r="CD78" i="2"/>
  <c r="BY78" i="2"/>
  <c r="BX78" i="2"/>
  <c r="BW78" i="2"/>
  <c r="BR78" i="2"/>
  <c r="BQ78" i="2"/>
  <c r="BP78" i="2"/>
  <c r="BK78" i="2"/>
  <c r="BJ78" i="2"/>
  <c r="BI78" i="2"/>
  <c r="BD78" i="2"/>
  <c r="BC78" i="2"/>
  <c r="BB78" i="2"/>
  <c r="AW78" i="2"/>
  <c r="AV78" i="2"/>
  <c r="AU78" i="2"/>
  <c r="AP78" i="2"/>
  <c r="AO78" i="2"/>
  <c r="AN78" i="2"/>
  <c r="AI78" i="2"/>
  <c r="AH78" i="2"/>
  <c r="AG78" i="2"/>
  <c r="O96" i="18"/>
  <c r="AB78" i="2"/>
  <c r="AA78" i="2"/>
  <c r="Z78" i="2"/>
  <c r="M96" i="18"/>
  <c r="K24" i="20"/>
  <c r="U78" i="2"/>
  <c r="T78" i="2"/>
  <c r="S78" i="2"/>
  <c r="L96" i="18"/>
  <c r="J24" i="20"/>
  <c r="R78" i="2"/>
  <c r="Q78" i="2"/>
  <c r="P78" i="2"/>
  <c r="K96" i="18"/>
  <c r="I24" i="20"/>
  <c r="O78" i="2"/>
  <c r="N78" i="2"/>
  <c r="M78" i="2"/>
  <c r="I96" i="18"/>
  <c r="G24" i="20"/>
  <c r="L78" i="2"/>
  <c r="K78" i="2"/>
  <c r="G96" i="18"/>
  <c r="E24" i="20"/>
  <c r="J78" i="2"/>
  <c r="I78" i="2"/>
  <c r="F96" i="18"/>
  <c r="D24" i="20"/>
  <c r="H78" i="2"/>
  <c r="E96" i="18"/>
  <c r="C24" i="20"/>
  <c r="CT77" i="2"/>
  <c r="CS77" i="2"/>
  <c r="CR77" i="2"/>
  <c r="CM77" i="2"/>
  <c r="CL77" i="2"/>
  <c r="CK77" i="2"/>
  <c r="CF77" i="2"/>
  <c r="CE77" i="2"/>
  <c r="CD77" i="2"/>
  <c r="BY77" i="2"/>
  <c r="BX77" i="2"/>
  <c r="BW77" i="2"/>
  <c r="BR77" i="2"/>
  <c r="BQ77" i="2"/>
  <c r="BP77" i="2"/>
  <c r="BK77" i="2"/>
  <c r="BJ77" i="2"/>
  <c r="BI77" i="2"/>
  <c r="BD77" i="2"/>
  <c r="BC77" i="2"/>
  <c r="BB77" i="2"/>
  <c r="AW77" i="2"/>
  <c r="AV77" i="2"/>
  <c r="AU77" i="2"/>
  <c r="AP77" i="2"/>
  <c r="AO77" i="2"/>
  <c r="AN77" i="2"/>
  <c r="AI77" i="2"/>
  <c r="AH77" i="2"/>
  <c r="AG77" i="2"/>
  <c r="O95" i="18"/>
  <c r="M23" i="20"/>
  <c r="AB77" i="2"/>
  <c r="AA77" i="2"/>
  <c r="Z77" i="2"/>
  <c r="M95" i="18"/>
  <c r="K23" i="20"/>
  <c r="U77" i="2"/>
  <c r="T77" i="2"/>
  <c r="S77" i="2"/>
  <c r="L95" i="18"/>
  <c r="J23" i="20"/>
  <c r="R77" i="2"/>
  <c r="Q77" i="2"/>
  <c r="P77" i="2"/>
  <c r="K95" i="18"/>
  <c r="I23" i="20"/>
  <c r="O77" i="2"/>
  <c r="N77" i="2"/>
  <c r="M77" i="2"/>
  <c r="I95" i="18"/>
  <c r="G23" i="20"/>
  <c r="L77" i="2"/>
  <c r="K77" i="2"/>
  <c r="G95" i="18"/>
  <c r="E23" i="20"/>
  <c r="J77" i="2"/>
  <c r="I77" i="2"/>
  <c r="F95" i="18"/>
  <c r="D23" i="20"/>
  <c r="H77" i="2"/>
  <c r="E95" i="18"/>
  <c r="C23" i="20"/>
  <c r="CT76" i="2"/>
  <c r="CS76" i="2"/>
  <c r="CR76" i="2"/>
  <c r="CM76" i="2"/>
  <c r="CL76" i="2"/>
  <c r="CK76" i="2"/>
  <c r="CF76" i="2"/>
  <c r="CE76" i="2"/>
  <c r="CD76" i="2"/>
  <c r="BY76" i="2"/>
  <c r="BX76" i="2"/>
  <c r="BW76" i="2"/>
  <c r="BR76" i="2"/>
  <c r="BQ76" i="2"/>
  <c r="BP76" i="2"/>
  <c r="BK76" i="2"/>
  <c r="BJ76" i="2"/>
  <c r="BI76" i="2"/>
  <c r="BD76" i="2"/>
  <c r="BC76" i="2"/>
  <c r="BB76" i="2"/>
  <c r="AW76" i="2"/>
  <c r="AV76" i="2"/>
  <c r="AU76" i="2"/>
  <c r="AP76" i="2"/>
  <c r="AO76" i="2"/>
  <c r="AN76" i="2"/>
  <c r="AI76" i="2"/>
  <c r="AH76" i="2"/>
  <c r="AG76" i="2"/>
  <c r="O94" i="18"/>
  <c r="M22" i="20"/>
  <c r="AB76" i="2"/>
  <c r="AA76" i="2"/>
  <c r="Z76" i="2"/>
  <c r="M94" i="18"/>
  <c r="K22" i="20"/>
  <c r="U76" i="2"/>
  <c r="T76" i="2"/>
  <c r="S76" i="2"/>
  <c r="L94" i="18"/>
  <c r="J22" i="20"/>
  <c r="R76" i="2"/>
  <c r="Q76" i="2"/>
  <c r="P76" i="2"/>
  <c r="K94" i="18"/>
  <c r="I22" i="20"/>
  <c r="O76" i="2"/>
  <c r="N76" i="2"/>
  <c r="M76" i="2"/>
  <c r="I94" i="18"/>
  <c r="G22" i="20"/>
  <c r="L76" i="2"/>
  <c r="K76" i="2"/>
  <c r="G94" i="18"/>
  <c r="E22" i="20"/>
  <c r="J76" i="2"/>
  <c r="I76" i="2"/>
  <c r="F94" i="18"/>
  <c r="D22" i="20"/>
  <c r="H76" i="2"/>
  <c r="E94" i="18"/>
  <c r="C22" i="20"/>
  <c r="CT75" i="2"/>
  <c r="CS75" i="2"/>
  <c r="CR75" i="2"/>
  <c r="CM75" i="2"/>
  <c r="CL75" i="2"/>
  <c r="CK75" i="2"/>
  <c r="CF75" i="2"/>
  <c r="CE75" i="2"/>
  <c r="CD75" i="2"/>
  <c r="BY75" i="2"/>
  <c r="BX75" i="2"/>
  <c r="BW75" i="2"/>
  <c r="BR75" i="2"/>
  <c r="BQ75" i="2"/>
  <c r="BP75" i="2"/>
  <c r="BK75" i="2"/>
  <c r="BJ75" i="2"/>
  <c r="BI75" i="2"/>
  <c r="BD75" i="2"/>
  <c r="BC75" i="2"/>
  <c r="BB75" i="2"/>
  <c r="AW75" i="2"/>
  <c r="AV75" i="2"/>
  <c r="AU75" i="2"/>
  <c r="AP75" i="2"/>
  <c r="AO75" i="2"/>
  <c r="AN75" i="2"/>
  <c r="AI75" i="2"/>
  <c r="AH75" i="2"/>
  <c r="AG75" i="2"/>
  <c r="O93" i="18"/>
  <c r="AB75" i="2"/>
  <c r="AA75" i="2"/>
  <c r="Z75" i="2"/>
  <c r="M93" i="18"/>
  <c r="K21" i="20"/>
  <c r="U75" i="2"/>
  <c r="T75" i="2"/>
  <c r="S75" i="2"/>
  <c r="L93" i="18"/>
  <c r="J21" i="20"/>
  <c r="R75" i="2"/>
  <c r="Q75" i="2"/>
  <c r="P75" i="2"/>
  <c r="K93" i="18"/>
  <c r="I21" i="20"/>
  <c r="O75" i="2"/>
  <c r="N75" i="2"/>
  <c r="M75" i="2"/>
  <c r="I93" i="18"/>
  <c r="G21" i="20"/>
  <c r="L75" i="2"/>
  <c r="K75" i="2"/>
  <c r="G93" i="18"/>
  <c r="E21" i="20"/>
  <c r="J75" i="2"/>
  <c r="I75" i="2"/>
  <c r="F93" i="18"/>
  <c r="D21" i="20"/>
  <c r="H75" i="2"/>
  <c r="E93" i="18"/>
  <c r="C21" i="20"/>
  <c r="CT74" i="2"/>
  <c r="CS74" i="2"/>
  <c r="CR74" i="2"/>
  <c r="CM74" i="2"/>
  <c r="CL74" i="2"/>
  <c r="CK74" i="2"/>
  <c r="CF74" i="2"/>
  <c r="CE74" i="2"/>
  <c r="CD74" i="2"/>
  <c r="BY74" i="2"/>
  <c r="BX74" i="2"/>
  <c r="BW74" i="2"/>
  <c r="BR74" i="2"/>
  <c r="BQ74" i="2"/>
  <c r="BP74" i="2"/>
  <c r="BK74" i="2"/>
  <c r="BJ74" i="2"/>
  <c r="BI74" i="2"/>
  <c r="BD74" i="2"/>
  <c r="BC74" i="2"/>
  <c r="BB74" i="2"/>
  <c r="AW74" i="2"/>
  <c r="AV74" i="2"/>
  <c r="AU74" i="2"/>
  <c r="AP74" i="2"/>
  <c r="AO74" i="2"/>
  <c r="AN74" i="2"/>
  <c r="AI74" i="2"/>
  <c r="AH74" i="2"/>
  <c r="AG74" i="2"/>
  <c r="O92" i="18"/>
  <c r="AB74" i="2"/>
  <c r="AA74" i="2"/>
  <c r="Z74" i="2"/>
  <c r="M92" i="18"/>
  <c r="K20" i="20"/>
  <c r="U74" i="2"/>
  <c r="T74" i="2"/>
  <c r="S74" i="2"/>
  <c r="L92" i="18"/>
  <c r="J20" i="20"/>
  <c r="R74" i="2"/>
  <c r="Q74" i="2"/>
  <c r="P74" i="2"/>
  <c r="K92" i="18"/>
  <c r="I20" i="20"/>
  <c r="O74" i="2"/>
  <c r="N74" i="2"/>
  <c r="M74" i="2"/>
  <c r="I92" i="18"/>
  <c r="G20" i="20"/>
  <c r="L74" i="2"/>
  <c r="K74" i="2"/>
  <c r="G92" i="18"/>
  <c r="E20" i="20"/>
  <c r="J74" i="2"/>
  <c r="I74" i="2"/>
  <c r="F92" i="18"/>
  <c r="D20" i="20"/>
  <c r="H74" i="2"/>
  <c r="E92" i="18"/>
  <c r="C20" i="20"/>
  <c r="CT73" i="2"/>
  <c r="CS73" i="2"/>
  <c r="CR73" i="2"/>
  <c r="CM73" i="2"/>
  <c r="CL73" i="2"/>
  <c r="CK73" i="2"/>
  <c r="CF73" i="2"/>
  <c r="CE73" i="2"/>
  <c r="CD73" i="2"/>
  <c r="BY73" i="2"/>
  <c r="BX73" i="2"/>
  <c r="BW73" i="2"/>
  <c r="BR73" i="2"/>
  <c r="BQ73" i="2"/>
  <c r="BP73" i="2"/>
  <c r="BK73" i="2"/>
  <c r="BJ73" i="2"/>
  <c r="BI73" i="2"/>
  <c r="BD73" i="2"/>
  <c r="BC73" i="2"/>
  <c r="BB73" i="2"/>
  <c r="AW73" i="2"/>
  <c r="AV73" i="2"/>
  <c r="AU73" i="2"/>
  <c r="AP73" i="2"/>
  <c r="AO73" i="2"/>
  <c r="AN73" i="2"/>
  <c r="AI73" i="2"/>
  <c r="AH73" i="2"/>
  <c r="AG73" i="2"/>
  <c r="O91" i="18"/>
  <c r="M19" i="20"/>
  <c r="AB73" i="2"/>
  <c r="AA73" i="2"/>
  <c r="Z73" i="2"/>
  <c r="M91" i="18"/>
  <c r="K19" i="20"/>
  <c r="U73" i="2"/>
  <c r="T73" i="2"/>
  <c r="S73" i="2"/>
  <c r="L91" i="18"/>
  <c r="J19" i="20"/>
  <c r="R73" i="2"/>
  <c r="Q73" i="2"/>
  <c r="P73" i="2"/>
  <c r="K91" i="18"/>
  <c r="I19" i="20"/>
  <c r="O73" i="2"/>
  <c r="N73" i="2"/>
  <c r="M73" i="2"/>
  <c r="I91" i="18"/>
  <c r="G19" i="20"/>
  <c r="L73" i="2"/>
  <c r="K73" i="2"/>
  <c r="G91" i="18"/>
  <c r="E19" i="20"/>
  <c r="J73" i="2"/>
  <c r="I73" i="2"/>
  <c r="F91" i="18"/>
  <c r="D19" i="20"/>
  <c r="H73" i="2"/>
  <c r="E91" i="18"/>
  <c r="C19" i="20"/>
  <c r="CT72" i="2"/>
  <c r="CS72" i="2"/>
  <c r="CR72" i="2"/>
  <c r="CM72" i="2"/>
  <c r="CL72" i="2"/>
  <c r="CK72" i="2"/>
  <c r="CF72" i="2"/>
  <c r="CE72" i="2"/>
  <c r="CD72" i="2"/>
  <c r="BY72" i="2"/>
  <c r="BX72" i="2"/>
  <c r="BW72" i="2"/>
  <c r="BR72" i="2"/>
  <c r="BQ72" i="2"/>
  <c r="BP72" i="2"/>
  <c r="BK72" i="2"/>
  <c r="BJ72" i="2"/>
  <c r="BI72" i="2"/>
  <c r="BD72" i="2"/>
  <c r="BC72" i="2"/>
  <c r="BB72" i="2"/>
  <c r="AW72" i="2"/>
  <c r="AV72" i="2"/>
  <c r="AU72" i="2"/>
  <c r="AP72" i="2"/>
  <c r="AO72" i="2"/>
  <c r="AN72" i="2"/>
  <c r="AI72" i="2"/>
  <c r="AH72" i="2"/>
  <c r="AG72" i="2"/>
  <c r="O90" i="18"/>
  <c r="M18" i="20"/>
  <c r="AB72" i="2"/>
  <c r="AA72" i="2"/>
  <c r="Z72" i="2"/>
  <c r="M90" i="18"/>
  <c r="K18" i="20"/>
  <c r="U72" i="2"/>
  <c r="T72" i="2"/>
  <c r="S72" i="2"/>
  <c r="L90" i="18"/>
  <c r="J18" i="20"/>
  <c r="R72" i="2"/>
  <c r="Q72" i="2"/>
  <c r="P72" i="2"/>
  <c r="K90" i="18"/>
  <c r="I18" i="20"/>
  <c r="O72" i="2"/>
  <c r="N72" i="2"/>
  <c r="M72" i="2"/>
  <c r="I90" i="18"/>
  <c r="G18" i="20"/>
  <c r="L72" i="2"/>
  <c r="K72" i="2"/>
  <c r="G90" i="18"/>
  <c r="E18" i="20"/>
  <c r="J72" i="2"/>
  <c r="I72" i="2"/>
  <c r="F90" i="18"/>
  <c r="D18" i="20"/>
  <c r="H72" i="2"/>
  <c r="E90" i="18"/>
  <c r="C18" i="20"/>
  <c r="CT71" i="2"/>
  <c r="CS71" i="2"/>
  <c r="CR71" i="2"/>
  <c r="CM71" i="2"/>
  <c r="CL71" i="2"/>
  <c r="CK71" i="2"/>
  <c r="CF71" i="2"/>
  <c r="CE71" i="2"/>
  <c r="CD71" i="2"/>
  <c r="BY71" i="2"/>
  <c r="BX71" i="2"/>
  <c r="BW71" i="2"/>
  <c r="BR71" i="2"/>
  <c r="BQ71" i="2"/>
  <c r="BP71" i="2"/>
  <c r="BK71" i="2"/>
  <c r="BJ71" i="2"/>
  <c r="BI71" i="2"/>
  <c r="BD71" i="2"/>
  <c r="BC71" i="2"/>
  <c r="BB71" i="2"/>
  <c r="AW71" i="2"/>
  <c r="AV71" i="2"/>
  <c r="AU71" i="2"/>
  <c r="AP71" i="2"/>
  <c r="AO71" i="2"/>
  <c r="AN71" i="2"/>
  <c r="AI71" i="2"/>
  <c r="AH71" i="2"/>
  <c r="AG71" i="2"/>
  <c r="O89" i="18"/>
  <c r="AB71" i="2"/>
  <c r="AA71" i="2"/>
  <c r="Z71" i="2"/>
  <c r="M89" i="18"/>
  <c r="K17" i="20"/>
  <c r="U71" i="2"/>
  <c r="T71" i="2"/>
  <c r="S71" i="2"/>
  <c r="L89" i="18"/>
  <c r="J17" i="20"/>
  <c r="R71" i="2"/>
  <c r="Q71" i="2"/>
  <c r="P71" i="2"/>
  <c r="K89" i="18"/>
  <c r="I17" i="20"/>
  <c r="O71" i="2"/>
  <c r="N71" i="2"/>
  <c r="M71" i="2"/>
  <c r="I89" i="18"/>
  <c r="G17" i="20"/>
  <c r="L71" i="2"/>
  <c r="K71" i="2"/>
  <c r="G89" i="18"/>
  <c r="E17" i="20"/>
  <c r="J71" i="2"/>
  <c r="I71" i="2"/>
  <c r="F89" i="18"/>
  <c r="D17" i="20"/>
  <c r="H71" i="2"/>
  <c r="E89" i="18"/>
  <c r="C17" i="20"/>
  <c r="CT70" i="2"/>
  <c r="CS70" i="2"/>
  <c r="CR70" i="2"/>
  <c r="CM70" i="2"/>
  <c r="CL70" i="2"/>
  <c r="CK70" i="2"/>
  <c r="CF70" i="2"/>
  <c r="CE70" i="2"/>
  <c r="CD70" i="2"/>
  <c r="BY70" i="2"/>
  <c r="BX70" i="2"/>
  <c r="BW70" i="2"/>
  <c r="BR70" i="2"/>
  <c r="BQ70" i="2"/>
  <c r="BP70" i="2"/>
  <c r="BK70" i="2"/>
  <c r="BJ70" i="2"/>
  <c r="BI70" i="2"/>
  <c r="BD70" i="2"/>
  <c r="BC70" i="2"/>
  <c r="BB70" i="2"/>
  <c r="AW70" i="2"/>
  <c r="AV70" i="2"/>
  <c r="AU70" i="2"/>
  <c r="AP70" i="2"/>
  <c r="AO70" i="2"/>
  <c r="AN70" i="2"/>
  <c r="AI70" i="2"/>
  <c r="AH70" i="2"/>
  <c r="AG70" i="2"/>
  <c r="O88" i="18"/>
  <c r="AB70" i="2"/>
  <c r="AA70" i="2"/>
  <c r="Z70" i="2"/>
  <c r="M88" i="18"/>
  <c r="K16" i="20"/>
  <c r="U70" i="2"/>
  <c r="T70" i="2"/>
  <c r="S70" i="2"/>
  <c r="L88" i="18"/>
  <c r="J16" i="20"/>
  <c r="R70" i="2"/>
  <c r="Q70" i="2"/>
  <c r="P70" i="2"/>
  <c r="K88" i="18"/>
  <c r="I16" i="20"/>
  <c r="O70" i="2"/>
  <c r="N70" i="2"/>
  <c r="M70" i="2"/>
  <c r="I88" i="18"/>
  <c r="G16" i="20"/>
  <c r="L70" i="2"/>
  <c r="K70" i="2"/>
  <c r="G88" i="18"/>
  <c r="E16" i="20"/>
  <c r="J70" i="2"/>
  <c r="I70" i="2"/>
  <c r="F88" i="18"/>
  <c r="D16" i="20"/>
  <c r="H70" i="2"/>
  <c r="E88" i="18"/>
  <c r="C16" i="20"/>
  <c r="CT69" i="2"/>
  <c r="CS69" i="2"/>
  <c r="CR69" i="2"/>
  <c r="CM69" i="2"/>
  <c r="CL69" i="2"/>
  <c r="CK69" i="2"/>
  <c r="CF69" i="2"/>
  <c r="CE69" i="2"/>
  <c r="CD69" i="2"/>
  <c r="BY69" i="2"/>
  <c r="BX69" i="2"/>
  <c r="BW69" i="2"/>
  <c r="BR69" i="2"/>
  <c r="BQ69" i="2"/>
  <c r="BP69" i="2"/>
  <c r="BK69" i="2"/>
  <c r="BJ69" i="2"/>
  <c r="BI69" i="2"/>
  <c r="BD69" i="2"/>
  <c r="BC69" i="2"/>
  <c r="BB69" i="2"/>
  <c r="AW69" i="2"/>
  <c r="AV69" i="2"/>
  <c r="AU69" i="2"/>
  <c r="AP69" i="2"/>
  <c r="AO69" i="2"/>
  <c r="AN69" i="2"/>
  <c r="AI69" i="2"/>
  <c r="AH69" i="2"/>
  <c r="AG69" i="2"/>
  <c r="AB69" i="2"/>
  <c r="AA69" i="2"/>
  <c r="Z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F87" i="18"/>
  <c r="D15" i="20"/>
  <c r="H69" i="2"/>
  <c r="CT68" i="2"/>
  <c r="CS68" i="2"/>
  <c r="CR68" i="2"/>
  <c r="CM68" i="2"/>
  <c r="CL68" i="2"/>
  <c r="CK68" i="2"/>
  <c r="CF68" i="2"/>
  <c r="CE68" i="2"/>
  <c r="CD68" i="2"/>
  <c r="BY68" i="2"/>
  <c r="BX68" i="2"/>
  <c r="BW68" i="2"/>
  <c r="BR68" i="2"/>
  <c r="BQ68" i="2"/>
  <c r="BP68" i="2"/>
  <c r="BK68" i="2"/>
  <c r="BJ68" i="2"/>
  <c r="BI68" i="2"/>
  <c r="BD68" i="2"/>
  <c r="BC68" i="2"/>
  <c r="BB68" i="2"/>
  <c r="AW68" i="2"/>
  <c r="AV68" i="2"/>
  <c r="AU68" i="2"/>
  <c r="AP68" i="2"/>
  <c r="AO68" i="2"/>
  <c r="AN68" i="2"/>
  <c r="AI68" i="2"/>
  <c r="AH68" i="2"/>
  <c r="AG68" i="2"/>
  <c r="O85" i="18"/>
  <c r="M34" i="21"/>
  <c r="AB68" i="2"/>
  <c r="AA68" i="2"/>
  <c r="Z68" i="2"/>
  <c r="M85" i="18"/>
  <c r="K34" i="21"/>
  <c r="U68" i="2"/>
  <c r="T68" i="2"/>
  <c r="S68" i="2"/>
  <c r="L85" i="18"/>
  <c r="J34" i="21"/>
  <c r="R68" i="2"/>
  <c r="Q68" i="2"/>
  <c r="P68" i="2"/>
  <c r="K85" i="18"/>
  <c r="I34" i="21"/>
  <c r="O68" i="2"/>
  <c r="N68" i="2"/>
  <c r="M68" i="2"/>
  <c r="I85" i="18"/>
  <c r="G34" i="21"/>
  <c r="L68" i="2"/>
  <c r="K68" i="2"/>
  <c r="G85" i="18"/>
  <c r="E34" i="21"/>
  <c r="J68" i="2"/>
  <c r="I68" i="2"/>
  <c r="F85" i="18"/>
  <c r="D34" i="21"/>
  <c r="H68" i="2"/>
  <c r="E85" i="18"/>
  <c r="C34" i="21"/>
  <c r="CT67" i="2"/>
  <c r="CS67" i="2"/>
  <c r="CR67" i="2"/>
  <c r="CM67" i="2"/>
  <c r="CL67" i="2"/>
  <c r="CK67" i="2"/>
  <c r="CF67" i="2"/>
  <c r="CE67" i="2"/>
  <c r="CD67" i="2"/>
  <c r="BY67" i="2"/>
  <c r="BX67" i="2"/>
  <c r="BW67" i="2"/>
  <c r="BR67" i="2"/>
  <c r="BQ67" i="2"/>
  <c r="BP67" i="2"/>
  <c r="BK67" i="2"/>
  <c r="BJ67" i="2"/>
  <c r="BI67" i="2"/>
  <c r="BD67" i="2"/>
  <c r="BC67" i="2"/>
  <c r="BB67" i="2"/>
  <c r="AW67" i="2"/>
  <c r="AV67" i="2"/>
  <c r="AU67" i="2"/>
  <c r="AP67" i="2"/>
  <c r="AO67" i="2"/>
  <c r="AN67" i="2"/>
  <c r="AI67" i="2"/>
  <c r="AH67" i="2"/>
  <c r="AG67" i="2"/>
  <c r="O84" i="18"/>
  <c r="AB67" i="2"/>
  <c r="AA67" i="2"/>
  <c r="Z67" i="2"/>
  <c r="M84" i="18"/>
  <c r="K33" i="21"/>
  <c r="U67" i="2"/>
  <c r="T67" i="2"/>
  <c r="S67" i="2"/>
  <c r="L84" i="18"/>
  <c r="J33" i="21"/>
  <c r="R67" i="2"/>
  <c r="Q67" i="2"/>
  <c r="P67" i="2"/>
  <c r="K84" i="18"/>
  <c r="I33" i="21"/>
  <c r="O67" i="2"/>
  <c r="N67" i="2"/>
  <c r="M67" i="2"/>
  <c r="I84" i="18"/>
  <c r="L67" i="2"/>
  <c r="K67" i="2"/>
  <c r="G84" i="18"/>
  <c r="E33" i="21"/>
  <c r="J67" i="2"/>
  <c r="I67" i="2"/>
  <c r="F84" i="18"/>
  <c r="D33" i="21"/>
  <c r="H67" i="2"/>
  <c r="E84" i="18"/>
  <c r="C33" i="21"/>
  <c r="CT66" i="2"/>
  <c r="CS66" i="2"/>
  <c r="CR66" i="2"/>
  <c r="CM66" i="2"/>
  <c r="CL66" i="2"/>
  <c r="CK66" i="2"/>
  <c r="CF66" i="2"/>
  <c r="CE66" i="2"/>
  <c r="CD66" i="2"/>
  <c r="BY66" i="2"/>
  <c r="BX66" i="2"/>
  <c r="BW66" i="2"/>
  <c r="BR66" i="2"/>
  <c r="BQ66" i="2"/>
  <c r="BP66" i="2"/>
  <c r="BK66" i="2"/>
  <c r="BJ66" i="2"/>
  <c r="BI66" i="2"/>
  <c r="BD66" i="2"/>
  <c r="BC66" i="2"/>
  <c r="BB66" i="2"/>
  <c r="AW66" i="2"/>
  <c r="AV66" i="2"/>
  <c r="AU66" i="2"/>
  <c r="AP66" i="2"/>
  <c r="AO66" i="2"/>
  <c r="AN66" i="2"/>
  <c r="AI66" i="2"/>
  <c r="AH66" i="2"/>
  <c r="AG66" i="2"/>
  <c r="O83" i="18"/>
  <c r="AB66" i="2"/>
  <c r="AA66" i="2"/>
  <c r="Z66" i="2"/>
  <c r="M83" i="18"/>
  <c r="K32" i="21"/>
  <c r="U66" i="2"/>
  <c r="T66" i="2"/>
  <c r="S66" i="2"/>
  <c r="L83" i="18"/>
  <c r="J32" i="21"/>
  <c r="R66" i="2"/>
  <c r="Q66" i="2"/>
  <c r="P66" i="2"/>
  <c r="K83" i="18"/>
  <c r="I32" i="21"/>
  <c r="O66" i="2"/>
  <c r="N66" i="2"/>
  <c r="M66" i="2"/>
  <c r="I83" i="18"/>
  <c r="G32" i="21"/>
  <c r="L66" i="2"/>
  <c r="K66" i="2"/>
  <c r="G83" i="18"/>
  <c r="E32" i="21"/>
  <c r="J66" i="2"/>
  <c r="I66" i="2"/>
  <c r="F83" i="18"/>
  <c r="D32" i="21"/>
  <c r="H66" i="2"/>
  <c r="E83" i="18"/>
  <c r="C32" i="21"/>
  <c r="CT65" i="2"/>
  <c r="CS65" i="2"/>
  <c r="CR65" i="2"/>
  <c r="CM65" i="2"/>
  <c r="CL65" i="2"/>
  <c r="CK65" i="2"/>
  <c r="CF65" i="2"/>
  <c r="CE65" i="2"/>
  <c r="CD65" i="2"/>
  <c r="BY65" i="2"/>
  <c r="BX65" i="2"/>
  <c r="BW65" i="2"/>
  <c r="BR65" i="2"/>
  <c r="BQ65" i="2"/>
  <c r="BP65" i="2"/>
  <c r="BK65" i="2"/>
  <c r="BJ65" i="2"/>
  <c r="BI65" i="2"/>
  <c r="BD65" i="2"/>
  <c r="BC65" i="2"/>
  <c r="BB65" i="2"/>
  <c r="AW65" i="2"/>
  <c r="AV65" i="2"/>
  <c r="AU65" i="2"/>
  <c r="AP65" i="2"/>
  <c r="AO65" i="2"/>
  <c r="AN65" i="2"/>
  <c r="AI65" i="2"/>
  <c r="AH65" i="2"/>
  <c r="AG65" i="2"/>
  <c r="O82" i="18"/>
  <c r="M31" i="21"/>
  <c r="AB65" i="2"/>
  <c r="AA65" i="2"/>
  <c r="Z65" i="2"/>
  <c r="M82" i="18"/>
  <c r="K31" i="21"/>
  <c r="U65" i="2"/>
  <c r="T65" i="2"/>
  <c r="S65" i="2"/>
  <c r="L82" i="18"/>
  <c r="J31" i="21"/>
  <c r="R65" i="2"/>
  <c r="Q65" i="2"/>
  <c r="P65" i="2"/>
  <c r="K82" i="18"/>
  <c r="I31" i="21"/>
  <c r="O65" i="2"/>
  <c r="N65" i="2"/>
  <c r="M65" i="2"/>
  <c r="I82" i="18"/>
  <c r="G31" i="21"/>
  <c r="L65" i="2"/>
  <c r="K65" i="2"/>
  <c r="G82" i="18"/>
  <c r="E31" i="21"/>
  <c r="J65" i="2"/>
  <c r="I65" i="2"/>
  <c r="F82" i="18"/>
  <c r="D31" i="21"/>
  <c r="H65" i="2"/>
  <c r="E82" i="18"/>
  <c r="C31" i="21"/>
  <c r="CT64" i="2"/>
  <c r="CS64" i="2"/>
  <c r="CR64" i="2"/>
  <c r="CM64" i="2"/>
  <c r="CL64" i="2"/>
  <c r="CK64" i="2"/>
  <c r="CF64" i="2"/>
  <c r="CE64" i="2"/>
  <c r="CD64" i="2"/>
  <c r="BY64" i="2"/>
  <c r="BX64" i="2"/>
  <c r="BW64" i="2"/>
  <c r="BR64" i="2"/>
  <c r="BQ64" i="2"/>
  <c r="BP64" i="2"/>
  <c r="BK64" i="2"/>
  <c r="BJ64" i="2"/>
  <c r="BI64" i="2"/>
  <c r="BD64" i="2"/>
  <c r="BC64" i="2"/>
  <c r="BB64" i="2"/>
  <c r="AW64" i="2"/>
  <c r="AV64" i="2"/>
  <c r="AU64" i="2"/>
  <c r="AP64" i="2"/>
  <c r="AO64" i="2"/>
  <c r="AN64" i="2"/>
  <c r="AI64" i="2"/>
  <c r="AH64" i="2"/>
  <c r="AG64" i="2"/>
  <c r="O81" i="18"/>
  <c r="M30" i="21"/>
  <c r="AB64" i="2"/>
  <c r="AA64" i="2"/>
  <c r="Z64" i="2"/>
  <c r="M81" i="18"/>
  <c r="K30" i="21"/>
  <c r="U64" i="2"/>
  <c r="T64" i="2"/>
  <c r="S64" i="2"/>
  <c r="L81" i="18"/>
  <c r="J30" i="21"/>
  <c r="R64" i="2"/>
  <c r="Q64" i="2"/>
  <c r="P64" i="2"/>
  <c r="K81" i="18"/>
  <c r="I30" i="21"/>
  <c r="O64" i="2"/>
  <c r="N64" i="2"/>
  <c r="M64" i="2"/>
  <c r="I81" i="18"/>
  <c r="G30" i="21"/>
  <c r="L64" i="2"/>
  <c r="K64" i="2"/>
  <c r="G81" i="18"/>
  <c r="E30" i="21"/>
  <c r="J64" i="2"/>
  <c r="I64" i="2"/>
  <c r="F81" i="18"/>
  <c r="D30" i="21"/>
  <c r="H64" i="2"/>
  <c r="E81" i="18"/>
  <c r="C30" i="21"/>
  <c r="CT63" i="2"/>
  <c r="CS63" i="2"/>
  <c r="CR63" i="2"/>
  <c r="CM63" i="2"/>
  <c r="CL63" i="2"/>
  <c r="CK63" i="2"/>
  <c r="CF63" i="2"/>
  <c r="CE63" i="2"/>
  <c r="CD63" i="2"/>
  <c r="BY63" i="2"/>
  <c r="BX63" i="2"/>
  <c r="BW63" i="2"/>
  <c r="BR63" i="2"/>
  <c r="BQ63" i="2"/>
  <c r="BP63" i="2"/>
  <c r="BK63" i="2"/>
  <c r="BJ63" i="2"/>
  <c r="BI63" i="2"/>
  <c r="BD63" i="2"/>
  <c r="BC63" i="2"/>
  <c r="BB63" i="2"/>
  <c r="AW63" i="2"/>
  <c r="AV63" i="2"/>
  <c r="AU63" i="2"/>
  <c r="AP63" i="2"/>
  <c r="AO63" i="2"/>
  <c r="AN63" i="2"/>
  <c r="AI63" i="2"/>
  <c r="AH63" i="2"/>
  <c r="AG63" i="2"/>
  <c r="O80" i="18"/>
  <c r="AB63" i="2"/>
  <c r="AA63" i="2"/>
  <c r="Z63" i="2"/>
  <c r="M80" i="18"/>
  <c r="K29" i="21"/>
  <c r="U63" i="2"/>
  <c r="T63" i="2"/>
  <c r="S63" i="2"/>
  <c r="L80" i="18"/>
  <c r="J29" i="21"/>
  <c r="R63" i="2"/>
  <c r="Q63" i="2"/>
  <c r="P63" i="2"/>
  <c r="K80" i="18"/>
  <c r="I29" i="21"/>
  <c r="O63" i="2"/>
  <c r="N63" i="2"/>
  <c r="M63" i="2"/>
  <c r="I80" i="18"/>
  <c r="L63" i="2"/>
  <c r="K63" i="2"/>
  <c r="G80" i="18"/>
  <c r="E29" i="21"/>
  <c r="J63" i="2"/>
  <c r="I63" i="2"/>
  <c r="F80" i="18"/>
  <c r="D29" i="21"/>
  <c r="H63" i="2"/>
  <c r="E80" i="18"/>
  <c r="C29" i="21"/>
  <c r="CT62" i="2"/>
  <c r="CS62" i="2"/>
  <c r="CR62" i="2"/>
  <c r="CM62" i="2"/>
  <c r="CL62" i="2"/>
  <c r="CK62" i="2"/>
  <c r="CF62" i="2"/>
  <c r="CE62" i="2"/>
  <c r="CD62" i="2"/>
  <c r="BY62" i="2"/>
  <c r="BX62" i="2"/>
  <c r="BW62" i="2"/>
  <c r="BR62" i="2"/>
  <c r="BQ62" i="2"/>
  <c r="BP62" i="2"/>
  <c r="BK62" i="2"/>
  <c r="BJ62" i="2"/>
  <c r="BI62" i="2"/>
  <c r="BD62" i="2"/>
  <c r="BC62" i="2"/>
  <c r="BB62" i="2"/>
  <c r="AW62" i="2"/>
  <c r="AV62" i="2"/>
  <c r="AU62" i="2"/>
  <c r="AP62" i="2"/>
  <c r="AO62" i="2"/>
  <c r="AN62" i="2"/>
  <c r="AI62" i="2"/>
  <c r="AH62" i="2"/>
  <c r="AG62" i="2"/>
  <c r="O79" i="18"/>
  <c r="AB62" i="2"/>
  <c r="AA62" i="2"/>
  <c r="Z62" i="2"/>
  <c r="M79" i="18"/>
  <c r="K28" i="21"/>
  <c r="U62" i="2"/>
  <c r="T62" i="2"/>
  <c r="S62" i="2"/>
  <c r="L79" i="18"/>
  <c r="J28" i="21"/>
  <c r="R62" i="2"/>
  <c r="Q62" i="2"/>
  <c r="P62" i="2"/>
  <c r="K79" i="18"/>
  <c r="I28" i="21"/>
  <c r="O62" i="2"/>
  <c r="N62" i="2"/>
  <c r="M62" i="2"/>
  <c r="I79" i="18"/>
  <c r="G28" i="21"/>
  <c r="L62" i="2"/>
  <c r="K62" i="2"/>
  <c r="G79" i="18"/>
  <c r="E28" i="21"/>
  <c r="J62" i="2"/>
  <c r="I62" i="2"/>
  <c r="F79" i="18"/>
  <c r="D28" i="21"/>
  <c r="H62" i="2"/>
  <c r="E79" i="18"/>
  <c r="C28" i="21"/>
  <c r="CT61" i="2"/>
  <c r="CS61" i="2"/>
  <c r="CR61" i="2"/>
  <c r="CM61" i="2"/>
  <c r="CL61" i="2"/>
  <c r="CK61" i="2"/>
  <c r="CF61" i="2"/>
  <c r="CE61" i="2"/>
  <c r="CD61" i="2"/>
  <c r="BY61" i="2"/>
  <c r="BX61" i="2"/>
  <c r="BW61" i="2"/>
  <c r="BR61" i="2"/>
  <c r="BQ61" i="2"/>
  <c r="BP61" i="2"/>
  <c r="BK61" i="2"/>
  <c r="BJ61" i="2"/>
  <c r="BI61" i="2"/>
  <c r="BD61" i="2"/>
  <c r="BC61" i="2"/>
  <c r="BB61" i="2"/>
  <c r="AW61" i="2"/>
  <c r="AV61" i="2"/>
  <c r="AU61" i="2"/>
  <c r="AP61" i="2"/>
  <c r="AO61" i="2"/>
  <c r="AN61" i="2"/>
  <c r="AI61" i="2"/>
  <c r="AH61" i="2"/>
  <c r="AG61" i="2"/>
  <c r="AB61" i="2"/>
  <c r="AA61" i="2"/>
  <c r="Z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F78" i="18"/>
  <c r="D27" i="21"/>
  <c r="H61" i="2"/>
  <c r="CT60" i="2"/>
  <c r="CS60" i="2"/>
  <c r="CR60" i="2"/>
  <c r="CM60" i="2"/>
  <c r="CL60" i="2"/>
  <c r="CK60" i="2"/>
  <c r="CF60" i="2"/>
  <c r="CE60" i="2"/>
  <c r="CD60" i="2"/>
  <c r="BY60" i="2"/>
  <c r="BX60" i="2"/>
  <c r="BW60" i="2"/>
  <c r="BR60" i="2"/>
  <c r="BQ60" i="2"/>
  <c r="BP60" i="2"/>
  <c r="BK60" i="2"/>
  <c r="BJ60" i="2"/>
  <c r="BI60" i="2"/>
  <c r="BD60" i="2"/>
  <c r="BC60" i="2"/>
  <c r="BB60" i="2"/>
  <c r="AW60" i="2"/>
  <c r="AV60" i="2"/>
  <c r="AU60" i="2"/>
  <c r="AP60" i="2"/>
  <c r="AO60" i="2"/>
  <c r="AN60" i="2"/>
  <c r="AI60" i="2"/>
  <c r="AH60" i="2"/>
  <c r="AG60" i="2"/>
  <c r="O76" i="18"/>
  <c r="M46" i="19"/>
  <c r="AB60" i="2"/>
  <c r="AA60" i="2"/>
  <c r="Z60" i="2"/>
  <c r="M76" i="18"/>
  <c r="K46" i="19"/>
  <c r="U60" i="2"/>
  <c r="T60" i="2"/>
  <c r="S60" i="2"/>
  <c r="L76" i="18"/>
  <c r="J46" i="19"/>
  <c r="R60" i="2"/>
  <c r="Q60" i="2"/>
  <c r="P60" i="2"/>
  <c r="K76" i="18"/>
  <c r="I46" i="19"/>
  <c r="O60" i="2"/>
  <c r="N60" i="2"/>
  <c r="M60" i="2"/>
  <c r="I76" i="18"/>
  <c r="G46" i="19"/>
  <c r="L60" i="2"/>
  <c r="K60" i="2"/>
  <c r="G76" i="18"/>
  <c r="J60" i="2"/>
  <c r="I60" i="2"/>
  <c r="F76" i="18"/>
  <c r="D46" i="19"/>
  <c r="H60" i="2"/>
  <c r="E76" i="18"/>
  <c r="C46" i="19"/>
  <c r="CT59" i="2"/>
  <c r="CS59" i="2"/>
  <c r="CR59" i="2"/>
  <c r="CM59" i="2"/>
  <c r="CL59" i="2"/>
  <c r="CK59" i="2"/>
  <c r="CF59" i="2"/>
  <c r="CE59" i="2"/>
  <c r="CD59" i="2"/>
  <c r="BY59" i="2"/>
  <c r="BX59" i="2"/>
  <c r="BW59" i="2"/>
  <c r="BR59" i="2"/>
  <c r="BQ59" i="2"/>
  <c r="BP59" i="2"/>
  <c r="BK59" i="2"/>
  <c r="BJ59" i="2"/>
  <c r="BI59" i="2"/>
  <c r="BD59" i="2"/>
  <c r="BC59" i="2"/>
  <c r="BB59" i="2"/>
  <c r="AW59" i="2"/>
  <c r="AV59" i="2"/>
  <c r="AU59" i="2"/>
  <c r="AP59" i="2"/>
  <c r="AO59" i="2"/>
  <c r="AN59" i="2"/>
  <c r="AI59" i="2"/>
  <c r="AH59" i="2"/>
  <c r="AG59" i="2"/>
  <c r="O75" i="18"/>
  <c r="AB59" i="2"/>
  <c r="AA59" i="2"/>
  <c r="Z59" i="2"/>
  <c r="M75" i="18"/>
  <c r="U59" i="2"/>
  <c r="T59" i="2"/>
  <c r="S59" i="2"/>
  <c r="L75" i="18"/>
  <c r="J45" i="19"/>
  <c r="R59" i="2"/>
  <c r="Q59" i="2"/>
  <c r="P59" i="2"/>
  <c r="K75" i="18"/>
  <c r="I45" i="19"/>
  <c r="O59" i="2"/>
  <c r="N59" i="2"/>
  <c r="M59" i="2"/>
  <c r="I75" i="18"/>
  <c r="L59" i="2"/>
  <c r="K59" i="2"/>
  <c r="G75" i="18"/>
  <c r="E45" i="19"/>
  <c r="J59" i="2"/>
  <c r="I59" i="2"/>
  <c r="F75" i="18"/>
  <c r="D45" i="19"/>
  <c r="H59" i="2"/>
  <c r="E75" i="18"/>
  <c r="C45" i="19"/>
  <c r="CT58" i="2"/>
  <c r="CS58" i="2"/>
  <c r="CR58" i="2"/>
  <c r="CM58" i="2"/>
  <c r="CL58" i="2"/>
  <c r="CK58" i="2"/>
  <c r="CF58" i="2"/>
  <c r="CE58" i="2"/>
  <c r="CD58" i="2"/>
  <c r="BY58" i="2"/>
  <c r="BX58" i="2"/>
  <c r="BW58" i="2"/>
  <c r="BR58" i="2"/>
  <c r="BQ58" i="2"/>
  <c r="BP58" i="2"/>
  <c r="BK58" i="2"/>
  <c r="BJ58" i="2"/>
  <c r="BI58" i="2"/>
  <c r="BD58" i="2"/>
  <c r="BC58" i="2"/>
  <c r="BB58" i="2"/>
  <c r="AW58" i="2"/>
  <c r="AV58" i="2"/>
  <c r="AU58" i="2"/>
  <c r="AP58" i="2"/>
  <c r="AO58" i="2"/>
  <c r="AN58" i="2"/>
  <c r="AI58" i="2"/>
  <c r="AH58" i="2"/>
  <c r="AG58" i="2"/>
  <c r="O74" i="18"/>
  <c r="AB58" i="2"/>
  <c r="AA58" i="2"/>
  <c r="Z58" i="2"/>
  <c r="M74" i="18"/>
  <c r="K44" i="19"/>
  <c r="U58" i="2"/>
  <c r="T58" i="2"/>
  <c r="S58" i="2"/>
  <c r="L74" i="18"/>
  <c r="J44" i="19"/>
  <c r="R58" i="2"/>
  <c r="Q58" i="2"/>
  <c r="P58" i="2"/>
  <c r="K74" i="18"/>
  <c r="I44" i="19"/>
  <c r="O58" i="2"/>
  <c r="N58" i="2"/>
  <c r="M58" i="2"/>
  <c r="I74" i="18"/>
  <c r="G44" i="19"/>
  <c r="L58" i="2"/>
  <c r="K58" i="2"/>
  <c r="G74" i="18"/>
  <c r="E44" i="19"/>
  <c r="J58" i="2"/>
  <c r="I58" i="2"/>
  <c r="F74" i="18"/>
  <c r="D44" i="19"/>
  <c r="H58" i="2"/>
  <c r="E74" i="18"/>
  <c r="C44" i="19"/>
  <c r="CT57" i="2"/>
  <c r="CS57" i="2"/>
  <c r="CR57" i="2"/>
  <c r="CM57" i="2"/>
  <c r="CL57" i="2"/>
  <c r="CK57" i="2"/>
  <c r="CF57" i="2"/>
  <c r="CE57" i="2"/>
  <c r="CD57" i="2"/>
  <c r="BY57" i="2"/>
  <c r="BX57" i="2"/>
  <c r="BW57" i="2"/>
  <c r="BR57" i="2"/>
  <c r="BQ57" i="2"/>
  <c r="BP57" i="2"/>
  <c r="BK57" i="2"/>
  <c r="BJ57" i="2"/>
  <c r="BI57" i="2"/>
  <c r="BD57" i="2"/>
  <c r="BC57" i="2"/>
  <c r="BB57" i="2"/>
  <c r="AW57" i="2"/>
  <c r="AV57" i="2"/>
  <c r="AU57" i="2"/>
  <c r="AP57" i="2"/>
  <c r="AO57" i="2"/>
  <c r="AN57" i="2"/>
  <c r="AI57" i="2"/>
  <c r="AH57" i="2"/>
  <c r="AG57" i="2"/>
  <c r="O73" i="18"/>
  <c r="M43" i="19"/>
  <c r="AB57" i="2"/>
  <c r="AA57" i="2"/>
  <c r="Z57" i="2"/>
  <c r="M73" i="18"/>
  <c r="K43" i="19"/>
  <c r="U57" i="2"/>
  <c r="T57" i="2"/>
  <c r="S57" i="2"/>
  <c r="L73" i="18"/>
  <c r="J43" i="19"/>
  <c r="R57" i="2"/>
  <c r="Q57" i="2"/>
  <c r="P57" i="2"/>
  <c r="K73" i="18"/>
  <c r="I43" i="19"/>
  <c r="O57" i="2"/>
  <c r="N57" i="2"/>
  <c r="M57" i="2"/>
  <c r="I73" i="18"/>
  <c r="G43" i="19"/>
  <c r="L57" i="2"/>
  <c r="K57" i="2"/>
  <c r="G73" i="18"/>
  <c r="E43" i="19"/>
  <c r="J57" i="2"/>
  <c r="I57" i="2"/>
  <c r="F73" i="18"/>
  <c r="D43" i="19"/>
  <c r="H57" i="2"/>
  <c r="E73" i="18"/>
  <c r="C43" i="19"/>
  <c r="CT56" i="2"/>
  <c r="CS56" i="2"/>
  <c r="CR56" i="2"/>
  <c r="CM56" i="2"/>
  <c r="CL56" i="2"/>
  <c r="CK56" i="2"/>
  <c r="CF56" i="2"/>
  <c r="CE56" i="2"/>
  <c r="CD56" i="2"/>
  <c r="BY56" i="2"/>
  <c r="BX56" i="2"/>
  <c r="BW56" i="2"/>
  <c r="BR56" i="2"/>
  <c r="BQ56" i="2"/>
  <c r="BP56" i="2"/>
  <c r="BK56" i="2"/>
  <c r="BJ56" i="2"/>
  <c r="BI56" i="2"/>
  <c r="BD56" i="2"/>
  <c r="BC56" i="2"/>
  <c r="BB56" i="2"/>
  <c r="AW56" i="2"/>
  <c r="AV56" i="2"/>
  <c r="AU56" i="2"/>
  <c r="AP56" i="2"/>
  <c r="AO56" i="2"/>
  <c r="AN56" i="2"/>
  <c r="AI56" i="2"/>
  <c r="AH56" i="2"/>
  <c r="AG56" i="2"/>
  <c r="O72" i="18"/>
  <c r="M42" i="19"/>
  <c r="AB56" i="2"/>
  <c r="AA56" i="2"/>
  <c r="Z56" i="2"/>
  <c r="M72" i="18"/>
  <c r="K42" i="19"/>
  <c r="U56" i="2"/>
  <c r="T56" i="2"/>
  <c r="S56" i="2"/>
  <c r="L72" i="18"/>
  <c r="J42" i="19"/>
  <c r="R56" i="2"/>
  <c r="Q56" i="2"/>
  <c r="P56" i="2"/>
  <c r="K72" i="18"/>
  <c r="I42" i="19"/>
  <c r="O56" i="2"/>
  <c r="N56" i="2"/>
  <c r="M56" i="2"/>
  <c r="I72" i="18"/>
  <c r="G42" i="19"/>
  <c r="L56" i="2"/>
  <c r="K56" i="2"/>
  <c r="G72" i="18"/>
  <c r="J56" i="2"/>
  <c r="I56" i="2"/>
  <c r="F72" i="18"/>
  <c r="D42" i="19"/>
  <c r="H56" i="2"/>
  <c r="E72" i="18"/>
  <c r="C42" i="19"/>
  <c r="CT55" i="2"/>
  <c r="CS55" i="2"/>
  <c r="CR55" i="2"/>
  <c r="CM55" i="2"/>
  <c r="CL55" i="2"/>
  <c r="CK55" i="2"/>
  <c r="CF55" i="2"/>
  <c r="CE55" i="2"/>
  <c r="CD55" i="2"/>
  <c r="BY55" i="2"/>
  <c r="BX55" i="2"/>
  <c r="BW55" i="2"/>
  <c r="BR55" i="2"/>
  <c r="BQ55" i="2"/>
  <c r="BP55" i="2"/>
  <c r="BK55" i="2"/>
  <c r="BJ55" i="2"/>
  <c r="BI55" i="2"/>
  <c r="BD55" i="2"/>
  <c r="BC55" i="2"/>
  <c r="BB55" i="2"/>
  <c r="AW55" i="2"/>
  <c r="AV55" i="2"/>
  <c r="AU55" i="2"/>
  <c r="AP55" i="2"/>
  <c r="AO55" i="2"/>
  <c r="AN55" i="2"/>
  <c r="AI55" i="2"/>
  <c r="AH55" i="2"/>
  <c r="AG55" i="2"/>
  <c r="AB55" i="2"/>
  <c r="AA55" i="2"/>
  <c r="Z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F71" i="18"/>
  <c r="D41" i="19"/>
  <c r="H55" i="2"/>
  <c r="CT54" i="2"/>
  <c r="CS54" i="2"/>
  <c r="CR54" i="2"/>
  <c r="CM54" i="2"/>
  <c r="CL54" i="2"/>
  <c r="CK54" i="2"/>
  <c r="CF54" i="2"/>
  <c r="CE54" i="2"/>
  <c r="CD54" i="2"/>
  <c r="BY54" i="2"/>
  <c r="BX54" i="2"/>
  <c r="BW54" i="2"/>
  <c r="BR54" i="2"/>
  <c r="BQ54" i="2"/>
  <c r="BP54" i="2"/>
  <c r="BK54" i="2"/>
  <c r="BJ54" i="2"/>
  <c r="BI54" i="2"/>
  <c r="BD54" i="2"/>
  <c r="BC54" i="2"/>
  <c r="BB54" i="2"/>
  <c r="AW54" i="2"/>
  <c r="AV54" i="2"/>
  <c r="AU54" i="2"/>
  <c r="AP54" i="2"/>
  <c r="AO54" i="2"/>
  <c r="AN54" i="2"/>
  <c r="AI54" i="2"/>
  <c r="AH54" i="2"/>
  <c r="AG54" i="2"/>
  <c r="O69" i="18"/>
  <c r="AB54" i="2"/>
  <c r="AA54" i="2"/>
  <c r="Z54" i="2"/>
  <c r="M69" i="18"/>
  <c r="K13" i="20"/>
  <c r="U54" i="2"/>
  <c r="T54" i="2"/>
  <c r="S54" i="2"/>
  <c r="L69" i="18"/>
  <c r="J13" i="20"/>
  <c r="R54" i="2"/>
  <c r="Q54" i="2"/>
  <c r="P54" i="2"/>
  <c r="K69" i="18"/>
  <c r="I13" i="20"/>
  <c r="O54" i="2"/>
  <c r="N54" i="2"/>
  <c r="M54" i="2"/>
  <c r="I69" i="18"/>
  <c r="G13" i="20"/>
  <c r="L54" i="2"/>
  <c r="K54" i="2"/>
  <c r="G69" i="18"/>
  <c r="E13" i="20"/>
  <c r="J54" i="2"/>
  <c r="I54" i="2"/>
  <c r="F69" i="18"/>
  <c r="D13" i="20"/>
  <c r="H54" i="2"/>
  <c r="E69" i="18"/>
  <c r="C13" i="20"/>
  <c r="CT53" i="2"/>
  <c r="CS53" i="2"/>
  <c r="CR53" i="2"/>
  <c r="CM53" i="2"/>
  <c r="CL53" i="2"/>
  <c r="CK53" i="2"/>
  <c r="CF53" i="2"/>
  <c r="CE53" i="2"/>
  <c r="CD53" i="2"/>
  <c r="BY53" i="2"/>
  <c r="BX53" i="2"/>
  <c r="BW53" i="2"/>
  <c r="BR53" i="2"/>
  <c r="BQ53" i="2"/>
  <c r="BP53" i="2"/>
  <c r="BK53" i="2"/>
  <c r="BJ53" i="2"/>
  <c r="BI53" i="2"/>
  <c r="BD53" i="2"/>
  <c r="BC53" i="2"/>
  <c r="BB53" i="2"/>
  <c r="AW53" i="2"/>
  <c r="AV53" i="2"/>
  <c r="AU53" i="2"/>
  <c r="AP53" i="2"/>
  <c r="AO53" i="2"/>
  <c r="AN53" i="2"/>
  <c r="AI53" i="2"/>
  <c r="AH53" i="2"/>
  <c r="AG53" i="2"/>
  <c r="O68" i="18"/>
  <c r="M12" i="20"/>
  <c r="AB53" i="2"/>
  <c r="AA53" i="2"/>
  <c r="Z53" i="2"/>
  <c r="M68" i="18"/>
  <c r="K12" i="20"/>
  <c r="U53" i="2"/>
  <c r="T53" i="2"/>
  <c r="S53" i="2"/>
  <c r="L68" i="18"/>
  <c r="J12" i="20"/>
  <c r="R53" i="2"/>
  <c r="Q53" i="2"/>
  <c r="P53" i="2"/>
  <c r="K68" i="18"/>
  <c r="I12" i="20"/>
  <c r="O53" i="2"/>
  <c r="N53" i="2"/>
  <c r="M53" i="2"/>
  <c r="I68" i="18"/>
  <c r="G12" i="20"/>
  <c r="L53" i="2"/>
  <c r="K53" i="2"/>
  <c r="G68" i="18"/>
  <c r="E12" i="20"/>
  <c r="J53" i="2"/>
  <c r="I53" i="2"/>
  <c r="F68" i="18"/>
  <c r="D12" i="20"/>
  <c r="H53" i="2"/>
  <c r="E68" i="18"/>
  <c r="C12" i="20"/>
  <c r="CT52" i="2"/>
  <c r="CS52" i="2"/>
  <c r="CR52" i="2"/>
  <c r="CM52" i="2"/>
  <c r="CL52" i="2"/>
  <c r="CK52" i="2"/>
  <c r="CF52" i="2"/>
  <c r="CE52" i="2"/>
  <c r="CD52" i="2"/>
  <c r="BY52" i="2"/>
  <c r="BX52" i="2"/>
  <c r="BW52" i="2"/>
  <c r="BR52" i="2"/>
  <c r="BQ52" i="2"/>
  <c r="BP52" i="2"/>
  <c r="BK52" i="2"/>
  <c r="BJ52" i="2"/>
  <c r="BI52" i="2"/>
  <c r="BD52" i="2"/>
  <c r="BC52" i="2"/>
  <c r="BB52" i="2"/>
  <c r="AW52" i="2"/>
  <c r="AV52" i="2"/>
  <c r="AU52" i="2"/>
  <c r="AP52" i="2"/>
  <c r="AO52" i="2"/>
  <c r="AN52" i="2"/>
  <c r="AI52" i="2"/>
  <c r="AH52" i="2"/>
  <c r="AG52" i="2"/>
  <c r="O67" i="18"/>
  <c r="M11" i="20"/>
  <c r="AB52" i="2"/>
  <c r="AA52" i="2"/>
  <c r="Z52" i="2"/>
  <c r="M67" i="18"/>
  <c r="K11" i="20"/>
  <c r="U52" i="2"/>
  <c r="T52" i="2"/>
  <c r="S52" i="2"/>
  <c r="L67" i="18"/>
  <c r="J11" i="20"/>
  <c r="R52" i="2"/>
  <c r="Q52" i="2"/>
  <c r="P52" i="2"/>
  <c r="K67" i="18"/>
  <c r="I11" i="20"/>
  <c r="O52" i="2"/>
  <c r="N52" i="2"/>
  <c r="M52" i="2"/>
  <c r="I67" i="18"/>
  <c r="G11" i="20"/>
  <c r="L52" i="2"/>
  <c r="K52" i="2"/>
  <c r="G67" i="18"/>
  <c r="J52" i="2"/>
  <c r="I52" i="2"/>
  <c r="F67" i="18"/>
  <c r="D11" i="20"/>
  <c r="H52" i="2"/>
  <c r="E67" i="18"/>
  <c r="C11" i="20"/>
  <c r="CT51" i="2"/>
  <c r="CS51" i="2"/>
  <c r="CR51" i="2"/>
  <c r="CM51" i="2"/>
  <c r="CL51" i="2"/>
  <c r="CK51" i="2"/>
  <c r="CF51" i="2"/>
  <c r="CE51" i="2"/>
  <c r="CD51" i="2"/>
  <c r="BY51" i="2"/>
  <c r="BX51" i="2"/>
  <c r="BW51" i="2"/>
  <c r="BR51" i="2"/>
  <c r="BQ51" i="2"/>
  <c r="BP51" i="2"/>
  <c r="BK51" i="2"/>
  <c r="BJ51" i="2"/>
  <c r="BI51" i="2"/>
  <c r="BD51" i="2"/>
  <c r="BC51" i="2"/>
  <c r="BB51" i="2"/>
  <c r="AW51" i="2"/>
  <c r="AV51" i="2"/>
  <c r="AU51" i="2"/>
  <c r="AP51" i="2"/>
  <c r="AO51" i="2"/>
  <c r="AN51" i="2"/>
  <c r="AI51" i="2"/>
  <c r="AH51" i="2"/>
  <c r="AG51" i="2"/>
  <c r="O66" i="18"/>
  <c r="AB51" i="2"/>
  <c r="AA51" i="2"/>
  <c r="Z51" i="2"/>
  <c r="M66" i="18"/>
  <c r="U51" i="2"/>
  <c r="T51" i="2"/>
  <c r="S51" i="2"/>
  <c r="L66" i="18"/>
  <c r="J10" i="20"/>
  <c r="R51" i="2"/>
  <c r="Q51" i="2"/>
  <c r="P51" i="2"/>
  <c r="K66" i="18"/>
  <c r="I10" i="20"/>
  <c r="O51" i="2"/>
  <c r="N51" i="2"/>
  <c r="M51" i="2"/>
  <c r="I66" i="18"/>
  <c r="L51" i="2"/>
  <c r="K51" i="2"/>
  <c r="G66" i="18"/>
  <c r="E10" i="20"/>
  <c r="J51" i="2"/>
  <c r="I51" i="2"/>
  <c r="F66" i="18"/>
  <c r="D10" i="20"/>
  <c r="H51" i="2"/>
  <c r="E66" i="18"/>
  <c r="C10" i="20"/>
  <c r="CT50" i="2"/>
  <c r="CS50" i="2"/>
  <c r="CR50" i="2"/>
  <c r="CM50" i="2"/>
  <c r="CL50" i="2"/>
  <c r="CK50" i="2"/>
  <c r="CF50" i="2"/>
  <c r="CE50" i="2"/>
  <c r="CD50" i="2"/>
  <c r="BY50" i="2"/>
  <c r="BX50" i="2"/>
  <c r="BW50" i="2"/>
  <c r="BR50" i="2"/>
  <c r="BQ50" i="2"/>
  <c r="BP50" i="2"/>
  <c r="BK50" i="2"/>
  <c r="BJ50" i="2"/>
  <c r="BI50" i="2"/>
  <c r="BD50" i="2"/>
  <c r="BC50" i="2"/>
  <c r="BB50" i="2"/>
  <c r="AW50" i="2"/>
  <c r="AV50" i="2"/>
  <c r="AU50" i="2"/>
  <c r="AP50" i="2"/>
  <c r="AO50" i="2"/>
  <c r="AN50" i="2"/>
  <c r="AI50" i="2"/>
  <c r="AH50" i="2"/>
  <c r="AG50" i="2"/>
  <c r="O65" i="18"/>
  <c r="AB50" i="2"/>
  <c r="AA50" i="2"/>
  <c r="Z50" i="2"/>
  <c r="M65" i="18"/>
  <c r="K9" i="20"/>
  <c r="U50" i="2"/>
  <c r="T50" i="2"/>
  <c r="S50" i="2"/>
  <c r="L65" i="18"/>
  <c r="J9" i="20"/>
  <c r="R50" i="2"/>
  <c r="Q50" i="2"/>
  <c r="P50" i="2"/>
  <c r="K65" i="18"/>
  <c r="I9" i="20"/>
  <c r="O50" i="2"/>
  <c r="N50" i="2"/>
  <c r="M50" i="2"/>
  <c r="I65" i="18"/>
  <c r="G9" i="20"/>
  <c r="L50" i="2"/>
  <c r="K50" i="2"/>
  <c r="G65" i="18"/>
  <c r="E9" i="20"/>
  <c r="J50" i="2"/>
  <c r="I50" i="2"/>
  <c r="F65" i="18"/>
  <c r="D9" i="20"/>
  <c r="H50" i="2"/>
  <c r="E65" i="18"/>
  <c r="C9" i="20"/>
  <c r="CT49" i="2"/>
  <c r="CS49" i="2"/>
  <c r="CR49" i="2"/>
  <c r="CM49" i="2"/>
  <c r="CL49" i="2"/>
  <c r="CK49" i="2"/>
  <c r="CF49" i="2"/>
  <c r="CE49" i="2"/>
  <c r="CD49" i="2"/>
  <c r="BY49" i="2"/>
  <c r="BX49" i="2"/>
  <c r="BW49" i="2"/>
  <c r="BR49" i="2"/>
  <c r="BQ49" i="2"/>
  <c r="BP49" i="2"/>
  <c r="BK49" i="2"/>
  <c r="BJ49" i="2"/>
  <c r="BI49" i="2"/>
  <c r="BD49" i="2"/>
  <c r="BC49" i="2"/>
  <c r="BB49" i="2"/>
  <c r="AW49" i="2"/>
  <c r="AV49" i="2"/>
  <c r="AU49" i="2"/>
  <c r="AP49" i="2"/>
  <c r="AO49" i="2"/>
  <c r="AN49" i="2"/>
  <c r="AI49" i="2"/>
  <c r="AH49" i="2"/>
  <c r="AG49" i="2"/>
  <c r="O64" i="18"/>
  <c r="M8" i="20"/>
  <c r="AB49" i="2"/>
  <c r="AA49" i="2"/>
  <c r="Z49" i="2"/>
  <c r="M64" i="18"/>
  <c r="K8" i="20"/>
  <c r="U49" i="2"/>
  <c r="T49" i="2"/>
  <c r="S49" i="2"/>
  <c r="L64" i="18"/>
  <c r="J8" i="20"/>
  <c r="R49" i="2"/>
  <c r="Q49" i="2"/>
  <c r="P49" i="2"/>
  <c r="K64" i="18"/>
  <c r="I8" i="20"/>
  <c r="O49" i="2"/>
  <c r="N49" i="2"/>
  <c r="M49" i="2"/>
  <c r="I64" i="18"/>
  <c r="G8" i="20"/>
  <c r="L49" i="2"/>
  <c r="K49" i="2"/>
  <c r="G64" i="18"/>
  <c r="E8" i="20"/>
  <c r="J49" i="2"/>
  <c r="I49" i="2"/>
  <c r="F64" i="18"/>
  <c r="D8" i="20"/>
  <c r="H49" i="2"/>
  <c r="E64" i="18"/>
  <c r="C8" i="20"/>
  <c r="CT48" i="2"/>
  <c r="CS48" i="2"/>
  <c r="CR48" i="2"/>
  <c r="CM48" i="2"/>
  <c r="CL48" i="2"/>
  <c r="CK48" i="2"/>
  <c r="CF48" i="2"/>
  <c r="CE48" i="2"/>
  <c r="CD48" i="2"/>
  <c r="BY48" i="2"/>
  <c r="BX48" i="2"/>
  <c r="BW48" i="2"/>
  <c r="BR48" i="2"/>
  <c r="BQ48" i="2"/>
  <c r="BP48" i="2"/>
  <c r="BK48" i="2"/>
  <c r="BJ48" i="2"/>
  <c r="BI48" i="2"/>
  <c r="BD48" i="2"/>
  <c r="BC48" i="2"/>
  <c r="BB48" i="2"/>
  <c r="AW48" i="2"/>
  <c r="AV48" i="2"/>
  <c r="AU48" i="2"/>
  <c r="AP48" i="2"/>
  <c r="AO48" i="2"/>
  <c r="AN48" i="2"/>
  <c r="AI48" i="2"/>
  <c r="AH48" i="2"/>
  <c r="AG48" i="2"/>
  <c r="O63" i="18"/>
  <c r="M7" i="20"/>
  <c r="AB48" i="2"/>
  <c r="AA48" i="2"/>
  <c r="Z48" i="2"/>
  <c r="M63" i="18"/>
  <c r="K7" i="20"/>
  <c r="U48" i="2"/>
  <c r="T48" i="2"/>
  <c r="S48" i="2"/>
  <c r="L63" i="18"/>
  <c r="R48" i="2"/>
  <c r="Q48" i="2"/>
  <c r="P48" i="2"/>
  <c r="K63" i="18"/>
  <c r="I7" i="20"/>
  <c r="O48" i="2"/>
  <c r="N48" i="2"/>
  <c r="M48" i="2"/>
  <c r="I63" i="18"/>
  <c r="G7" i="20"/>
  <c r="L48" i="2"/>
  <c r="K48" i="2"/>
  <c r="G63" i="18"/>
  <c r="J48" i="2"/>
  <c r="I48" i="2"/>
  <c r="F63" i="18"/>
  <c r="D7" i="20"/>
  <c r="H48" i="2"/>
  <c r="E63" i="18"/>
  <c r="C7" i="20"/>
  <c r="CT47" i="2"/>
  <c r="CS47" i="2"/>
  <c r="CR47" i="2"/>
  <c r="CM47" i="2"/>
  <c r="CL47" i="2"/>
  <c r="CK47" i="2"/>
  <c r="CF47" i="2"/>
  <c r="CE47" i="2"/>
  <c r="CD47" i="2"/>
  <c r="BY47" i="2"/>
  <c r="BX47" i="2"/>
  <c r="BW47" i="2"/>
  <c r="BR47" i="2"/>
  <c r="BQ47" i="2"/>
  <c r="BP47" i="2"/>
  <c r="BK47" i="2"/>
  <c r="BJ47" i="2"/>
  <c r="BI47" i="2"/>
  <c r="BD47" i="2"/>
  <c r="BC47" i="2"/>
  <c r="BB47" i="2"/>
  <c r="AW47" i="2"/>
  <c r="AV47" i="2"/>
  <c r="AU47" i="2"/>
  <c r="AP47" i="2"/>
  <c r="AO47" i="2"/>
  <c r="AN47" i="2"/>
  <c r="AI47" i="2"/>
  <c r="AH47" i="2"/>
  <c r="AG47" i="2"/>
  <c r="AB47" i="2"/>
  <c r="AA47" i="2"/>
  <c r="Z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F62" i="18"/>
  <c r="D6" i="20"/>
  <c r="H47" i="2"/>
  <c r="CT46" i="2"/>
  <c r="CS46" i="2"/>
  <c r="CR46" i="2"/>
  <c r="CM46" i="2"/>
  <c r="CL46" i="2"/>
  <c r="CK46" i="2"/>
  <c r="CF46" i="2"/>
  <c r="CE46" i="2"/>
  <c r="CD46" i="2"/>
  <c r="BY46" i="2"/>
  <c r="BX46" i="2"/>
  <c r="BW46" i="2"/>
  <c r="BR46" i="2"/>
  <c r="BQ46" i="2"/>
  <c r="BP46" i="2"/>
  <c r="BK46" i="2"/>
  <c r="BJ46" i="2"/>
  <c r="BI46" i="2"/>
  <c r="BD46" i="2"/>
  <c r="BC46" i="2"/>
  <c r="BB46" i="2"/>
  <c r="AW46" i="2"/>
  <c r="AV46" i="2"/>
  <c r="AU46" i="2"/>
  <c r="AP46" i="2"/>
  <c r="AO46" i="2"/>
  <c r="AN46" i="2"/>
  <c r="AI46" i="2"/>
  <c r="AH46" i="2"/>
  <c r="AG46" i="2"/>
  <c r="O60" i="18"/>
  <c r="AB46" i="2"/>
  <c r="AA46" i="2"/>
  <c r="Z46" i="2"/>
  <c r="M60" i="18"/>
  <c r="K39" i="19"/>
  <c r="U46" i="2"/>
  <c r="T46" i="2"/>
  <c r="S46" i="2"/>
  <c r="L60" i="18"/>
  <c r="J39" i="19"/>
  <c r="R46" i="2"/>
  <c r="Q46" i="2"/>
  <c r="P46" i="2"/>
  <c r="K60" i="18"/>
  <c r="I39" i="19"/>
  <c r="O46" i="2"/>
  <c r="N46" i="2"/>
  <c r="M46" i="2"/>
  <c r="I60" i="18"/>
  <c r="G39" i="19"/>
  <c r="L46" i="2"/>
  <c r="K46" i="2"/>
  <c r="G60" i="18"/>
  <c r="E39" i="19"/>
  <c r="J46" i="2"/>
  <c r="I46" i="2"/>
  <c r="F60" i="18"/>
  <c r="D39" i="19"/>
  <c r="H46" i="2"/>
  <c r="E60" i="18"/>
  <c r="C39" i="19"/>
  <c r="CT45" i="2"/>
  <c r="CS45" i="2"/>
  <c r="CR45" i="2"/>
  <c r="CM45" i="2"/>
  <c r="CL45" i="2"/>
  <c r="CK45" i="2"/>
  <c r="CF45" i="2"/>
  <c r="CE45" i="2"/>
  <c r="CD45" i="2"/>
  <c r="BY45" i="2"/>
  <c r="BX45" i="2"/>
  <c r="BW45" i="2"/>
  <c r="BR45" i="2"/>
  <c r="BQ45" i="2"/>
  <c r="BP45" i="2"/>
  <c r="BK45" i="2"/>
  <c r="BJ45" i="2"/>
  <c r="BI45" i="2"/>
  <c r="BD45" i="2"/>
  <c r="BC45" i="2"/>
  <c r="BB45" i="2"/>
  <c r="AW45" i="2"/>
  <c r="AV45" i="2"/>
  <c r="AU45" i="2"/>
  <c r="AP45" i="2"/>
  <c r="AO45" i="2"/>
  <c r="AN45" i="2"/>
  <c r="AI45" i="2"/>
  <c r="AH45" i="2"/>
  <c r="AG45" i="2"/>
  <c r="AB45" i="2"/>
  <c r="AA45" i="2"/>
  <c r="Z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F59" i="18"/>
  <c r="D38" i="19"/>
  <c r="H45" i="2"/>
  <c r="CT44" i="2"/>
  <c r="CS44" i="2"/>
  <c r="CR44" i="2"/>
  <c r="CM44" i="2"/>
  <c r="CL44" i="2"/>
  <c r="CK44" i="2"/>
  <c r="CF44" i="2"/>
  <c r="CE44" i="2"/>
  <c r="CD44" i="2"/>
  <c r="BY44" i="2"/>
  <c r="BX44" i="2"/>
  <c r="BW44" i="2"/>
  <c r="BR44" i="2"/>
  <c r="BQ44" i="2"/>
  <c r="BP44" i="2"/>
  <c r="BK44" i="2"/>
  <c r="BJ44" i="2"/>
  <c r="BI44" i="2"/>
  <c r="BD44" i="2"/>
  <c r="BC44" i="2"/>
  <c r="BB44" i="2"/>
  <c r="AW44" i="2"/>
  <c r="AV44" i="2"/>
  <c r="AU44" i="2"/>
  <c r="AP44" i="2"/>
  <c r="AO44" i="2"/>
  <c r="AN44" i="2"/>
  <c r="AI44" i="2"/>
  <c r="AH44" i="2"/>
  <c r="AG44" i="2"/>
  <c r="O57" i="18"/>
  <c r="M36" i="19"/>
  <c r="AB44" i="2"/>
  <c r="AA44" i="2"/>
  <c r="Z44" i="2"/>
  <c r="M57" i="18"/>
  <c r="K36" i="19"/>
  <c r="U44" i="2"/>
  <c r="T44" i="2"/>
  <c r="S44" i="2"/>
  <c r="L57" i="18"/>
  <c r="R44" i="2"/>
  <c r="Q44" i="2"/>
  <c r="P44" i="2"/>
  <c r="K57" i="18"/>
  <c r="I36" i="19"/>
  <c r="O44" i="2"/>
  <c r="N44" i="2"/>
  <c r="M44" i="2"/>
  <c r="I57" i="18"/>
  <c r="G36" i="19"/>
  <c r="L44" i="2"/>
  <c r="K44" i="2"/>
  <c r="G57" i="18"/>
  <c r="J44" i="2"/>
  <c r="I44" i="2"/>
  <c r="F57" i="18"/>
  <c r="D36" i="19"/>
  <c r="H44" i="2"/>
  <c r="E57" i="18"/>
  <c r="C36" i="19"/>
  <c r="CT43" i="2"/>
  <c r="CS43" i="2"/>
  <c r="CR43" i="2"/>
  <c r="CM43" i="2"/>
  <c r="CL43" i="2"/>
  <c r="CK43" i="2"/>
  <c r="CF43" i="2"/>
  <c r="CE43" i="2"/>
  <c r="CD43" i="2"/>
  <c r="BY43" i="2"/>
  <c r="BX43" i="2"/>
  <c r="BW43" i="2"/>
  <c r="BR43" i="2"/>
  <c r="BQ43" i="2"/>
  <c r="BP43" i="2"/>
  <c r="BK43" i="2"/>
  <c r="BJ43" i="2"/>
  <c r="BI43" i="2"/>
  <c r="BD43" i="2"/>
  <c r="BC43" i="2"/>
  <c r="BB43" i="2"/>
  <c r="AW43" i="2"/>
  <c r="AV43" i="2"/>
  <c r="AU43" i="2"/>
  <c r="AP43" i="2"/>
  <c r="AO43" i="2"/>
  <c r="AN43" i="2"/>
  <c r="AI43" i="2"/>
  <c r="AH43" i="2"/>
  <c r="AG43" i="2"/>
  <c r="O56" i="18"/>
  <c r="AB43" i="2"/>
  <c r="AA43" i="2"/>
  <c r="Z43" i="2"/>
  <c r="M56" i="18"/>
  <c r="U43" i="2"/>
  <c r="T43" i="2"/>
  <c r="S43" i="2"/>
  <c r="L56" i="18"/>
  <c r="J35" i="19"/>
  <c r="R43" i="2"/>
  <c r="Q43" i="2"/>
  <c r="P43" i="2"/>
  <c r="K56" i="18"/>
  <c r="I35" i="19"/>
  <c r="O43" i="2"/>
  <c r="N43" i="2"/>
  <c r="M43" i="2"/>
  <c r="I56" i="18"/>
  <c r="L43" i="2"/>
  <c r="K43" i="2"/>
  <c r="G56" i="18"/>
  <c r="E35" i="19"/>
  <c r="J43" i="2"/>
  <c r="I43" i="2"/>
  <c r="F56" i="18"/>
  <c r="D35" i="19"/>
  <c r="H43" i="2"/>
  <c r="E56" i="18"/>
  <c r="C35" i="19"/>
  <c r="CT42" i="2"/>
  <c r="CS42" i="2"/>
  <c r="CR42" i="2"/>
  <c r="CM42" i="2"/>
  <c r="CL42" i="2"/>
  <c r="CK42" i="2"/>
  <c r="CF42" i="2"/>
  <c r="CE42" i="2"/>
  <c r="CD42" i="2"/>
  <c r="BY42" i="2"/>
  <c r="BX42" i="2"/>
  <c r="BW42" i="2"/>
  <c r="BR42" i="2"/>
  <c r="BQ42" i="2"/>
  <c r="BP42" i="2"/>
  <c r="BK42" i="2"/>
  <c r="BJ42" i="2"/>
  <c r="BI42" i="2"/>
  <c r="BD42" i="2"/>
  <c r="BC42" i="2"/>
  <c r="BB42" i="2"/>
  <c r="AW42" i="2"/>
  <c r="AV42" i="2"/>
  <c r="AU42" i="2"/>
  <c r="AP42" i="2"/>
  <c r="AO42" i="2"/>
  <c r="AN42" i="2"/>
  <c r="AI42" i="2"/>
  <c r="AH42" i="2"/>
  <c r="AG42" i="2"/>
  <c r="AB42" i="2"/>
  <c r="AA42" i="2"/>
  <c r="Z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F55" i="18"/>
  <c r="H42" i="2"/>
  <c r="CT41" i="2"/>
  <c r="CS41" i="2"/>
  <c r="CR41" i="2"/>
  <c r="W47" i="3"/>
  <c r="CM41" i="2"/>
  <c r="CL41" i="2"/>
  <c r="CK41" i="2"/>
  <c r="V47" i="3"/>
  <c r="CF41" i="2"/>
  <c r="CE41" i="2"/>
  <c r="CD41" i="2"/>
  <c r="U47" i="3"/>
  <c r="BY41" i="2"/>
  <c r="BX41" i="2"/>
  <c r="BW41" i="2"/>
  <c r="T47" i="3"/>
  <c r="BR41" i="2"/>
  <c r="BQ41" i="2"/>
  <c r="BP41" i="2"/>
  <c r="S47" i="3"/>
  <c r="BK41" i="2"/>
  <c r="BJ41" i="2"/>
  <c r="BI41" i="2"/>
  <c r="R47" i="3"/>
  <c r="BD41" i="2"/>
  <c r="BC41" i="2"/>
  <c r="BB41" i="2"/>
  <c r="Q47" i="3"/>
  <c r="AW41" i="2"/>
  <c r="AV41" i="2"/>
  <c r="AU41" i="2"/>
  <c r="P47" i="3"/>
  <c r="AP41" i="2"/>
  <c r="AO41" i="2"/>
  <c r="AN41" i="2"/>
  <c r="O47" i="3"/>
  <c r="AI41" i="2"/>
  <c r="AH41" i="2"/>
  <c r="AG41" i="2"/>
  <c r="AB41" i="2"/>
  <c r="AA41" i="2"/>
  <c r="Z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F53" i="18"/>
  <c r="H41" i="2"/>
  <c r="CT40" i="2"/>
  <c r="CS40" i="2"/>
  <c r="CR40" i="2"/>
  <c r="CM40" i="2"/>
  <c r="CL40" i="2"/>
  <c r="CK40" i="2"/>
  <c r="CF40" i="2"/>
  <c r="CE40" i="2"/>
  <c r="CD40" i="2"/>
  <c r="BY40" i="2"/>
  <c r="BX40" i="2"/>
  <c r="BW40" i="2"/>
  <c r="BR40" i="2"/>
  <c r="BQ40" i="2"/>
  <c r="BP40" i="2"/>
  <c r="BK40" i="2"/>
  <c r="BJ40" i="2"/>
  <c r="BI40" i="2"/>
  <c r="BD40" i="2"/>
  <c r="BC40" i="2"/>
  <c r="BB40" i="2"/>
  <c r="AW40" i="2"/>
  <c r="AV40" i="2"/>
  <c r="AU40" i="2"/>
  <c r="AP40" i="2"/>
  <c r="AO40" i="2"/>
  <c r="AN40" i="2"/>
  <c r="AI40" i="2"/>
  <c r="AH40" i="2"/>
  <c r="AG40" i="2"/>
  <c r="O51" i="18"/>
  <c r="M30" i="19"/>
  <c r="AB40" i="2"/>
  <c r="AA40" i="2"/>
  <c r="Z40" i="2"/>
  <c r="M51" i="18"/>
  <c r="K30" i="19"/>
  <c r="U40" i="2"/>
  <c r="T40" i="2"/>
  <c r="S40" i="2"/>
  <c r="L51" i="18"/>
  <c r="R40" i="2"/>
  <c r="Q40" i="2"/>
  <c r="P40" i="2"/>
  <c r="K51" i="18"/>
  <c r="I30" i="19"/>
  <c r="O40" i="2"/>
  <c r="N40" i="2"/>
  <c r="M40" i="2"/>
  <c r="I51" i="18"/>
  <c r="G30" i="19"/>
  <c r="L40" i="2"/>
  <c r="K40" i="2"/>
  <c r="G51" i="18"/>
  <c r="J40" i="2"/>
  <c r="I40" i="2"/>
  <c r="F51" i="18"/>
  <c r="D30" i="19"/>
  <c r="H40" i="2"/>
  <c r="E51" i="18"/>
  <c r="C30" i="19"/>
  <c r="CT39" i="2"/>
  <c r="CS39" i="2"/>
  <c r="CR39" i="2"/>
  <c r="CM39" i="2"/>
  <c r="CL39" i="2"/>
  <c r="CK39" i="2"/>
  <c r="CF39" i="2"/>
  <c r="CE39" i="2"/>
  <c r="CD39" i="2"/>
  <c r="BY39" i="2"/>
  <c r="BX39" i="2"/>
  <c r="BW39" i="2"/>
  <c r="BR39" i="2"/>
  <c r="BQ39" i="2"/>
  <c r="BP39" i="2"/>
  <c r="BK39" i="2"/>
  <c r="BJ39" i="2"/>
  <c r="BI39" i="2"/>
  <c r="BD39" i="2"/>
  <c r="BC39" i="2"/>
  <c r="BB39" i="2"/>
  <c r="AW39" i="2"/>
  <c r="AV39" i="2"/>
  <c r="AU39" i="2"/>
  <c r="AP39" i="2"/>
  <c r="AO39" i="2"/>
  <c r="AN39" i="2"/>
  <c r="AI39" i="2"/>
  <c r="AH39" i="2"/>
  <c r="AG39" i="2"/>
  <c r="AB39" i="2"/>
  <c r="AA39" i="2"/>
  <c r="Z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F50" i="18"/>
  <c r="H39" i="2"/>
  <c r="CT38" i="2"/>
  <c r="CS38" i="2"/>
  <c r="CR38" i="2"/>
  <c r="CM38" i="2"/>
  <c r="CL38" i="2"/>
  <c r="CK38" i="2"/>
  <c r="CF38" i="2"/>
  <c r="CE38" i="2"/>
  <c r="CD38" i="2"/>
  <c r="BY38" i="2"/>
  <c r="BX38" i="2"/>
  <c r="BW38" i="2"/>
  <c r="BR38" i="2"/>
  <c r="BQ38" i="2"/>
  <c r="BP38" i="2"/>
  <c r="BK38" i="2"/>
  <c r="BJ38" i="2"/>
  <c r="BI38" i="2"/>
  <c r="BD38" i="2"/>
  <c r="BC38" i="2"/>
  <c r="BB38" i="2"/>
  <c r="AW38" i="2"/>
  <c r="AV38" i="2"/>
  <c r="AU38" i="2"/>
  <c r="AP38" i="2"/>
  <c r="AO38" i="2"/>
  <c r="AN38" i="2"/>
  <c r="AI38" i="2"/>
  <c r="AH38" i="2"/>
  <c r="AG38" i="2"/>
  <c r="O48" i="18"/>
  <c r="AB38" i="2"/>
  <c r="AA38" i="2"/>
  <c r="Z38" i="2"/>
  <c r="M48" i="18"/>
  <c r="K27" i="19"/>
  <c r="U38" i="2"/>
  <c r="T38" i="2"/>
  <c r="S38" i="2"/>
  <c r="L48" i="18"/>
  <c r="J27" i="19"/>
  <c r="R38" i="2"/>
  <c r="Q38" i="2"/>
  <c r="P38" i="2"/>
  <c r="K48" i="18"/>
  <c r="I27" i="19"/>
  <c r="O38" i="2"/>
  <c r="N38" i="2"/>
  <c r="M38" i="2"/>
  <c r="I48" i="18"/>
  <c r="G27" i="19"/>
  <c r="L38" i="2"/>
  <c r="K38" i="2"/>
  <c r="G48" i="18"/>
  <c r="E27" i="19"/>
  <c r="J38" i="2"/>
  <c r="I38" i="2"/>
  <c r="F48" i="18"/>
  <c r="D27" i="19"/>
  <c r="H38" i="2"/>
  <c r="E48" i="18"/>
  <c r="C27" i="19"/>
  <c r="CT37" i="2"/>
  <c r="CS37" i="2"/>
  <c r="CR37" i="2"/>
  <c r="CM37" i="2"/>
  <c r="CL37" i="2"/>
  <c r="CK37" i="2"/>
  <c r="CF37" i="2"/>
  <c r="CE37" i="2"/>
  <c r="CD37" i="2"/>
  <c r="BY37" i="2"/>
  <c r="BX37" i="2"/>
  <c r="BW37" i="2"/>
  <c r="BR37" i="2"/>
  <c r="BQ37" i="2"/>
  <c r="BP37" i="2"/>
  <c r="BK37" i="2"/>
  <c r="BJ37" i="2"/>
  <c r="BI37" i="2"/>
  <c r="BD37" i="2"/>
  <c r="BC37" i="2"/>
  <c r="BB37" i="2"/>
  <c r="AW37" i="2"/>
  <c r="AV37" i="2"/>
  <c r="AU37" i="2"/>
  <c r="AP37" i="2"/>
  <c r="AO37" i="2"/>
  <c r="AN37" i="2"/>
  <c r="AI37" i="2"/>
  <c r="AH37" i="2"/>
  <c r="AG37" i="2"/>
  <c r="AB37" i="2"/>
  <c r="AA37" i="2"/>
  <c r="Z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F47" i="18"/>
  <c r="D26" i="19"/>
  <c r="H37" i="2"/>
  <c r="CT36" i="2"/>
  <c r="CS36" i="2"/>
  <c r="CR36" i="2"/>
  <c r="CM36" i="2"/>
  <c r="CL36" i="2"/>
  <c r="CK36" i="2"/>
  <c r="CF36" i="2"/>
  <c r="CE36" i="2"/>
  <c r="CD36" i="2"/>
  <c r="BY36" i="2"/>
  <c r="BX36" i="2"/>
  <c r="BW36" i="2"/>
  <c r="BR36" i="2"/>
  <c r="BQ36" i="2"/>
  <c r="BP36" i="2"/>
  <c r="BK36" i="2"/>
  <c r="BJ36" i="2"/>
  <c r="BI36" i="2"/>
  <c r="BD36" i="2"/>
  <c r="BC36" i="2"/>
  <c r="BB36" i="2"/>
  <c r="AW36" i="2"/>
  <c r="AV36" i="2"/>
  <c r="AU36" i="2"/>
  <c r="AP36" i="2"/>
  <c r="AO36" i="2"/>
  <c r="AN36" i="2"/>
  <c r="AI36" i="2"/>
  <c r="AH36" i="2"/>
  <c r="AG36" i="2"/>
  <c r="O45" i="18"/>
  <c r="M24" i="19"/>
  <c r="AB36" i="2"/>
  <c r="AA36" i="2"/>
  <c r="Z36" i="2"/>
  <c r="M45" i="18"/>
  <c r="K24" i="19"/>
  <c r="U36" i="2"/>
  <c r="T36" i="2"/>
  <c r="S36" i="2"/>
  <c r="L45" i="18"/>
  <c r="R36" i="2"/>
  <c r="Q36" i="2"/>
  <c r="P36" i="2"/>
  <c r="K45" i="18"/>
  <c r="I24" i="19"/>
  <c r="O36" i="2"/>
  <c r="N36" i="2"/>
  <c r="M36" i="2"/>
  <c r="I45" i="18"/>
  <c r="G24" i="19"/>
  <c r="L36" i="2"/>
  <c r="K36" i="2"/>
  <c r="G45" i="18"/>
  <c r="J36" i="2"/>
  <c r="I36" i="2"/>
  <c r="F45" i="18"/>
  <c r="D24" i="19"/>
  <c r="H36" i="2"/>
  <c r="E45" i="18"/>
  <c r="C24" i="19"/>
  <c r="CT35" i="2"/>
  <c r="CS35" i="2"/>
  <c r="CR35" i="2"/>
  <c r="CM35" i="2"/>
  <c r="CL35" i="2"/>
  <c r="CK35" i="2"/>
  <c r="CF35" i="2"/>
  <c r="CE35" i="2"/>
  <c r="CD35" i="2"/>
  <c r="BY35" i="2"/>
  <c r="BX35" i="2"/>
  <c r="BW35" i="2"/>
  <c r="BR35" i="2"/>
  <c r="BQ35" i="2"/>
  <c r="BP35" i="2"/>
  <c r="BK35" i="2"/>
  <c r="BJ35" i="2"/>
  <c r="BI35" i="2"/>
  <c r="BD35" i="2"/>
  <c r="BC35" i="2"/>
  <c r="BB35" i="2"/>
  <c r="AW35" i="2"/>
  <c r="AV35" i="2"/>
  <c r="AU35" i="2"/>
  <c r="AP35" i="2"/>
  <c r="AO35" i="2"/>
  <c r="AN35" i="2"/>
  <c r="AI35" i="2"/>
  <c r="AH35" i="2"/>
  <c r="AG35" i="2"/>
  <c r="O44" i="18"/>
  <c r="AB35" i="2"/>
  <c r="AA35" i="2"/>
  <c r="Z35" i="2"/>
  <c r="M44" i="18"/>
  <c r="U35" i="2"/>
  <c r="T35" i="2"/>
  <c r="S35" i="2"/>
  <c r="L44" i="18"/>
  <c r="J23" i="19"/>
  <c r="R35" i="2"/>
  <c r="Q35" i="2"/>
  <c r="P35" i="2"/>
  <c r="K44" i="18"/>
  <c r="I23" i="19"/>
  <c r="O35" i="2"/>
  <c r="N35" i="2"/>
  <c r="M35" i="2"/>
  <c r="I44" i="18"/>
  <c r="L35" i="2"/>
  <c r="K35" i="2"/>
  <c r="G44" i="18"/>
  <c r="E23" i="19"/>
  <c r="J35" i="2"/>
  <c r="I35" i="2"/>
  <c r="F44" i="18"/>
  <c r="D23" i="19"/>
  <c r="H35" i="2"/>
  <c r="E44" i="18"/>
  <c r="C23" i="19"/>
  <c r="CT34" i="2"/>
  <c r="CS34" i="2"/>
  <c r="CR34" i="2"/>
  <c r="CM34" i="2"/>
  <c r="CL34" i="2"/>
  <c r="CK34" i="2"/>
  <c r="CF34" i="2"/>
  <c r="CE34" i="2"/>
  <c r="CD34" i="2"/>
  <c r="BY34" i="2"/>
  <c r="BX34" i="2"/>
  <c r="BW34" i="2"/>
  <c r="BR34" i="2"/>
  <c r="BQ34" i="2"/>
  <c r="BP34" i="2"/>
  <c r="BK34" i="2"/>
  <c r="BJ34" i="2"/>
  <c r="BI34" i="2"/>
  <c r="BD34" i="2"/>
  <c r="BC34" i="2"/>
  <c r="BB34" i="2"/>
  <c r="AW34" i="2"/>
  <c r="AV34" i="2"/>
  <c r="AU34" i="2"/>
  <c r="AP34" i="2"/>
  <c r="AO34" i="2"/>
  <c r="AN34" i="2"/>
  <c r="AI34" i="2"/>
  <c r="AH34" i="2"/>
  <c r="AG34" i="2"/>
  <c r="O43" i="18"/>
  <c r="AB34" i="2"/>
  <c r="AA34" i="2"/>
  <c r="Z34" i="2"/>
  <c r="M43" i="18"/>
  <c r="K22" i="19"/>
  <c r="U34" i="2"/>
  <c r="T34" i="2"/>
  <c r="S34" i="2"/>
  <c r="L43" i="18"/>
  <c r="J22" i="19"/>
  <c r="R34" i="2"/>
  <c r="Q34" i="2"/>
  <c r="P34" i="2"/>
  <c r="K43" i="18"/>
  <c r="I22" i="19"/>
  <c r="O34" i="2"/>
  <c r="N34" i="2"/>
  <c r="M34" i="2"/>
  <c r="I43" i="18"/>
  <c r="G22" i="19"/>
  <c r="L34" i="2"/>
  <c r="K34" i="2"/>
  <c r="G43" i="18"/>
  <c r="E22" i="19"/>
  <c r="J34" i="2"/>
  <c r="I34" i="2"/>
  <c r="F43" i="18"/>
  <c r="D22" i="19"/>
  <c r="H34" i="2"/>
  <c r="E43" i="18"/>
  <c r="C22" i="19"/>
  <c r="CT33" i="2"/>
  <c r="CS33" i="2"/>
  <c r="CR33" i="2"/>
  <c r="CM33" i="2"/>
  <c r="CL33" i="2"/>
  <c r="CK33" i="2"/>
  <c r="CF33" i="2"/>
  <c r="CE33" i="2"/>
  <c r="CD33" i="2"/>
  <c r="BY33" i="2"/>
  <c r="BX33" i="2"/>
  <c r="BW33" i="2"/>
  <c r="BR33" i="2"/>
  <c r="BQ33" i="2"/>
  <c r="BP33" i="2"/>
  <c r="BK33" i="2"/>
  <c r="BJ33" i="2"/>
  <c r="BI33" i="2"/>
  <c r="BD33" i="2"/>
  <c r="BC33" i="2"/>
  <c r="BB33" i="2"/>
  <c r="AW33" i="2"/>
  <c r="AV33" i="2"/>
  <c r="AU33" i="2"/>
  <c r="AP33" i="2"/>
  <c r="AO33" i="2"/>
  <c r="AN33" i="2"/>
  <c r="AI33" i="2"/>
  <c r="AH33" i="2"/>
  <c r="AG33" i="2"/>
  <c r="O42" i="18"/>
  <c r="M21" i="19"/>
  <c r="AB33" i="2"/>
  <c r="AA33" i="2"/>
  <c r="Z33" i="2"/>
  <c r="M42" i="18"/>
  <c r="K21" i="19"/>
  <c r="U33" i="2"/>
  <c r="T33" i="2"/>
  <c r="S33" i="2"/>
  <c r="L42" i="18"/>
  <c r="J21" i="19"/>
  <c r="R33" i="2"/>
  <c r="Q33" i="2"/>
  <c r="P33" i="2"/>
  <c r="K42" i="18"/>
  <c r="I21" i="19"/>
  <c r="O33" i="2"/>
  <c r="N33" i="2"/>
  <c r="M33" i="2"/>
  <c r="I42" i="18"/>
  <c r="G21" i="19"/>
  <c r="L33" i="2"/>
  <c r="K33" i="2"/>
  <c r="G42" i="18"/>
  <c r="E21" i="19"/>
  <c r="J33" i="2"/>
  <c r="I33" i="2"/>
  <c r="F42" i="18"/>
  <c r="D21" i="19"/>
  <c r="H33" i="2"/>
  <c r="E42" i="18"/>
  <c r="C21" i="19"/>
  <c r="CT32" i="2"/>
  <c r="CS32" i="2"/>
  <c r="CR32" i="2"/>
  <c r="CM32" i="2"/>
  <c r="CL32" i="2"/>
  <c r="CK32" i="2"/>
  <c r="CF32" i="2"/>
  <c r="CE32" i="2"/>
  <c r="CD32" i="2"/>
  <c r="BY32" i="2"/>
  <c r="BX32" i="2"/>
  <c r="BW32" i="2"/>
  <c r="BR32" i="2"/>
  <c r="BQ32" i="2"/>
  <c r="BP32" i="2"/>
  <c r="BK32" i="2"/>
  <c r="BJ32" i="2"/>
  <c r="BI32" i="2"/>
  <c r="BD32" i="2"/>
  <c r="BC32" i="2"/>
  <c r="BB32" i="2"/>
  <c r="AW32" i="2"/>
  <c r="AV32" i="2"/>
  <c r="AU32" i="2"/>
  <c r="AP32" i="2"/>
  <c r="AO32" i="2"/>
  <c r="AN32" i="2"/>
  <c r="AI32" i="2"/>
  <c r="AH32" i="2"/>
  <c r="AG32" i="2"/>
  <c r="AB32" i="2"/>
  <c r="AA32" i="2"/>
  <c r="Z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F41" i="18"/>
  <c r="D20" i="19"/>
  <c r="H32" i="2"/>
  <c r="CT31" i="2"/>
  <c r="CS31" i="2"/>
  <c r="CR31" i="2"/>
  <c r="CM31" i="2"/>
  <c r="CL31" i="2"/>
  <c r="CK31" i="2"/>
  <c r="CF31" i="2"/>
  <c r="CE31" i="2"/>
  <c r="CD31" i="2"/>
  <c r="BY31" i="2"/>
  <c r="BX31" i="2"/>
  <c r="BW31" i="2"/>
  <c r="BR31" i="2"/>
  <c r="BQ31" i="2"/>
  <c r="BP31" i="2"/>
  <c r="BK31" i="2"/>
  <c r="BJ31" i="2"/>
  <c r="BI31" i="2"/>
  <c r="BD31" i="2"/>
  <c r="BC31" i="2"/>
  <c r="BB31" i="2"/>
  <c r="AW31" i="2"/>
  <c r="AV31" i="2"/>
  <c r="AU31" i="2"/>
  <c r="AP31" i="2"/>
  <c r="AO31" i="2"/>
  <c r="AN31" i="2"/>
  <c r="AI31" i="2"/>
  <c r="AH31" i="2"/>
  <c r="AG31" i="2"/>
  <c r="O39" i="18"/>
  <c r="AB31" i="2"/>
  <c r="AA31" i="2"/>
  <c r="Z31" i="2"/>
  <c r="M39" i="18"/>
  <c r="U31" i="2"/>
  <c r="T31" i="2"/>
  <c r="S31" i="2"/>
  <c r="L39" i="18"/>
  <c r="J25" i="21"/>
  <c r="R31" i="2"/>
  <c r="Q31" i="2"/>
  <c r="P31" i="2"/>
  <c r="K39" i="18"/>
  <c r="I25" i="21"/>
  <c r="O31" i="2"/>
  <c r="N31" i="2"/>
  <c r="M31" i="2"/>
  <c r="I39" i="18"/>
  <c r="L31" i="2"/>
  <c r="K31" i="2"/>
  <c r="G39" i="18"/>
  <c r="E25" i="21"/>
  <c r="J31" i="2"/>
  <c r="I31" i="2"/>
  <c r="F39" i="18"/>
  <c r="D25" i="21"/>
  <c r="H31" i="2"/>
  <c r="E39" i="18"/>
  <c r="C25" i="21"/>
  <c r="CT30" i="2"/>
  <c r="CS30" i="2"/>
  <c r="CR30" i="2"/>
  <c r="CM30" i="2"/>
  <c r="CL30" i="2"/>
  <c r="CK30" i="2"/>
  <c r="CF30" i="2"/>
  <c r="CE30" i="2"/>
  <c r="CD30" i="2"/>
  <c r="BY30" i="2"/>
  <c r="BX30" i="2"/>
  <c r="BW30" i="2"/>
  <c r="BR30" i="2"/>
  <c r="BQ30" i="2"/>
  <c r="BP30" i="2"/>
  <c r="BK30" i="2"/>
  <c r="BJ30" i="2"/>
  <c r="BI30" i="2"/>
  <c r="BD30" i="2"/>
  <c r="BC30" i="2"/>
  <c r="BB30" i="2"/>
  <c r="AW30" i="2"/>
  <c r="AV30" i="2"/>
  <c r="AU30" i="2"/>
  <c r="AP30" i="2"/>
  <c r="AO30" i="2"/>
  <c r="AN30" i="2"/>
  <c r="AI30" i="2"/>
  <c r="AH30" i="2"/>
  <c r="AG30" i="2"/>
  <c r="O38" i="18"/>
  <c r="AB30" i="2"/>
  <c r="AA30" i="2"/>
  <c r="Z30" i="2"/>
  <c r="M38" i="18"/>
  <c r="K24" i="21"/>
  <c r="U30" i="2"/>
  <c r="T30" i="2"/>
  <c r="S30" i="2"/>
  <c r="L38" i="18"/>
  <c r="J24" i="21"/>
  <c r="R30" i="2"/>
  <c r="Q30" i="2"/>
  <c r="P30" i="2"/>
  <c r="K38" i="18"/>
  <c r="I24" i="21"/>
  <c r="O30" i="2"/>
  <c r="N30" i="2"/>
  <c r="M30" i="2"/>
  <c r="I38" i="18"/>
  <c r="G24" i="21"/>
  <c r="L30" i="2"/>
  <c r="K30" i="2"/>
  <c r="G38" i="18"/>
  <c r="E24" i="21"/>
  <c r="J30" i="2"/>
  <c r="I30" i="2"/>
  <c r="F38" i="18"/>
  <c r="D24" i="21"/>
  <c r="H30" i="2"/>
  <c r="E38" i="18"/>
  <c r="C24" i="21"/>
  <c r="CT29" i="2"/>
  <c r="CS29" i="2"/>
  <c r="CR29" i="2"/>
  <c r="CM29" i="2"/>
  <c r="CL29" i="2"/>
  <c r="CK29" i="2"/>
  <c r="CF29" i="2"/>
  <c r="CE29" i="2"/>
  <c r="CD29" i="2"/>
  <c r="BY29" i="2"/>
  <c r="BX29" i="2"/>
  <c r="BW29" i="2"/>
  <c r="BR29" i="2"/>
  <c r="BQ29" i="2"/>
  <c r="BP29" i="2"/>
  <c r="BK29" i="2"/>
  <c r="BJ29" i="2"/>
  <c r="BI29" i="2"/>
  <c r="BD29" i="2"/>
  <c r="BC29" i="2"/>
  <c r="BB29" i="2"/>
  <c r="AW29" i="2"/>
  <c r="AV29" i="2"/>
  <c r="AU29" i="2"/>
  <c r="AP29" i="2"/>
  <c r="AO29" i="2"/>
  <c r="AN29" i="2"/>
  <c r="AI29" i="2"/>
  <c r="AH29" i="2"/>
  <c r="AG29" i="2"/>
  <c r="O37" i="18"/>
  <c r="M23" i="21"/>
  <c r="AB29" i="2"/>
  <c r="AA29" i="2"/>
  <c r="Z29" i="2"/>
  <c r="M37" i="18"/>
  <c r="K23" i="21"/>
  <c r="U29" i="2"/>
  <c r="T29" i="2"/>
  <c r="S29" i="2"/>
  <c r="L37" i="18"/>
  <c r="J23" i="21"/>
  <c r="R29" i="2"/>
  <c r="Q29" i="2"/>
  <c r="P29" i="2"/>
  <c r="K37" i="18"/>
  <c r="I23" i="21"/>
  <c r="O29" i="2"/>
  <c r="N29" i="2"/>
  <c r="M29" i="2"/>
  <c r="I37" i="18"/>
  <c r="G23" i="21"/>
  <c r="L29" i="2"/>
  <c r="K29" i="2"/>
  <c r="G37" i="18"/>
  <c r="E23" i="21"/>
  <c r="J29" i="2"/>
  <c r="I29" i="2"/>
  <c r="F37" i="18"/>
  <c r="D23" i="21"/>
  <c r="H29" i="2"/>
  <c r="E37" i="18"/>
  <c r="C23" i="21"/>
  <c r="CT28" i="2"/>
  <c r="CS28" i="2"/>
  <c r="CR28" i="2"/>
  <c r="CM28" i="2"/>
  <c r="CL28" i="2"/>
  <c r="CK28" i="2"/>
  <c r="CF28" i="2"/>
  <c r="CE28" i="2"/>
  <c r="CD28" i="2"/>
  <c r="BY28" i="2"/>
  <c r="BX28" i="2"/>
  <c r="BW28" i="2"/>
  <c r="BR28" i="2"/>
  <c r="BQ28" i="2"/>
  <c r="BP28" i="2"/>
  <c r="BK28" i="2"/>
  <c r="BJ28" i="2"/>
  <c r="BI28" i="2"/>
  <c r="BD28" i="2"/>
  <c r="BC28" i="2"/>
  <c r="BB28" i="2"/>
  <c r="AW28" i="2"/>
  <c r="AV28" i="2"/>
  <c r="AU28" i="2"/>
  <c r="AP28" i="2"/>
  <c r="AO28" i="2"/>
  <c r="AN28" i="2"/>
  <c r="AI28" i="2"/>
  <c r="AH28" i="2"/>
  <c r="AG28" i="2"/>
  <c r="O36" i="18"/>
  <c r="M22" i="21"/>
  <c r="AB28" i="2"/>
  <c r="AA28" i="2"/>
  <c r="Z28" i="2"/>
  <c r="M36" i="18"/>
  <c r="K22" i="21"/>
  <c r="U28" i="2"/>
  <c r="T28" i="2"/>
  <c r="S28" i="2"/>
  <c r="L36" i="18"/>
  <c r="R28" i="2"/>
  <c r="Q28" i="2"/>
  <c r="P28" i="2"/>
  <c r="K36" i="18"/>
  <c r="I22" i="21"/>
  <c r="O28" i="2"/>
  <c r="N28" i="2"/>
  <c r="M28" i="2"/>
  <c r="I36" i="18"/>
  <c r="G22" i="21"/>
  <c r="L28" i="2"/>
  <c r="K28" i="2"/>
  <c r="G36" i="18"/>
  <c r="J28" i="2"/>
  <c r="I28" i="2"/>
  <c r="F36" i="18"/>
  <c r="D22" i="21"/>
  <c r="H28" i="2"/>
  <c r="E36" i="18"/>
  <c r="C22" i="21"/>
  <c r="CT27" i="2"/>
  <c r="CS27" i="2"/>
  <c r="CR27" i="2"/>
  <c r="CM27" i="2"/>
  <c r="CL27" i="2"/>
  <c r="CK27" i="2"/>
  <c r="CF27" i="2"/>
  <c r="CE27" i="2"/>
  <c r="CD27" i="2"/>
  <c r="BY27" i="2"/>
  <c r="BX27" i="2"/>
  <c r="BW27" i="2"/>
  <c r="BR27" i="2"/>
  <c r="BQ27" i="2"/>
  <c r="BP27" i="2"/>
  <c r="BK27" i="2"/>
  <c r="BJ27" i="2"/>
  <c r="BI27" i="2"/>
  <c r="BD27" i="2"/>
  <c r="BC27" i="2"/>
  <c r="BB27" i="2"/>
  <c r="AW27" i="2"/>
  <c r="AV27" i="2"/>
  <c r="AU27" i="2"/>
  <c r="AP27" i="2"/>
  <c r="AO27" i="2"/>
  <c r="AN27" i="2"/>
  <c r="AI27" i="2"/>
  <c r="AH27" i="2"/>
  <c r="AG27" i="2"/>
  <c r="O35" i="18"/>
  <c r="AB27" i="2"/>
  <c r="AA27" i="2"/>
  <c r="Z27" i="2"/>
  <c r="M35" i="18"/>
  <c r="U27" i="2"/>
  <c r="T27" i="2"/>
  <c r="S27" i="2"/>
  <c r="L35" i="18"/>
  <c r="J21" i="21"/>
  <c r="R27" i="2"/>
  <c r="Q27" i="2"/>
  <c r="P27" i="2"/>
  <c r="K35" i="18"/>
  <c r="I21" i="21"/>
  <c r="O27" i="2"/>
  <c r="N27" i="2"/>
  <c r="M27" i="2"/>
  <c r="I35" i="18"/>
  <c r="L27" i="2"/>
  <c r="K27" i="2"/>
  <c r="G35" i="18"/>
  <c r="E21" i="21"/>
  <c r="J27" i="2"/>
  <c r="I27" i="2"/>
  <c r="F35" i="18"/>
  <c r="D21" i="21"/>
  <c r="H27" i="2"/>
  <c r="E35" i="18"/>
  <c r="C21" i="21"/>
  <c r="CT26" i="2"/>
  <c r="CS26" i="2"/>
  <c r="CR26" i="2"/>
  <c r="CM26" i="2"/>
  <c r="CL26" i="2"/>
  <c r="CK26" i="2"/>
  <c r="CF26" i="2"/>
  <c r="CE26" i="2"/>
  <c r="CD26" i="2"/>
  <c r="BY26" i="2"/>
  <c r="BX26" i="2"/>
  <c r="BW26" i="2"/>
  <c r="BR26" i="2"/>
  <c r="BQ26" i="2"/>
  <c r="BP26" i="2"/>
  <c r="BK26" i="2"/>
  <c r="BJ26" i="2"/>
  <c r="BI26" i="2"/>
  <c r="BD26" i="2"/>
  <c r="BC26" i="2"/>
  <c r="BB26" i="2"/>
  <c r="AW26" i="2"/>
  <c r="AV26" i="2"/>
  <c r="AU26" i="2"/>
  <c r="AP26" i="2"/>
  <c r="AO26" i="2"/>
  <c r="AN26" i="2"/>
  <c r="AI26" i="2"/>
  <c r="AH26" i="2"/>
  <c r="AG26" i="2"/>
  <c r="O34" i="18"/>
  <c r="AB26" i="2"/>
  <c r="AA26" i="2"/>
  <c r="Z26" i="2"/>
  <c r="M34" i="18"/>
  <c r="K20" i="21"/>
  <c r="U26" i="2"/>
  <c r="T26" i="2"/>
  <c r="S26" i="2"/>
  <c r="L34" i="18"/>
  <c r="J20" i="21"/>
  <c r="R26" i="2"/>
  <c r="Q26" i="2"/>
  <c r="P26" i="2"/>
  <c r="K34" i="18"/>
  <c r="I20" i="21"/>
  <c r="O26" i="2"/>
  <c r="N26" i="2"/>
  <c r="M26" i="2"/>
  <c r="I34" i="18"/>
  <c r="G20" i="21"/>
  <c r="L26" i="2"/>
  <c r="K26" i="2"/>
  <c r="G34" i="18"/>
  <c r="E20" i="21"/>
  <c r="J26" i="2"/>
  <c r="I26" i="2"/>
  <c r="F34" i="18"/>
  <c r="D20" i="21"/>
  <c r="H26" i="2"/>
  <c r="E34" i="18"/>
  <c r="C20" i="21"/>
  <c r="CT25" i="2"/>
  <c r="CS25" i="2"/>
  <c r="CR25" i="2"/>
  <c r="CM25" i="2"/>
  <c r="CL25" i="2"/>
  <c r="CK25" i="2"/>
  <c r="CF25" i="2"/>
  <c r="CE25" i="2"/>
  <c r="CD25" i="2"/>
  <c r="BY25" i="2"/>
  <c r="BX25" i="2"/>
  <c r="BW25" i="2"/>
  <c r="BR25" i="2"/>
  <c r="BQ25" i="2"/>
  <c r="BP25" i="2"/>
  <c r="BK25" i="2"/>
  <c r="BJ25" i="2"/>
  <c r="BI25" i="2"/>
  <c r="BD25" i="2"/>
  <c r="BC25" i="2"/>
  <c r="BB25" i="2"/>
  <c r="AW25" i="2"/>
  <c r="AV25" i="2"/>
  <c r="AU25" i="2"/>
  <c r="AP25" i="2"/>
  <c r="AO25" i="2"/>
  <c r="AN25" i="2"/>
  <c r="AI25" i="2"/>
  <c r="AH25" i="2"/>
  <c r="AG25" i="2"/>
  <c r="O33" i="18"/>
  <c r="M19" i="21"/>
  <c r="AB25" i="2"/>
  <c r="AA25" i="2"/>
  <c r="Z25" i="2"/>
  <c r="M33" i="18"/>
  <c r="K19" i="21"/>
  <c r="U25" i="2"/>
  <c r="T25" i="2"/>
  <c r="S25" i="2"/>
  <c r="L33" i="18"/>
  <c r="J19" i="21"/>
  <c r="R25" i="2"/>
  <c r="Q25" i="2"/>
  <c r="P25" i="2"/>
  <c r="K33" i="18"/>
  <c r="I19" i="21"/>
  <c r="O25" i="2"/>
  <c r="N25" i="2"/>
  <c r="M25" i="2"/>
  <c r="I33" i="18"/>
  <c r="G19" i="21"/>
  <c r="L25" i="2"/>
  <c r="K25" i="2"/>
  <c r="G33" i="18"/>
  <c r="E19" i="21"/>
  <c r="J25" i="2"/>
  <c r="I25" i="2"/>
  <c r="F33" i="18"/>
  <c r="D19" i="21"/>
  <c r="H25" i="2"/>
  <c r="E33" i="18"/>
  <c r="C19" i="21"/>
  <c r="CT24" i="2"/>
  <c r="CS24" i="2"/>
  <c r="CR24" i="2"/>
  <c r="CM24" i="2"/>
  <c r="CL24" i="2"/>
  <c r="CK24" i="2"/>
  <c r="CF24" i="2"/>
  <c r="CE24" i="2"/>
  <c r="CD24" i="2"/>
  <c r="BY24" i="2"/>
  <c r="BX24" i="2"/>
  <c r="BW24" i="2"/>
  <c r="BR24" i="2"/>
  <c r="BQ24" i="2"/>
  <c r="BP24" i="2"/>
  <c r="BK24" i="2"/>
  <c r="BJ24" i="2"/>
  <c r="BI24" i="2"/>
  <c r="BD24" i="2"/>
  <c r="BC24" i="2"/>
  <c r="BB24" i="2"/>
  <c r="AW24" i="2"/>
  <c r="AV24" i="2"/>
  <c r="AU24" i="2"/>
  <c r="AP24" i="2"/>
  <c r="AO24" i="2"/>
  <c r="AN24" i="2"/>
  <c r="AI24" i="2"/>
  <c r="AH24" i="2"/>
  <c r="AG24" i="2"/>
  <c r="O32" i="18"/>
  <c r="M18" i="21"/>
  <c r="AB24" i="2"/>
  <c r="AA24" i="2"/>
  <c r="Z24" i="2"/>
  <c r="M32" i="18"/>
  <c r="K18" i="21"/>
  <c r="U24" i="2"/>
  <c r="T24" i="2"/>
  <c r="S24" i="2"/>
  <c r="L32" i="18"/>
  <c r="R24" i="2"/>
  <c r="Q24" i="2"/>
  <c r="P24" i="2"/>
  <c r="K32" i="18"/>
  <c r="I18" i="21"/>
  <c r="O24" i="2"/>
  <c r="N24" i="2"/>
  <c r="M24" i="2"/>
  <c r="I32" i="18"/>
  <c r="G18" i="21"/>
  <c r="L24" i="2"/>
  <c r="K24" i="2"/>
  <c r="G32" i="18"/>
  <c r="J24" i="2"/>
  <c r="I24" i="2"/>
  <c r="F32" i="18"/>
  <c r="D18" i="21"/>
  <c r="H24" i="2"/>
  <c r="E32" i="18"/>
  <c r="C18" i="21"/>
  <c r="CT23" i="2"/>
  <c r="CS23" i="2"/>
  <c r="CR23" i="2"/>
  <c r="CM23" i="2"/>
  <c r="CL23" i="2"/>
  <c r="CK23" i="2"/>
  <c r="CF23" i="2"/>
  <c r="CE23" i="2"/>
  <c r="CD23" i="2"/>
  <c r="BY23" i="2"/>
  <c r="BX23" i="2"/>
  <c r="BW23" i="2"/>
  <c r="BR23" i="2"/>
  <c r="BQ23" i="2"/>
  <c r="BP23" i="2"/>
  <c r="BK23" i="2"/>
  <c r="BJ23" i="2"/>
  <c r="BI23" i="2"/>
  <c r="BD23" i="2"/>
  <c r="BC23" i="2"/>
  <c r="BB23" i="2"/>
  <c r="AW23" i="2"/>
  <c r="AV23" i="2"/>
  <c r="AU23" i="2"/>
  <c r="AP23" i="2"/>
  <c r="AO23" i="2"/>
  <c r="AN23" i="2"/>
  <c r="AI23" i="2"/>
  <c r="AH23" i="2"/>
  <c r="AG23" i="2"/>
  <c r="O31" i="18"/>
  <c r="AB23" i="2"/>
  <c r="AA23" i="2"/>
  <c r="Z23" i="2"/>
  <c r="M31" i="18"/>
  <c r="U23" i="2"/>
  <c r="T23" i="2"/>
  <c r="S23" i="2"/>
  <c r="L31" i="18"/>
  <c r="J17" i="21"/>
  <c r="R23" i="2"/>
  <c r="Q23" i="2"/>
  <c r="P23" i="2"/>
  <c r="K31" i="18"/>
  <c r="I17" i="21"/>
  <c r="O23" i="2"/>
  <c r="N23" i="2"/>
  <c r="M23" i="2"/>
  <c r="I31" i="18"/>
  <c r="L23" i="2"/>
  <c r="K23" i="2"/>
  <c r="G31" i="18"/>
  <c r="E17" i="21"/>
  <c r="J23" i="2"/>
  <c r="I23" i="2"/>
  <c r="F31" i="18"/>
  <c r="D17" i="21"/>
  <c r="H23" i="2"/>
  <c r="E31" i="18"/>
  <c r="C17" i="21"/>
  <c r="CT22" i="2"/>
  <c r="CS22" i="2"/>
  <c r="CR22" i="2"/>
  <c r="CM22" i="2"/>
  <c r="CL22" i="2"/>
  <c r="CK22" i="2"/>
  <c r="CF22" i="2"/>
  <c r="CE22" i="2"/>
  <c r="CD22" i="2"/>
  <c r="BY22" i="2"/>
  <c r="BX22" i="2"/>
  <c r="BW22" i="2"/>
  <c r="BR22" i="2"/>
  <c r="BQ22" i="2"/>
  <c r="BP22" i="2"/>
  <c r="BK22" i="2"/>
  <c r="BJ22" i="2"/>
  <c r="BI22" i="2"/>
  <c r="BD22" i="2"/>
  <c r="BC22" i="2"/>
  <c r="BB22" i="2"/>
  <c r="AW22" i="2"/>
  <c r="AV22" i="2"/>
  <c r="AU22" i="2"/>
  <c r="AP22" i="2"/>
  <c r="AO22" i="2"/>
  <c r="AN22" i="2"/>
  <c r="AI22" i="2"/>
  <c r="AH22" i="2"/>
  <c r="AG22" i="2"/>
  <c r="O30" i="18"/>
  <c r="AB22" i="2"/>
  <c r="AA22" i="2"/>
  <c r="Z22" i="2"/>
  <c r="M30" i="18"/>
  <c r="K16" i="21"/>
  <c r="U22" i="2"/>
  <c r="T22" i="2"/>
  <c r="S22" i="2"/>
  <c r="L30" i="18"/>
  <c r="J16" i="21"/>
  <c r="R22" i="2"/>
  <c r="Q22" i="2"/>
  <c r="P22" i="2"/>
  <c r="K30" i="18"/>
  <c r="I16" i="21"/>
  <c r="O22" i="2"/>
  <c r="N22" i="2"/>
  <c r="M22" i="2"/>
  <c r="I30" i="18"/>
  <c r="G16" i="21"/>
  <c r="L22" i="2"/>
  <c r="K22" i="2"/>
  <c r="G30" i="18"/>
  <c r="E16" i="21"/>
  <c r="J22" i="2"/>
  <c r="I22" i="2"/>
  <c r="F30" i="18"/>
  <c r="D16" i="21"/>
  <c r="H22" i="2"/>
  <c r="E30" i="18"/>
  <c r="C16" i="21"/>
  <c r="CT21" i="2"/>
  <c r="CS21" i="2"/>
  <c r="CR21" i="2"/>
  <c r="CM21" i="2"/>
  <c r="CL21" i="2"/>
  <c r="CK21" i="2"/>
  <c r="CF21" i="2"/>
  <c r="CE21" i="2"/>
  <c r="CD21" i="2"/>
  <c r="BY21" i="2"/>
  <c r="BX21" i="2"/>
  <c r="BW21" i="2"/>
  <c r="BR21" i="2"/>
  <c r="BQ21" i="2"/>
  <c r="BP21" i="2"/>
  <c r="BK21" i="2"/>
  <c r="BJ21" i="2"/>
  <c r="BI21" i="2"/>
  <c r="BD21" i="2"/>
  <c r="BC21" i="2"/>
  <c r="BB21" i="2"/>
  <c r="AW21" i="2"/>
  <c r="AV21" i="2"/>
  <c r="AU21" i="2"/>
  <c r="AP21" i="2"/>
  <c r="AO21" i="2"/>
  <c r="AN21" i="2"/>
  <c r="AI21" i="2"/>
  <c r="AH21" i="2"/>
  <c r="AG21" i="2"/>
  <c r="O29" i="18"/>
  <c r="M15" i="21"/>
  <c r="AB21" i="2"/>
  <c r="AA21" i="2"/>
  <c r="Z21" i="2"/>
  <c r="M29" i="18"/>
  <c r="K15" i="21"/>
  <c r="U21" i="2"/>
  <c r="T21" i="2"/>
  <c r="S21" i="2"/>
  <c r="L29" i="18"/>
  <c r="J15" i="21"/>
  <c r="R21" i="2"/>
  <c r="Q21" i="2"/>
  <c r="P21" i="2"/>
  <c r="K29" i="18"/>
  <c r="I15" i="21"/>
  <c r="O21" i="2"/>
  <c r="N21" i="2"/>
  <c r="M21" i="2"/>
  <c r="I29" i="18"/>
  <c r="G15" i="21"/>
  <c r="L21" i="2"/>
  <c r="K21" i="2"/>
  <c r="G29" i="18"/>
  <c r="E15" i="21"/>
  <c r="J21" i="2"/>
  <c r="I21" i="2"/>
  <c r="F29" i="18"/>
  <c r="D15" i="21"/>
  <c r="H21" i="2"/>
  <c r="E29" i="18"/>
  <c r="C15" i="21"/>
  <c r="CT20" i="2"/>
  <c r="CS20" i="2"/>
  <c r="CR20" i="2"/>
  <c r="CM20" i="2"/>
  <c r="CL20" i="2"/>
  <c r="CK20" i="2"/>
  <c r="CF20" i="2"/>
  <c r="CE20" i="2"/>
  <c r="CD20" i="2"/>
  <c r="BY20" i="2"/>
  <c r="BX20" i="2"/>
  <c r="BW20" i="2"/>
  <c r="BR20" i="2"/>
  <c r="BQ20" i="2"/>
  <c r="BP20" i="2"/>
  <c r="BK20" i="2"/>
  <c r="BJ20" i="2"/>
  <c r="BI20" i="2"/>
  <c r="BD20" i="2"/>
  <c r="BC20" i="2"/>
  <c r="BB20" i="2"/>
  <c r="AW20" i="2"/>
  <c r="AV20" i="2"/>
  <c r="AU20" i="2"/>
  <c r="AP20" i="2"/>
  <c r="AO20" i="2"/>
  <c r="AN20" i="2"/>
  <c r="AI20" i="2"/>
  <c r="AH20" i="2"/>
  <c r="AG20" i="2"/>
  <c r="O28" i="18"/>
  <c r="M14" i="21"/>
  <c r="AB20" i="2"/>
  <c r="AA20" i="2"/>
  <c r="Z20" i="2"/>
  <c r="M28" i="18"/>
  <c r="K14" i="21"/>
  <c r="U20" i="2"/>
  <c r="T20" i="2"/>
  <c r="S20" i="2"/>
  <c r="L28" i="18"/>
  <c r="R20" i="2"/>
  <c r="Q20" i="2"/>
  <c r="P20" i="2"/>
  <c r="K28" i="18"/>
  <c r="I14" i="21"/>
  <c r="O20" i="2"/>
  <c r="N20" i="2"/>
  <c r="M20" i="2"/>
  <c r="I28" i="18"/>
  <c r="G14" i="21"/>
  <c r="L20" i="2"/>
  <c r="K20" i="2"/>
  <c r="G28" i="18"/>
  <c r="J20" i="2"/>
  <c r="I20" i="2"/>
  <c r="F28" i="18"/>
  <c r="D14" i="21"/>
  <c r="H20" i="2"/>
  <c r="E28" i="18"/>
  <c r="C14" i="21"/>
  <c r="CT19" i="2"/>
  <c r="CS19" i="2"/>
  <c r="CR19" i="2"/>
  <c r="CM19" i="2"/>
  <c r="CL19" i="2"/>
  <c r="CK19" i="2"/>
  <c r="CF19" i="2"/>
  <c r="CE19" i="2"/>
  <c r="CD19" i="2"/>
  <c r="BY19" i="2"/>
  <c r="BX19" i="2"/>
  <c r="BW19" i="2"/>
  <c r="BR19" i="2"/>
  <c r="BQ19" i="2"/>
  <c r="BP19" i="2"/>
  <c r="BK19" i="2"/>
  <c r="BJ19" i="2"/>
  <c r="BI19" i="2"/>
  <c r="BD19" i="2"/>
  <c r="BC19" i="2"/>
  <c r="BB19" i="2"/>
  <c r="AW19" i="2"/>
  <c r="AV19" i="2"/>
  <c r="AU19" i="2"/>
  <c r="AP19" i="2"/>
  <c r="AO19" i="2"/>
  <c r="AN19" i="2"/>
  <c r="AI19" i="2"/>
  <c r="AH19" i="2"/>
  <c r="AG19" i="2"/>
  <c r="O27" i="18"/>
  <c r="AB19" i="2"/>
  <c r="AA19" i="2"/>
  <c r="Z19" i="2"/>
  <c r="M27" i="18"/>
  <c r="U19" i="2"/>
  <c r="T19" i="2"/>
  <c r="S19" i="2"/>
  <c r="L27" i="18"/>
  <c r="J13" i="21"/>
  <c r="R19" i="2"/>
  <c r="Q19" i="2"/>
  <c r="P19" i="2"/>
  <c r="K27" i="18"/>
  <c r="I13" i="21"/>
  <c r="O19" i="2"/>
  <c r="N19" i="2"/>
  <c r="M19" i="2"/>
  <c r="I27" i="18"/>
  <c r="L19" i="2"/>
  <c r="K19" i="2"/>
  <c r="G27" i="18"/>
  <c r="E13" i="21"/>
  <c r="J19" i="2"/>
  <c r="I19" i="2"/>
  <c r="F27" i="18"/>
  <c r="D13" i="21"/>
  <c r="H19" i="2"/>
  <c r="E27" i="18"/>
  <c r="C13" i="21"/>
  <c r="CT18" i="2"/>
  <c r="CS18" i="2"/>
  <c r="CR18" i="2"/>
  <c r="CM18" i="2"/>
  <c r="CL18" i="2"/>
  <c r="CK18" i="2"/>
  <c r="CF18" i="2"/>
  <c r="CE18" i="2"/>
  <c r="CD18" i="2"/>
  <c r="BY18" i="2"/>
  <c r="BX18" i="2"/>
  <c r="BW18" i="2"/>
  <c r="BR18" i="2"/>
  <c r="BQ18" i="2"/>
  <c r="BP18" i="2"/>
  <c r="BK18" i="2"/>
  <c r="BJ18" i="2"/>
  <c r="BI18" i="2"/>
  <c r="BD18" i="2"/>
  <c r="BC18" i="2"/>
  <c r="BB18" i="2"/>
  <c r="AW18" i="2"/>
  <c r="AV18" i="2"/>
  <c r="AU18" i="2"/>
  <c r="AP18" i="2"/>
  <c r="AO18" i="2"/>
  <c r="AN18" i="2"/>
  <c r="AI18" i="2"/>
  <c r="AH18" i="2"/>
  <c r="AG18" i="2"/>
  <c r="AB18" i="2"/>
  <c r="AA18" i="2"/>
  <c r="Z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F26" i="18"/>
  <c r="H18" i="2"/>
  <c r="CT17" i="2"/>
  <c r="CS17" i="2"/>
  <c r="CR17" i="2"/>
  <c r="CM17" i="2"/>
  <c r="CL17" i="2"/>
  <c r="CK17" i="2"/>
  <c r="CF17" i="2"/>
  <c r="CE17" i="2"/>
  <c r="CD17" i="2"/>
  <c r="BY17" i="2"/>
  <c r="BX17" i="2"/>
  <c r="BW17" i="2"/>
  <c r="BR17" i="2"/>
  <c r="BQ17" i="2"/>
  <c r="BP17" i="2"/>
  <c r="BK17" i="2"/>
  <c r="BJ17" i="2"/>
  <c r="BI17" i="2"/>
  <c r="BD17" i="2"/>
  <c r="BC17" i="2"/>
  <c r="BB17" i="2"/>
  <c r="AW17" i="2"/>
  <c r="AV17" i="2"/>
  <c r="AU17" i="2"/>
  <c r="AP17" i="2"/>
  <c r="AO17" i="2"/>
  <c r="AN17" i="2"/>
  <c r="AI17" i="2"/>
  <c r="AH17" i="2"/>
  <c r="AG17" i="2"/>
  <c r="O24" i="18"/>
  <c r="M10" i="21"/>
  <c r="AB17" i="2"/>
  <c r="AA17" i="2"/>
  <c r="Z17" i="2"/>
  <c r="M24" i="18"/>
  <c r="K10" i="21"/>
  <c r="U17" i="2"/>
  <c r="T17" i="2"/>
  <c r="S17" i="2"/>
  <c r="L24" i="18"/>
  <c r="J10" i="21"/>
  <c r="R17" i="2"/>
  <c r="Q17" i="2"/>
  <c r="P17" i="2"/>
  <c r="K24" i="18"/>
  <c r="I10" i="21"/>
  <c r="O17" i="2"/>
  <c r="N17" i="2"/>
  <c r="M17" i="2"/>
  <c r="I24" i="18"/>
  <c r="G10" i="21"/>
  <c r="L17" i="2"/>
  <c r="K17" i="2"/>
  <c r="G24" i="18"/>
  <c r="E10" i="21"/>
  <c r="J17" i="2"/>
  <c r="I17" i="2"/>
  <c r="F24" i="18"/>
  <c r="D10" i="21"/>
  <c r="H17" i="2"/>
  <c r="E24" i="18"/>
  <c r="C10" i="21"/>
  <c r="CT16" i="2"/>
  <c r="CS16" i="2"/>
  <c r="CR16" i="2"/>
  <c r="CM16" i="2"/>
  <c r="CL16" i="2"/>
  <c r="CK16" i="2"/>
  <c r="CF16" i="2"/>
  <c r="CE16" i="2"/>
  <c r="CD16" i="2"/>
  <c r="BY16" i="2"/>
  <c r="BX16" i="2"/>
  <c r="BW16" i="2"/>
  <c r="BR16" i="2"/>
  <c r="BQ16" i="2"/>
  <c r="BP16" i="2"/>
  <c r="BK16" i="2"/>
  <c r="BJ16" i="2"/>
  <c r="BI16" i="2"/>
  <c r="BD16" i="2"/>
  <c r="BC16" i="2"/>
  <c r="BB16" i="2"/>
  <c r="AW16" i="2"/>
  <c r="AV16" i="2"/>
  <c r="AU16" i="2"/>
  <c r="AP16" i="2"/>
  <c r="AO16" i="2"/>
  <c r="AN16" i="2"/>
  <c r="AI16" i="2"/>
  <c r="AH16" i="2"/>
  <c r="AG16" i="2"/>
  <c r="O23" i="18"/>
  <c r="M9" i="21"/>
  <c r="AB16" i="2"/>
  <c r="AA16" i="2"/>
  <c r="Z16" i="2"/>
  <c r="M23" i="18"/>
  <c r="K9" i="21"/>
  <c r="U16" i="2"/>
  <c r="T16" i="2"/>
  <c r="S16" i="2"/>
  <c r="L23" i="18"/>
  <c r="R16" i="2"/>
  <c r="Q16" i="2"/>
  <c r="P16" i="2"/>
  <c r="K23" i="18"/>
  <c r="I9" i="21"/>
  <c r="O16" i="2"/>
  <c r="N16" i="2"/>
  <c r="M16" i="2"/>
  <c r="I23" i="18"/>
  <c r="G9" i="21"/>
  <c r="L16" i="2"/>
  <c r="K16" i="2"/>
  <c r="G23" i="18"/>
  <c r="J16" i="2"/>
  <c r="I16" i="2"/>
  <c r="F23" i="18"/>
  <c r="D9" i="21"/>
  <c r="H16" i="2"/>
  <c r="E23" i="18"/>
  <c r="C9" i="21"/>
  <c r="CT15" i="2"/>
  <c r="CS15" i="2"/>
  <c r="CR15" i="2"/>
  <c r="CM15" i="2"/>
  <c r="CL15" i="2"/>
  <c r="CK15" i="2"/>
  <c r="CF15" i="2"/>
  <c r="CE15" i="2"/>
  <c r="CD15" i="2"/>
  <c r="BY15" i="2"/>
  <c r="BX15" i="2"/>
  <c r="BW15" i="2"/>
  <c r="BR15" i="2"/>
  <c r="BQ15" i="2"/>
  <c r="BP15" i="2"/>
  <c r="BK15" i="2"/>
  <c r="BJ15" i="2"/>
  <c r="BI15" i="2"/>
  <c r="BD15" i="2"/>
  <c r="BC15" i="2"/>
  <c r="BB15" i="2"/>
  <c r="AW15" i="2"/>
  <c r="AV15" i="2"/>
  <c r="AU15" i="2"/>
  <c r="AP15" i="2"/>
  <c r="AO15" i="2"/>
  <c r="AN15" i="2"/>
  <c r="AI15" i="2"/>
  <c r="AH15" i="2"/>
  <c r="AG15" i="2"/>
  <c r="O22" i="18"/>
  <c r="AB15" i="2"/>
  <c r="AA15" i="2"/>
  <c r="Z15" i="2"/>
  <c r="M22" i="18"/>
  <c r="U15" i="2"/>
  <c r="T15" i="2"/>
  <c r="S15" i="2"/>
  <c r="L22" i="18"/>
  <c r="J8" i="21"/>
  <c r="R15" i="2"/>
  <c r="Q15" i="2"/>
  <c r="P15" i="2"/>
  <c r="K22" i="18"/>
  <c r="I8" i="21"/>
  <c r="O15" i="2"/>
  <c r="N15" i="2"/>
  <c r="M15" i="2"/>
  <c r="I22" i="18"/>
  <c r="L15" i="2"/>
  <c r="K15" i="2"/>
  <c r="G22" i="18"/>
  <c r="E8" i="21"/>
  <c r="J15" i="2"/>
  <c r="I15" i="2"/>
  <c r="F22" i="18"/>
  <c r="D8" i="21"/>
  <c r="H15" i="2"/>
  <c r="E22" i="18"/>
  <c r="C8" i="21"/>
  <c r="CT14" i="2"/>
  <c r="CS14" i="2"/>
  <c r="CR14" i="2"/>
  <c r="CM14" i="2"/>
  <c r="CL14" i="2"/>
  <c r="CK14" i="2"/>
  <c r="CF14" i="2"/>
  <c r="CE14" i="2"/>
  <c r="CD14" i="2"/>
  <c r="BY14" i="2"/>
  <c r="BX14" i="2"/>
  <c r="BW14" i="2"/>
  <c r="BR14" i="2"/>
  <c r="BQ14" i="2"/>
  <c r="BP14" i="2"/>
  <c r="BK14" i="2"/>
  <c r="BJ14" i="2"/>
  <c r="BI14" i="2"/>
  <c r="BD14" i="2"/>
  <c r="BC14" i="2"/>
  <c r="BB14" i="2"/>
  <c r="AW14" i="2"/>
  <c r="AV14" i="2"/>
  <c r="AU14" i="2"/>
  <c r="AP14" i="2"/>
  <c r="AO14" i="2"/>
  <c r="AN14" i="2"/>
  <c r="AI14" i="2"/>
  <c r="AH14" i="2"/>
  <c r="AG14" i="2"/>
  <c r="O21" i="18"/>
  <c r="AB14" i="2"/>
  <c r="AA14" i="2"/>
  <c r="Z14" i="2"/>
  <c r="M21" i="18"/>
  <c r="K7" i="21"/>
  <c r="U14" i="2"/>
  <c r="T14" i="2"/>
  <c r="S14" i="2"/>
  <c r="L21" i="18"/>
  <c r="J7" i="21"/>
  <c r="R14" i="2"/>
  <c r="Q14" i="2"/>
  <c r="P14" i="2"/>
  <c r="K21" i="18"/>
  <c r="I7" i="21"/>
  <c r="O14" i="2"/>
  <c r="N14" i="2"/>
  <c r="M14" i="2"/>
  <c r="I21" i="18"/>
  <c r="G7" i="21"/>
  <c r="L14" i="2"/>
  <c r="K14" i="2"/>
  <c r="G21" i="18"/>
  <c r="E7" i="21"/>
  <c r="J14" i="2"/>
  <c r="I14" i="2"/>
  <c r="F21" i="18"/>
  <c r="D7" i="21"/>
  <c r="H14" i="2"/>
  <c r="E21" i="18"/>
  <c r="C7" i="21"/>
  <c r="CT13" i="2"/>
  <c r="CS13" i="2"/>
  <c r="CR13" i="2"/>
  <c r="CM13" i="2"/>
  <c r="CL13" i="2"/>
  <c r="CK13" i="2"/>
  <c r="CF13" i="2"/>
  <c r="CE13" i="2"/>
  <c r="CD13" i="2"/>
  <c r="BY13" i="2"/>
  <c r="BX13" i="2"/>
  <c r="BW13" i="2"/>
  <c r="BR13" i="2"/>
  <c r="BQ13" i="2"/>
  <c r="BP13" i="2"/>
  <c r="BK13" i="2"/>
  <c r="BJ13" i="2"/>
  <c r="BI13" i="2"/>
  <c r="BD13" i="2"/>
  <c r="BC13" i="2"/>
  <c r="BB13" i="2"/>
  <c r="AW13" i="2"/>
  <c r="AV13" i="2"/>
  <c r="AU13" i="2"/>
  <c r="AP13" i="2"/>
  <c r="AO13" i="2"/>
  <c r="AN13" i="2"/>
  <c r="AI13" i="2"/>
  <c r="AH13" i="2"/>
  <c r="AG13" i="2"/>
  <c r="AB13" i="2"/>
  <c r="AA13" i="2"/>
  <c r="Z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F20" i="18"/>
  <c r="D6" i="21"/>
  <c r="H13" i="2"/>
  <c r="CT12" i="2"/>
  <c r="CS12" i="2"/>
  <c r="CR12" i="2"/>
  <c r="CM12" i="2"/>
  <c r="CL12" i="2"/>
  <c r="CK12" i="2"/>
  <c r="CF12" i="2"/>
  <c r="CE12" i="2"/>
  <c r="CD12" i="2"/>
  <c r="BY12" i="2"/>
  <c r="BX12" i="2"/>
  <c r="BW12" i="2"/>
  <c r="BR12" i="2"/>
  <c r="BQ12" i="2"/>
  <c r="BP12" i="2"/>
  <c r="BK12" i="2"/>
  <c r="BJ12" i="2"/>
  <c r="BI12" i="2"/>
  <c r="BD12" i="2"/>
  <c r="BC12" i="2"/>
  <c r="BB12" i="2"/>
  <c r="AW12" i="2"/>
  <c r="AV12" i="2"/>
  <c r="AU12" i="2"/>
  <c r="AP12" i="2"/>
  <c r="AO12" i="2"/>
  <c r="AN12" i="2"/>
  <c r="AI12" i="2"/>
  <c r="AH12" i="2"/>
  <c r="AG12" i="2"/>
  <c r="O18" i="18"/>
  <c r="M18" i="19"/>
  <c r="AB12" i="2"/>
  <c r="AA12" i="2"/>
  <c r="Z12" i="2"/>
  <c r="M18" i="18"/>
  <c r="K18" i="19"/>
  <c r="U12" i="2"/>
  <c r="T12" i="2"/>
  <c r="S12" i="2"/>
  <c r="L18" i="18"/>
  <c r="R12" i="2"/>
  <c r="Q12" i="2"/>
  <c r="P12" i="2"/>
  <c r="K18" i="18"/>
  <c r="I18" i="19"/>
  <c r="O12" i="2"/>
  <c r="N12" i="2"/>
  <c r="M12" i="2"/>
  <c r="I18" i="18"/>
  <c r="G18" i="19"/>
  <c r="L12" i="2"/>
  <c r="K12" i="2"/>
  <c r="G18" i="18"/>
  <c r="J12" i="2"/>
  <c r="I12" i="2"/>
  <c r="F18" i="18"/>
  <c r="D18" i="19"/>
  <c r="H12" i="2"/>
  <c r="E18" i="18"/>
  <c r="C18" i="19"/>
  <c r="CT11" i="2"/>
  <c r="CS11" i="2"/>
  <c r="CR11" i="2"/>
  <c r="CM11" i="2"/>
  <c r="CL11" i="2"/>
  <c r="CK11" i="2"/>
  <c r="CF11" i="2"/>
  <c r="CE11" i="2"/>
  <c r="CD11" i="2"/>
  <c r="BY11" i="2"/>
  <c r="BX11" i="2"/>
  <c r="BW11" i="2"/>
  <c r="BR11" i="2"/>
  <c r="BQ11" i="2"/>
  <c r="BP11" i="2"/>
  <c r="BK11" i="2"/>
  <c r="BJ11" i="2"/>
  <c r="BI11" i="2"/>
  <c r="BD11" i="2"/>
  <c r="BC11" i="2"/>
  <c r="BB11" i="2"/>
  <c r="AW11" i="2"/>
  <c r="AV11" i="2"/>
  <c r="AU11" i="2"/>
  <c r="AP11" i="2"/>
  <c r="AO11" i="2"/>
  <c r="AN11" i="2"/>
  <c r="AI11" i="2"/>
  <c r="AH11" i="2"/>
  <c r="AG11" i="2"/>
  <c r="O17" i="18"/>
  <c r="AB11" i="2"/>
  <c r="AA11" i="2"/>
  <c r="Z11" i="2"/>
  <c r="M17" i="18"/>
  <c r="U11" i="2"/>
  <c r="T11" i="2"/>
  <c r="S11" i="2"/>
  <c r="L17" i="18"/>
  <c r="J17" i="19"/>
  <c r="R11" i="2"/>
  <c r="Q11" i="2"/>
  <c r="P11" i="2"/>
  <c r="K17" i="18"/>
  <c r="I17" i="19"/>
  <c r="O11" i="2"/>
  <c r="N11" i="2"/>
  <c r="M11" i="2"/>
  <c r="I17" i="18"/>
  <c r="L11" i="2"/>
  <c r="K11" i="2"/>
  <c r="G17" i="18"/>
  <c r="E17" i="19"/>
  <c r="J11" i="2"/>
  <c r="I11" i="2"/>
  <c r="F17" i="18"/>
  <c r="D17" i="19"/>
  <c r="H11" i="2"/>
  <c r="E17" i="18"/>
  <c r="C17" i="19"/>
  <c r="CT10" i="2"/>
  <c r="CS10" i="2"/>
  <c r="CR10" i="2"/>
  <c r="CM10" i="2"/>
  <c r="CL10" i="2"/>
  <c r="CK10" i="2"/>
  <c r="CF10" i="2"/>
  <c r="CE10" i="2"/>
  <c r="CD10" i="2"/>
  <c r="BY10" i="2"/>
  <c r="BX10" i="2"/>
  <c r="BW10" i="2"/>
  <c r="BR10" i="2"/>
  <c r="BQ10" i="2"/>
  <c r="BP10" i="2"/>
  <c r="BK10" i="2"/>
  <c r="BJ10" i="2"/>
  <c r="BI10" i="2"/>
  <c r="BD10" i="2"/>
  <c r="BC10" i="2"/>
  <c r="BB10" i="2"/>
  <c r="AW10" i="2"/>
  <c r="AV10" i="2"/>
  <c r="AU10" i="2"/>
  <c r="AP10" i="2"/>
  <c r="AO10" i="2"/>
  <c r="AN10" i="2"/>
  <c r="AI10" i="2"/>
  <c r="AH10" i="2"/>
  <c r="AG10" i="2"/>
  <c r="AB10" i="2"/>
  <c r="AA10" i="2"/>
  <c r="Z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F16" i="18"/>
  <c r="H10" i="2"/>
  <c r="CT9" i="2"/>
  <c r="CS9" i="2"/>
  <c r="CR9" i="2"/>
  <c r="CM9" i="2"/>
  <c r="CL9" i="2"/>
  <c r="CK9" i="2"/>
  <c r="CF9" i="2"/>
  <c r="CE9" i="2"/>
  <c r="CD9" i="2"/>
  <c r="BY9" i="2"/>
  <c r="BX9" i="2"/>
  <c r="BW9" i="2"/>
  <c r="BR9" i="2"/>
  <c r="BQ9" i="2"/>
  <c r="BP9" i="2"/>
  <c r="BK9" i="2"/>
  <c r="BJ9" i="2"/>
  <c r="BI9" i="2"/>
  <c r="BD9" i="2"/>
  <c r="BC9" i="2"/>
  <c r="BB9" i="2"/>
  <c r="AW9" i="2"/>
  <c r="AV9" i="2"/>
  <c r="AU9" i="2"/>
  <c r="AP9" i="2"/>
  <c r="AO9" i="2"/>
  <c r="AN9" i="2"/>
  <c r="AI9" i="2"/>
  <c r="AH9" i="2"/>
  <c r="AG9" i="2"/>
  <c r="O14" i="18"/>
  <c r="M14" i="19"/>
  <c r="AB9" i="2"/>
  <c r="AA9" i="2"/>
  <c r="Z9" i="2"/>
  <c r="M14" i="18"/>
  <c r="K14" i="19"/>
  <c r="U9" i="2"/>
  <c r="T9" i="2"/>
  <c r="S9" i="2"/>
  <c r="L14" i="18"/>
  <c r="J14" i="19"/>
  <c r="R9" i="2"/>
  <c r="Q9" i="2"/>
  <c r="P9" i="2"/>
  <c r="K14" i="18"/>
  <c r="I14" i="19"/>
  <c r="O9" i="2"/>
  <c r="N9" i="2"/>
  <c r="M9" i="2"/>
  <c r="I14" i="18"/>
  <c r="G14" i="19"/>
  <c r="L9" i="2"/>
  <c r="K9" i="2"/>
  <c r="G14" i="18"/>
  <c r="E14" i="19"/>
  <c r="J9" i="2"/>
  <c r="I9" i="2"/>
  <c r="F14" i="18"/>
  <c r="D14" i="19"/>
  <c r="H9" i="2"/>
  <c r="E14" i="18"/>
  <c r="C14" i="19"/>
  <c r="CT8" i="2"/>
  <c r="CS8" i="2"/>
  <c r="CR8" i="2"/>
  <c r="CM8" i="2"/>
  <c r="CL8" i="2"/>
  <c r="CK8" i="2"/>
  <c r="CF8" i="2"/>
  <c r="CE8" i="2"/>
  <c r="CD8" i="2"/>
  <c r="BY8" i="2"/>
  <c r="BX8" i="2"/>
  <c r="BW8" i="2"/>
  <c r="BR8" i="2"/>
  <c r="BQ8" i="2"/>
  <c r="BP8" i="2"/>
  <c r="BK8" i="2"/>
  <c r="BJ8" i="2"/>
  <c r="BI8" i="2"/>
  <c r="BD8" i="2"/>
  <c r="BC8" i="2"/>
  <c r="BB8" i="2"/>
  <c r="AW8" i="2"/>
  <c r="AV8" i="2"/>
  <c r="AU8" i="2"/>
  <c r="AP8" i="2"/>
  <c r="AO8" i="2"/>
  <c r="AN8" i="2"/>
  <c r="AI8" i="2"/>
  <c r="AH8" i="2"/>
  <c r="AG8" i="2"/>
  <c r="O13" i="18"/>
  <c r="M13" i="19"/>
  <c r="AB8" i="2"/>
  <c r="AA8" i="2"/>
  <c r="Z8" i="2"/>
  <c r="M13" i="18"/>
  <c r="K13" i="19"/>
  <c r="U8" i="2"/>
  <c r="T8" i="2"/>
  <c r="S8" i="2"/>
  <c r="L13" i="18"/>
  <c r="R8" i="2"/>
  <c r="Q8" i="2"/>
  <c r="P8" i="2"/>
  <c r="K13" i="18"/>
  <c r="I13" i="19"/>
  <c r="O8" i="2"/>
  <c r="N8" i="2"/>
  <c r="M8" i="2"/>
  <c r="I13" i="18"/>
  <c r="G13" i="19"/>
  <c r="L8" i="2"/>
  <c r="K8" i="2"/>
  <c r="G13" i="18"/>
  <c r="J8" i="2"/>
  <c r="I8" i="2"/>
  <c r="F13" i="18"/>
  <c r="D13" i="19"/>
  <c r="H8" i="2"/>
  <c r="E13" i="18"/>
  <c r="C13" i="19"/>
  <c r="CT7" i="2"/>
  <c r="CS7" i="2"/>
  <c r="CR7" i="2"/>
  <c r="CM7" i="2"/>
  <c r="CL7" i="2"/>
  <c r="CK7" i="2"/>
  <c r="CF7" i="2"/>
  <c r="CE7" i="2"/>
  <c r="CD7" i="2"/>
  <c r="BY7" i="2"/>
  <c r="BX7" i="2"/>
  <c r="BW7" i="2"/>
  <c r="BR7" i="2"/>
  <c r="BQ7" i="2"/>
  <c r="BP7" i="2"/>
  <c r="BK7" i="2"/>
  <c r="BJ7" i="2"/>
  <c r="BI7" i="2"/>
  <c r="BD7" i="2"/>
  <c r="BC7" i="2"/>
  <c r="BB7" i="2"/>
  <c r="AW7" i="2"/>
  <c r="AV7" i="2"/>
  <c r="AU7" i="2"/>
  <c r="AP7" i="2"/>
  <c r="AO7" i="2"/>
  <c r="AN7" i="2"/>
  <c r="AI7" i="2"/>
  <c r="AH7" i="2"/>
  <c r="AG7" i="2"/>
  <c r="O12" i="18"/>
  <c r="AB7" i="2"/>
  <c r="AA7" i="2"/>
  <c r="Z7" i="2"/>
  <c r="M12" i="18"/>
  <c r="U7" i="2"/>
  <c r="T7" i="2"/>
  <c r="S7" i="2"/>
  <c r="L12" i="18"/>
  <c r="J12" i="19"/>
  <c r="R7" i="2"/>
  <c r="Q7" i="2"/>
  <c r="P7" i="2"/>
  <c r="K12" i="18"/>
  <c r="I12" i="19"/>
  <c r="O7" i="2"/>
  <c r="N7" i="2"/>
  <c r="M7" i="2"/>
  <c r="I12" i="18"/>
  <c r="L7" i="2"/>
  <c r="K7" i="2"/>
  <c r="G12" i="18"/>
  <c r="E12" i="19"/>
  <c r="J7" i="2"/>
  <c r="I7" i="2"/>
  <c r="F12" i="18"/>
  <c r="D12" i="19"/>
  <c r="H7" i="2"/>
  <c r="E12" i="18"/>
  <c r="C12" i="19"/>
  <c r="CT6" i="2"/>
  <c r="CS6" i="2"/>
  <c r="CR6" i="2"/>
  <c r="CM6" i="2"/>
  <c r="CL6" i="2"/>
  <c r="CK6" i="2"/>
  <c r="CF6" i="2"/>
  <c r="CE6" i="2"/>
  <c r="CD6" i="2"/>
  <c r="BY6" i="2"/>
  <c r="BX6" i="2"/>
  <c r="BW6" i="2"/>
  <c r="BR6" i="2"/>
  <c r="BQ6" i="2"/>
  <c r="BP6" i="2"/>
  <c r="BK6" i="2"/>
  <c r="BJ6" i="2"/>
  <c r="BI6" i="2"/>
  <c r="BD6" i="2"/>
  <c r="BC6" i="2"/>
  <c r="BB6" i="2"/>
  <c r="AW6" i="2"/>
  <c r="AV6" i="2"/>
  <c r="AU6" i="2"/>
  <c r="AP6" i="2"/>
  <c r="AO6" i="2"/>
  <c r="AN6" i="2"/>
  <c r="AI6" i="2"/>
  <c r="AH6" i="2"/>
  <c r="AG6" i="2"/>
  <c r="O11" i="18"/>
  <c r="AB6" i="2"/>
  <c r="AA6" i="2"/>
  <c r="Z6" i="2"/>
  <c r="M11" i="18"/>
  <c r="K11" i="19"/>
  <c r="U6" i="2"/>
  <c r="T6" i="2"/>
  <c r="S6" i="2"/>
  <c r="L11" i="18"/>
  <c r="J11" i="19"/>
  <c r="R6" i="2"/>
  <c r="Q6" i="2"/>
  <c r="P6" i="2"/>
  <c r="K11" i="18"/>
  <c r="I11" i="19"/>
  <c r="O6" i="2"/>
  <c r="N6" i="2"/>
  <c r="M6" i="2"/>
  <c r="I11" i="18"/>
  <c r="G11" i="19"/>
  <c r="L6" i="2"/>
  <c r="K6" i="2"/>
  <c r="G11" i="18"/>
  <c r="E11" i="19"/>
  <c r="J6" i="2"/>
  <c r="I6" i="2"/>
  <c r="F11" i="18"/>
  <c r="D11" i="19"/>
  <c r="H6" i="2"/>
  <c r="E11" i="18"/>
  <c r="C11" i="19"/>
  <c r="CT5" i="2"/>
  <c r="CS5" i="2"/>
  <c r="CR5" i="2"/>
  <c r="CM5" i="2"/>
  <c r="CL5" i="2"/>
  <c r="CK5" i="2"/>
  <c r="CF5" i="2"/>
  <c r="CE5" i="2"/>
  <c r="CD5" i="2"/>
  <c r="BY5" i="2"/>
  <c r="BX5" i="2"/>
  <c r="BW5" i="2"/>
  <c r="BR5" i="2"/>
  <c r="BQ5" i="2"/>
  <c r="BP5" i="2"/>
  <c r="BK5" i="2"/>
  <c r="BJ5" i="2"/>
  <c r="BI5" i="2"/>
  <c r="BD5" i="2"/>
  <c r="BC5" i="2"/>
  <c r="BB5" i="2"/>
  <c r="AW5" i="2"/>
  <c r="AV5" i="2"/>
  <c r="AU5" i="2"/>
  <c r="AP5" i="2"/>
  <c r="AO5" i="2"/>
  <c r="AN5" i="2"/>
  <c r="AI5" i="2"/>
  <c r="AH5" i="2"/>
  <c r="AG5" i="2"/>
  <c r="O10" i="18"/>
  <c r="M10" i="19"/>
  <c r="AB5" i="2"/>
  <c r="AA5" i="2"/>
  <c r="Z5" i="2"/>
  <c r="M10" i="18"/>
  <c r="K10" i="19"/>
  <c r="U5" i="2"/>
  <c r="T5" i="2"/>
  <c r="S5" i="2"/>
  <c r="L10" i="18"/>
  <c r="J10" i="19"/>
  <c r="R5" i="2"/>
  <c r="Q5" i="2"/>
  <c r="P5" i="2"/>
  <c r="K10" i="18"/>
  <c r="I10" i="19"/>
  <c r="O5" i="2"/>
  <c r="N5" i="2"/>
  <c r="M5" i="2"/>
  <c r="I10" i="18"/>
  <c r="G10" i="19"/>
  <c r="L5" i="2"/>
  <c r="K5" i="2"/>
  <c r="G10" i="18"/>
  <c r="E10" i="19"/>
  <c r="J5" i="2"/>
  <c r="I5" i="2"/>
  <c r="F10" i="18"/>
  <c r="D10" i="19"/>
  <c r="H5" i="2"/>
  <c r="E10" i="18"/>
  <c r="C10" i="19"/>
  <c r="CT4" i="2"/>
  <c r="CS4" i="2"/>
  <c r="CR4" i="2"/>
  <c r="CM4" i="2"/>
  <c r="CL4" i="2"/>
  <c r="CK4" i="2"/>
  <c r="CF4" i="2"/>
  <c r="CE4" i="2"/>
  <c r="CD4" i="2"/>
  <c r="BY4" i="2"/>
  <c r="BX4" i="2"/>
  <c r="BW4" i="2"/>
  <c r="BR4" i="2"/>
  <c r="BQ4" i="2"/>
  <c r="BP4" i="2"/>
  <c r="BK4" i="2"/>
  <c r="BJ4" i="2"/>
  <c r="BI4" i="2"/>
  <c r="BD4" i="2"/>
  <c r="BC4" i="2"/>
  <c r="BB4" i="2"/>
  <c r="AW4" i="2"/>
  <c r="AV4" i="2"/>
  <c r="AU4" i="2"/>
  <c r="AP4" i="2"/>
  <c r="AO4" i="2"/>
  <c r="AN4" i="2"/>
  <c r="AI4" i="2"/>
  <c r="AH4" i="2"/>
  <c r="AG4" i="2"/>
  <c r="AB4" i="2"/>
  <c r="AA4" i="2"/>
  <c r="Z4" i="2"/>
  <c r="U4" i="2"/>
  <c r="T4" i="2"/>
  <c r="S4" i="2"/>
  <c r="R4" i="2"/>
  <c r="Q4" i="2"/>
  <c r="P4" i="2"/>
  <c r="O4" i="2"/>
  <c r="N4" i="2"/>
  <c r="M4" i="2"/>
  <c r="L4" i="2"/>
  <c r="K4" i="2"/>
  <c r="J4" i="2"/>
  <c r="I4" i="2"/>
  <c r="F9" i="18"/>
  <c r="D9" i="19"/>
  <c r="H4" i="2"/>
  <c r="CT3" i="2"/>
  <c r="CS3" i="2"/>
  <c r="CR3" i="2"/>
  <c r="CM3" i="2"/>
  <c r="CL3" i="2"/>
  <c r="CK3" i="2"/>
  <c r="CF3" i="2"/>
  <c r="CE3" i="2"/>
  <c r="CD3" i="2"/>
  <c r="BY3" i="2"/>
  <c r="BX3" i="2"/>
  <c r="BW3" i="2"/>
  <c r="BR3" i="2"/>
  <c r="BQ3" i="2"/>
  <c r="BP3" i="2"/>
  <c r="BK3" i="2"/>
  <c r="BJ3" i="2"/>
  <c r="BI3" i="2"/>
  <c r="BD3" i="2"/>
  <c r="BC3" i="2"/>
  <c r="BB3" i="2"/>
  <c r="AW3" i="2"/>
  <c r="AV3" i="2"/>
  <c r="AU3" i="2"/>
  <c r="AP3" i="2"/>
  <c r="AO3" i="2"/>
  <c r="AN3" i="2"/>
  <c r="AI3" i="2"/>
  <c r="AH3" i="2"/>
  <c r="AG3" i="2"/>
  <c r="O7" i="18"/>
  <c r="AB3" i="2"/>
  <c r="AA3" i="2"/>
  <c r="Z3" i="2"/>
  <c r="M7" i="18"/>
  <c r="U3" i="2"/>
  <c r="T3" i="2"/>
  <c r="S3" i="2"/>
  <c r="L7" i="18"/>
  <c r="J7" i="19"/>
  <c r="R3" i="2"/>
  <c r="Q3" i="2"/>
  <c r="P3" i="2"/>
  <c r="K7" i="18"/>
  <c r="I7" i="19"/>
  <c r="O3" i="2"/>
  <c r="N3" i="2"/>
  <c r="M3" i="2"/>
  <c r="I7" i="18"/>
  <c r="L3" i="2"/>
  <c r="K3" i="2"/>
  <c r="G7" i="18"/>
  <c r="E7" i="19"/>
  <c r="J3" i="2"/>
  <c r="I3" i="2"/>
  <c r="F7" i="18"/>
  <c r="D7" i="19"/>
  <c r="H3" i="2"/>
  <c r="E7" i="18"/>
  <c r="C7" i="19"/>
  <c r="CT2" i="2"/>
  <c r="CS2" i="2"/>
  <c r="CR2" i="2"/>
  <c r="CM2" i="2"/>
  <c r="CL2" i="2"/>
  <c r="CK2" i="2"/>
  <c r="CF2" i="2"/>
  <c r="CE2" i="2"/>
  <c r="CD2" i="2"/>
  <c r="BY2" i="2"/>
  <c r="BX2" i="2"/>
  <c r="BW2" i="2"/>
  <c r="BR2" i="2"/>
  <c r="BQ2" i="2"/>
  <c r="BP2" i="2"/>
  <c r="BK2" i="2"/>
  <c r="BJ2" i="2"/>
  <c r="BI2" i="2"/>
  <c r="BD2" i="2"/>
  <c r="BC2" i="2"/>
  <c r="BB2" i="2"/>
  <c r="AW2" i="2"/>
  <c r="AV2" i="2"/>
  <c r="AU2" i="2"/>
  <c r="AP2" i="2"/>
  <c r="AO2" i="2"/>
  <c r="AN2" i="2"/>
  <c r="AI2" i="2"/>
  <c r="AH2" i="2"/>
  <c r="AG2" i="2"/>
  <c r="AB2" i="2"/>
  <c r="AA2" i="2"/>
  <c r="Z2" i="2"/>
  <c r="U2" i="2"/>
  <c r="T2" i="2"/>
  <c r="S2" i="2"/>
  <c r="R2" i="2"/>
  <c r="Q2" i="2"/>
  <c r="P2" i="2"/>
  <c r="O2" i="2"/>
  <c r="N2" i="2"/>
  <c r="M2" i="2"/>
  <c r="L2" i="2"/>
  <c r="K2" i="2"/>
  <c r="J2" i="2"/>
  <c r="I2" i="2"/>
  <c r="F6" i="18"/>
  <c r="D6" i="19"/>
  <c r="H2" i="2"/>
  <c r="P11" i="18"/>
  <c r="N11" i="19"/>
  <c r="M11" i="19"/>
  <c r="N12" i="18"/>
  <c r="L12" i="19"/>
  <c r="K12" i="19"/>
  <c r="Q13" i="18"/>
  <c r="J13" i="19"/>
  <c r="F15" i="18"/>
  <c r="D15" i="19"/>
  <c r="D16" i="19"/>
  <c r="N17" i="18"/>
  <c r="L17" i="19"/>
  <c r="K17" i="19"/>
  <c r="N22" i="18"/>
  <c r="L8" i="21"/>
  <c r="K8" i="21"/>
  <c r="H23" i="18"/>
  <c r="F9" i="21"/>
  <c r="E9" i="21"/>
  <c r="N27" i="18"/>
  <c r="L13" i="21"/>
  <c r="K13" i="21"/>
  <c r="H28" i="18"/>
  <c r="F14" i="21"/>
  <c r="E14" i="21"/>
  <c r="N31" i="18"/>
  <c r="L17" i="21"/>
  <c r="K17" i="21"/>
  <c r="Q32" i="18"/>
  <c r="J18" i="21"/>
  <c r="N39" i="18"/>
  <c r="L25" i="21"/>
  <c r="K25" i="21"/>
  <c r="P48" i="18"/>
  <c r="N27" i="19"/>
  <c r="M27" i="19"/>
  <c r="H51" i="18"/>
  <c r="F30" i="19"/>
  <c r="E30" i="19"/>
  <c r="P60" i="18"/>
  <c r="N39" i="19"/>
  <c r="M39" i="19"/>
  <c r="P65" i="18"/>
  <c r="N9" i="20"/>
  <c r="M9" i="20"/>
  <c r="P74" i="18"/>
  <c r="N44" i="19"/>
  <c r="M44" i="19"/>
  <c r="P79" i="18"/>
  <c r="N28" i="21"/>
  <c r="M28" i="21"/>
  <c r="P96" i="18"/>
  <c r="N24" i="20"/>
  <c r="M24" i="20"/>
  <c r="P130" i="18"/>
  <c r="N75" i="19"/>
  <c r="M75" i="19"/>
  <c r="F179" i="18"/>
  <c r="D107" i="19"/>
  <c r="D108" i="19"/>
  <c r="F273" i="18"/>
  <c r="D128" i="19"/>
  <c r="D129" i="19"/>
  <c r="F52" i="18"/>
  <c r="D31" i="19"/>
  <c r="D32" i="19"/>
  <c r="F109" i="18"/>
  <c r="D35" i="21"/>
  <c r="D36" i="21"/>
  <c r="F217" i="18"/>
  <c r="D56" i="20"/>
  <c r="D57" i="20"/>
  <c r="F251" i="18"/>
  <c r="D62" i="21"/>
  <c r="D63" i="21"/>
  <c r="F267" i="18"/>
  <c r="D67" i="21"/>
  <c r="D68" i="21"/>
  <c r="F278" i="18"/>
  <c r="D133" i="19"/>
  <c r="D134" i="19"/>
  <c r="H18" i="18"/>
  <c r="F18" i="19"/>
  <c r="E18" i="19"/>
  <c r="P21" i="18"/>
  <c r="N7" i="21"/>
  <c r="M7" i="21"/>
  <c r="Q28" i="18"/>
  <c r="J14" i="21"/>
  <c r="P30" i="18"/>
  <c r="N16" i="21"/>
  <c r="M16" i="21"/>
  <c r="Q36" i="18"/>
  <c r="J22" i="21"/>
  <c r="P38" i="18"/>
  <c r="N24" i="21"/>
  <c r="M24" i="21"/>
  <c r="N44" i="18"/>
  <c r="L23" i="19"/>
  <c r="K23" i="19"/>
  <c r="Q45" i="18"/>
  <c r="J24" i="19"/>
  <c r="N56" i="18"/>
  <c r="L35" i="19"/>
  <c r="K35" i="19"/>
  <c r="H57" i="18"/>
  <c r="F36" i="19"/>
  <c r="E36" i="19"/>
  <c r="H63" i="18"/>
  <c r="F7" i="20"/>
  <c r="E7" i="20"/>
  <c r="N66" i="18"/>
  <c r="L10" i="20"/>
  <c r="K10" i="20"/>
  <c r="H67" i="18"/>
  <c r="F11" i="20"/>
  <c r="E11" i="20"/>
  <c r="P69" i="18"/>
  <c r="N13" i="20"/>
  <c r="M13" i="20"/>
  <c r="P88" i="18"/>
  <c r="N16" i="20"/>
  <c r="M16" i="20"/>
  <c r="F100" i="18"/>
  <c r="D47" i="19"/>
  <c r="D48" i="19"/>
  <c r="P116" i="18"/>
  <c r="N61" i="19"/>
  <c r="M61" i="19"/>
  <c r="N7" i="18"/>
  <c r="L7" i="19"/>
  <c r="K7" i="19"/>
  <c r="H13" i="18"/>
  <c r="F13" i="19"/>
  <c r="E13" i="19"/>
  <c r="Q18" i="18"/>
  <c r="J18" i="19"/>
  <c r="Q23" i="18"/>
  <c r="J9" i="21"/>
  <c r="F25" i="18"/>
  <c r="D11" i="21"/>
  <c r="D12" i="21"/>
  <c r="H32" i="18"/>
  <c r="F18" i="21"/>
  <c r="E18" i="21"/>
  <c r="P34" i="18"/>
  <c r="N20" i="21"/>
  <c r="M20" i="21"/>
  <c r="N35" i="18"/>
  <c r="L21" i="21"/>
  <c r="K21" i="21"/>
  <c r="H36" i="18"/>
  <c r="F22" i="21"/>
  <c r="E22" i="21"/>
  <c r="P43" i="18"/>
  <c r="N22" i="19"/>
  <c r="M22" i="19"/>
  <c r="H45" i="18"/>
  <c r="F24" i="19"/>
  <c r="E24" i="19"/>
  <c r="Q51" i="18"/>
  <c r="J30" i="19"/>
  <c r="F54" i="18"/>
  <c r="D33" i="19"/>
  <c r="D34" i="19"/>
  <c r="Q57" i="18"/>
  <c r="J36" i="19"/>
  <c r="Q63" i="18"/>
  <c r="J7" i="20"/>
  <c r="H72" i="18"/>
  <c r="F42" i="19"/>
  <c r="E42" i="19"/>
  <c r="N75" i="18"/>
  <c r="L45" i="19"/>
  <c r="K45" i="19"/>
  <c r="H76" i="18"/>
  <c r="F46" i="19"/>
  <c r="E46" i="19"/>
  <c r="P83" i="18"/>
  <c r="N32" i="21"/>
  <c r="M32" i="21"/>
  <c r="P92" i="18"/>
  <c r="N20" i="20"/>
  <c r="M20" i="20"/>
  <c r="P105" i="18"/>
  <c r="N52" i="19"/>
  <c r="M52" i="19"/>
  <c r="P120" i="18"/>
  <c r="N65" i="19"/>
  <c r="M65" i="19"/>
  <c r="J7" i="18"/>
  <c r="H7" i="19"/>
  <c r="G7" i="19"/>
  <c r="P7" i="18"/>
  <c r="N7" i="19"/>
  <c r="M7" i="19"/>
  <c r="J12" i="18"/>
  <c r="H12" i="19"/>
  <c r="G12" i="19"/>
  <c r="P12" i="18"/>
  <c r="N12" i="19"/>
  <c r="M12" i="19"/>
  <c r="J17" i="18"/>
  <c r="H17" i="19"/>
  <c r="G17" i="19"/>
  <c r="P17" i="18"/>
  <c r="N17" i="19"/>
  <c r="M17" i="19"/>
  <c r="J22" i="18"/>
  <c r="H8" i="21"/>
  <c r="G8" i="21"/>
  <c r="P22" i="18"/>
  <c r="N8" i="21"/>
  <c r="M8" i="21"/>
  <c r="J27" i="18"/>
  <c r="H13" i="21"/>
  <c r="G13" i="21"/>
  <c r="P27" i="18"/>
  <c r="N13" i="21"/>
  <c r="M13" i="21"/>
  <c r="J31" i="18"/>
  <c r="H17" i="21"/>
  <c r="G17" i="21"/>
  <c r="P31" i="18"/>
  <c r="N17" i="21"/>
  <c r="M17" i="21"/>
  <c r="J35" i="18"/>
  <c r="H21" i="21"/>
  <c r="G21" i="21"/>
  <c r="P35" i="18"/>
  <c r="N21" i="21"/>
  <c r="M21" i="21"/>
  <c r="J39" i="18"/>
  <c r="H25" i="21"/>
  <c r="G25" i="21"/>
  <c r="P39" i="18"/>
  <c r="N25" i="21"/>
  <c r="M25" i="21"/>
  <c r="J44" i="18"/>
  <c r="H23" i="19"/>
  <c r="G23" i="19"/>
  <c r="P44" i="18"/>
  <c r="N23" i="19"/>
  <c r="M23" i="19"/>
  <c r="F49" i="18"/>
  <c r="D28" i="19"/>
  <c r="D29" i="19"/>
  <c r="J56" i="18"/>
  <c r="H35" i="19"/>
  <c r="G35" i="19"/>
  <c r="P56" i="18"/>
  <c r="N35" i="19"/>
  <c r="M35" i="19"/>
  <c r="J66" i="18"/>
  <c r="H10" i="20"/>
  <c r="G10" i="20"/>
  <c r="P66" i="18"/>
  <c r="N10" i="20"/>
  <c r="M10" i="20"/>
  <c r="J75" i="18"/>
  <c r="H45" i="19"/>
  <c r="G45" i="19"/>
  <c r="P75" i="18"/>
  <c r="N45" i="19"/>
  <c r="M45" i="19"/>
  <c r="J80" i="18"/>
  <c r="H29" i="21"/>
  <c r="G29" i="21"/>
  <c r="P80" i="18"/>
  <c r="N29" i="21"/>
  <c r="M29" i="21"/>
  <c r="J84" i="18"/>
  <c r="H33" i="21"/>
  <c r="G33" i="21"/>
  <c r="P84" i="18"/>
  <c r="N33" i="21"/>
  <c r="M33" i="21"/>
  <c r="P89" i="18"/>
  <c r="N17" i="20"/>
  <c r="M17" i="20"/>
  <c r="P93" i="18"/>
  <c r="N21" i="20"/>
  <c r="M21" i="20"/>
  <c r="P97" i="18"/>
  <c r="N25" i="20"/>
  <c r="M25" i="20"/>
  <c r="P102" i="18"/>
  <c r="N49" i="19"/>
  <c r="M49" i="19"/>
  <c r="F106" i="18"/>
  <c r="D53" i="19"/>
  <c r="D54" i="19"/>
  <c r="P113" i="18"/>
  <c r="N58" i="19"/>
  <c r="M58" i="19"/>
  <c r="P117" i="18"/>
  <c r="N62" i="19"/>
  <c r="M62" i="19"/>
  <c r="P121" i="18"/>
  <c r="N66" i="19"/>
  <c r="M66" i="19"/>
  <c r="P127" i="18"/>
  <c r="N72" i="19"/>
  <c r="M72" i="19"/>
  <c r="F131" i="18"/>
  <c r="D76" i="19"/>
  <c r="D77" i="19"/>
  <c r="P137" i="18"/>
  <c r="N30" i="20"/>
  <c r="M30" i="20"/>
  <c r="P141" i="18"/>
  <c r="N34" i="20"/>
  <c r="M34" i="20"/>
  <c r="F181" i="18"/>
  <c r="D37" i="21"/>
  <c r="D38" i="21"/>
  <c r="F208" i="18"/>
  <c r="D50" i="20"/>
  <c r="D51" i="20"/>
  <c r="F248" i="18"/>
  <c r="D123" i="19"/>
  <c r="D124" i="19"/>
  <c r="F275" i="18"/>
  <c r="D130" i="19"/>
  <c r="D131" i="19"/>
  <c r="F285" i="18"/>
  <c r="D73" i="21"/>
  <c r="D74" i="21"/>
  <c r="A3" i="19"/>
  <c r="A3" i="20"/>
  <c r="AA19" i="3"/>
  <c r="Y57" i="3"/>
  <c r="Y68" i="3"/>
  <c r="Y31" i="3"/>
  <c r="AA40" i="3"/>
  <c r="Y19" i="3"/>
  <c r="AA31" i="3"/>
  <c r="Y40" i="3"/>
  <c r="AA68" i="3"/>
  <c r="AA78" i="3"/>
  <c r="AA57" i="3"/>
  <c r="Z19" i="3"/>
  <c r="X31" i="3"/>
  <c r="Z40" i="3"/>
  <c r="X57" i="3"/>
  <c r="X68" i="3"/>
  <c r="X78" i="3"/>
  <c r="Z78" i="3"/>
  <c r="J11" i="18"/>
  <c r="H11" i="19"/>
  <c r="J21" i="18"/>
  <c r="H7" i="21"/>
  <c r="J30" i="18"/>
  <c r="H16" i="21"/>
  <c r="J34" i="18"/>
  <c r="H20" i="21"/>
  <c r="J38" i="18"/>
  <c r="H24" i="21"/>
  <c r="J43" i="18"/>
  <c r="H22" i="19"/>
  <c r="J48" i="18"/>
  <c r="H27" i="19"/>
  <c r="Q67" i="18"/>
  <c r="Q72" i="18"/>
  <c r="Q76" i="18"/>
  <c r="N80" i="18"/>
  <c r="L29" i="21"/>
  <c r="H81" i="18"/>
  <c r="F30" i="21"/>
  <c r="Q81" i="18"/>
  <c r="N84" i="18"/>
  <c r="L33" i="21"/>
  <c r="H85" i="18"/>
  <c r="F34" i="21"/>
  <c r="Q85" i="18"/>
  <c r="N89" i="18"/>
  <c r="L17" i="20"/>
  <c r="H90" i="18"/>
  <c r="F18" i="20"/>
  <c r="Q90" i="18"/>
  <c r="N93" i="18"/>
  <c r="L21" i="20"/>
  <c r="H94" i="18"/>
  <c r="F22" i="20"/>
  <c r="Q94" i="18"/>
  <c r="N97" i="18"/>
  <c r="L25" i="20"/>
  <c r="H98" i="18"/>
  <c r="F26" i="20"/>
  <c r="Q98" i="18"/>
  <c r="N102" i="18"/>
  <c r="L49" i="19"/>
  <c r="H103" i="18"/>
  <c r="F50" i="19"/>
  <c r="Q103" i="18"/>
  <c r="H108" i="18"/>
  <c r="F55" i="19"/>
  <c r="Q108" i="18"/>
  <c r="N113" i="18"/>
  <c r="L58" i="19"/>
  <c r="H114" i="18"/>
  <c r="F59" i="19"/>
  <c r="Q114" i="18"/>
  <c r="N117" i="18"/>
  <c r="L62" i="19"/>
  <c r="H118" i="18"/>
  <c r="F63" i="19"/>
  <c r="Q118" i="18"/>
  <c r="N121" i="18"/>
  <c r="L66" i="19"/>
  <c r="N127" i="18"/>
  <c r="L72" i="19"/>
  <c r="H128" i="18"/>
  <c r="F73" i="19"/>
  <c r="Q128" i="18"/>
  <c r="H133" i="18"/>
  <c r="F78" i="19"/>
  <c r="Q133" i="18"/>
  <c r="H138" i="18"/>
  <c r="F31" i="20"/>
  <c r="AC31" i="3"/>
  <c r="J81" i="18"/>
  <c r="H30" i="21"/>
  <c r="J85" i="18"/>
  <c r="H34" i="21"/>
  <c r="J90" i="18"/>
  <c r="H18" i="20"/>
  <c r="J94" i="18"/>
  <c r="H22" i="20"/>
  <c r="J98" i="18"/>
  <c r="H26" i="20"/>
  <c r="J103" i="18"/>
  <c r="H50" i="19"/>
  <c r="J108" i="18"/>
  <c r="H55" i="19"/>
  <c r="J114" i="18"/>
  <c r="H59" i="19"/>
  <c r="J118" i="18"/>
  <c r="H63" i="19"/>
  <c r="F122" i="18"/>
  <c r="D67" i="19"/>
  <c r="J128" i="18"/>
  <c r="H73" i="19"/>
  <c r="F168" i="18"/>
  <c r="D96" i="19"/>
  <c r="F5" i="18"/>
  <c r="D5" i="19"/>
  <c r="J60" i="18"/>
  <c r="H39" i="19"/>
  <c r="J65" i="18"/>
  <c r="H9" i="20"/>
  <c r="J69" i="18"/>
  <c r="H13" i="20"/>
  <c r="J74" i="18"/>
  <c r="H44" i="19"/>
  <c r="J79" i="18"/>
  <c r="H28" i="21"/>
  <c r="J83" i="18"/>
  <c r="H32" i="21"/>
  <c r="J88" i="18"/>
  <c r="H16" i="20"/>
  <c r="J92" i="18"/>
  <c r="H20" i="20"/>
  <c r="J96" i="18"/>
  <c r="H24" i="20"/>
  <c r="J105" i="18"/>
  <c r="H52" i="19"/>
  <c r="F111" i="18"/>
  <c r="D56" i="19"/>
  <c r="J116" i="18"/>
  <c r="H61" i="19"/>
  <c r="J120" i="18"/>
  <c r="H65" i="19"/>
  <c r="F125" i="18"/>
  <c r="D70" i="19"/>
  <c r="J130" i="18"/>
  <c r="H75" i="19"/>
  <c r="H7" i="18"/>
  <c r="F7" i="19"/>
  <c r="Q7" i="18"/>
  <c r="N11" i="18"/>
  <c r="L11" i="19"/>
  <c r="H12" i="18"/>
  <c r="F12" i="19"/>
  <c r="Q12" i="18"/>
  <c r="H92" i="18"/>
  <c r="F20" i="20"/>
  <c r="H96" i="18"/>
  <c r="F24" i="20"/>
  <c r="H105" i="18"/>
  <c r="F52" i="19"/>
  <c r="H116" i="18"/>
  <c r="F61" i="19"/>
  <c r="H120" i="18"/>
  <c r="F65" i="19"/>
  <c r="N124" i="18"/>
  <c r="L69" i="19"/>
  <c r="N129" i="18"/>
  <c r="L74" i="19"/>
  <c r="H130" i="18"/>
  <c r="F75" i="19"/>
  <c r="Q130" i="18"/>
  <c r="J133" i="18"/>
  <c r="H78" i="19"/>
  <c r="N134" i="18"/>
  <c r="X19" i="3"/>
  <c r="AC19" i="3"/>
  <c r="Z31" i="3"/>
  <c r="X40" i="3"/>
  <c r="AC40" i="3"/>
  <c r="Z57" i="3"/>
  <c r="Z68" i="3"/>
  <c r="F135" i="18"/>
  <c r="D28" i="20"/>
  <c r="N137" i="18"/>
  <c r="L30" i="20"/>
  <c r="Q138" i="18"/>
  <c r="J140" i="18"/>
  <c r="H33" i="20"/>
  <c r="P140" i="18"/>
  <c r="N33" i="20"/>
  <c r="N141" i="18"/>
  <c r="L34" i="20"/>
  <c r="H142" i="18"/>
  <c r="F35" i="20"/>
  <c r="Q142" i="18"/>
  <c r="F144" i="18"/>
  <c r="D37" i="20"/>
  <c r="N146" i="18"/>
  <c r="L39" i="20"/>
  <c r="H147" i="18"/>
  <c r="F40" i="20"/>
  <c r="Q147" i="18"/>
  <c r="J149" i="18"/>
  <c r="H42" i="20"/>
  <c r="P149" i="18"/>
  <c r="N42" i="20"/>
  <c r="N150" i="18"/>
  <c r="L43" i="20"/>
  <c r="H151" i="18"/>
  <c r="F44" i="20"/>
  <c r="Q151" i="18"/>
  <c r="J154" i="18"/>
  <c r="H82" i="19"/>
  <c r="P154" i="18"/>
  <c r="N82" i="19"/>
  <c r="N155" i="18"/>
  <c r="L83" i="19"/>
  <c r="H156" i="18"/>
  <c r="F84" i="19"/>
  <c r="Q156" i="18"/>
  <c r="J158" i="18"/>
  <c r="H86" i="19"/>
  <c r="P158" i="18"/>
  <c r="N86" i="19"/>
  <c r="N159" i="18"/>
  <c r="L87" i="19"/>
  <c r="H160" i="18"/>
  <c r="F88" i="19"/>
  <c r="Q160" i="18"/>
  <c r="J162" i="18"/>
  <c r="H90" i="19"/>
  <c r="P162" i="18"/>
  <c r="N90" i="19"/>
  <c r="N163" i="18"/>
  <c r="L91" i="19"/>
  <c r="H164" i="18"/>
  <c r="F92" i="19"/>
  <c r="Q164" i="18"/>
  <c r="J166" i="18"/>
  <c r="H94" i="19"/>
  <c r="P166" i="18"/>
  <c r="N94" i="19"/>
  <c r="N167" i="18"/>
  <c r="L95" i="19"/>
  <c r="J171" i="18"/>
  <c r="H99" i="19"/>
  <c r="P171" i="18"/>
  <c r="N99" i="19"/>
  <c r="N172" i="18"/>
  <c r="L100" i="19"/>
  <c r="H173" i="18"/>
  <c r="F101" i="19"/>
  <c r="Q173" i="18"/>
  <c r="J175" i="18"/>
  <c r="H103" i="19"/>
  <c r="P175" i="18"/>
  <c r="N103" i="19"/>
  <c r="N176" i="18"/>
  <c r="L104" i="19"/>
  <c r="H177" i="18"/>
  <c r="F105" i="19"/>
  <c r="Q177" i="18"/>
  <c r="H183" i="18"/>
  <c r="F39" i="21"/>
  <c r="Q183" i="18"/>
  <c r="J185" i="18"/>
  <c r="H41" i="21"/>
  <c r="P185" i="18"/>
  <c r="N41" i="21"/>
  <c r="N186" i="18"/>
  <c r="L42" i="21"/>
  <c r="H187" i="18"/>
  <c r="F43" i="21"/>
  <c r="Q187" i="18"/>
  <c r="J189" i="18"/>
  <c r="H45" i="21"/>
  <c r="P189" i="18"/>
  <c r="N45" i="21"/>
  <c r="N190" i="18"/>
  <c r="L46" i="21"/>
  <c r="H191" i="18"/>
  <c r="F47" i="21"/>
  <c r="Q191" i="18"/>
  <c r="J193" i="18"/>
  <c r="H49" i="21"/>
  <c r="P193" i="18"/>
  <c r="N49" i="21"/>
  <c r="N194" i="18"/>
  <c r="L50" i="21"/>
  <c r="H195" i="18"/>
  <c r="F51" i="21"/>
  <c r="Q195" i="18"/>
  <c r="F197" i="18"/>
  <c r="D45" i="20"/>
  <c r="N199" i="18"/>
  <c r="L47" i="20"/>
  <c r="H200" i="18"/>
  <c r="F48" i="20"/>
  <c r="Q200" i="18"/>
  <c r="F202" i="18"/>
  <c r="D109" i="19"/>
  <c r="N204" i="18"/>
  <c r="L111" i="19"/>
  <c r="H205" i="18"/>
  <c r="F112" i="19"/>
  <c r="Q205" i="18"/>
  <c r="J207" i="18"/>
  <c r="H114" i="19"/>
  <c r="F213" i="18"/>
  <c r="D52" i="20"/>
  <c r="N215" i="18"/>
  <c r="L54" i="20"/>
  <c r="H216" i="18"/>
  <c r="F55" i="20"/>
  <c r="Q216" i="18"/>
  <c r="J219" i="18"/>
  <c r="H58" i="20"/>
  <c r="N220" i="18"/>
  <c r="L59" i="20"/>
  <c r="J224" i="18"/>
  <c r="H56" i="21"/>
  <c r="N225" i="18"/>
  <c r="L57" i="21"/>
  <c r="H226" i="18"/>
  <c r="F58" i="21"/>
  <c r="H240" i="18"/>
  <c r="F65" i="20"/>
  <c r="H250" i="18"/>
  <c r="F125" i="19"/>
  <c r="H255" i="18"/>
  <c r="F66" i="21"/>
  <c r="F258" i="18"/>
  <c r="D73" i="20"/>
  <c r="F263" i="18"/>
  <c r="D78" i="20"/>
  <c r="J138" i="18"/>
  <c r="H31" i="20"/>
  <c r="N139" i="18"/>
  <c r="L32" i="20"/>
  <c r="H140" i="18"/>
  <c r="F33" i="20"/>
  <c r="Q140" i="18"/>
  <c r="J142" i="18"/>
  <c r="H35" i="20"/>
  <c r="N143" i="18"/>
  <c r="L36" i="20"/>
  <c r="J147" i="18"/>
  <c r="H40" i="20"/>
  <c r="N148" i="18"/>
  <c r="L41" i="20"/>
  <c r="H149" i="18"/>
  <c r="F42" i="20"/>
  <c r="J151" i="18"/>
  <c r="H44" i="20"/>
  <c r="H154" i="18"/>
  <c r="F82" i="19"/>
  <c r="J156" i="18"/>
  <c r="H84" i="19"/>
  <c r="N157" i="18"/>
  <c r="L85" i="19"/>
  <c r="H158" i="18"/>
  <c r="F86" i="19"/>
  <c r="J160" i="18"/>
  <c r="H88" i="19"/>
  <c r="N161" i="18"/>
  <c r="L89" i="19"/>
  <c r="H162" i="18"/>
  <c r="F90" i="19"/>
  <c r="J164" i="18"/>
  <c r="H92" i="19"/>
  <c r="N165" i="18"/>
  <c r="L93" i="19"/>
  <c r="H166" i="18"/>
  <c r="F94" i="19"/>
  <c r="N170" i="18"/>
  <c r="L98" i="19"/>
  <c r="H171" i="18"/>
  <c r="F99" i="19"/>
  <c r="J173" i="18"/>
  <c r="H101" i="19"/>
  <c r="N174" i="18"/>
  <c r="L102" i="19"/>
  <c r="H175" i="18"/>
  <c r="F103" i="19"/>
  <c r="J177" i="18"/>
  <c r="H105" i="19"/>
  <c r="N178" i="18"/>
  <c r="L106" i="19"/>
  <c r="J183" i="18"/>
  <c r="H39" i="21"/>
  <c r="N184" i="18"/>
  <c r="L40" i="21"/>
  <c r="H185" i="18"/>
  <c r="F41" i="21"/>
  <c r="Q185" i="18"/>
  <c r="J187" i="18"/>
  <c r="H43" i="21"/>
  <c r="N188" i="18"/>
  <c r="L44" i="21"/>
  <c r="H189" i="18"/>
  <c r="F45" i="21"/>
  <c r="Q189" i="18"/>
  <c r="J191" i="18"/>
  <c r="H47" i="21"/>
  <c r="N192" i="18"/>
  <c r="L48" i="21"/>
  <c r="H193" i="18"/>
  <c r="F49" i="21"/>
  <c r="Q193" i="18"/>
  <c r="J195" i="18"/>
  <c r="H51" i="21"/>
  <c r="N196" i="18"/>
  <c r="L52" i="21"/>
  <c r="J200" i="18"/>
  <c r="H48" i="20"/>
  <c r="N201" i="18"/>
  <c r="L49" i="20"/>
  <c r="J205" i="18"/>
  <c r="H112" i="19"/>
  <c r="N206" i="18"/>
  <c r="L113" i="19"/>
  <c r="H207" i="18"/>
  <c r="F114" i="19"/>
  <c r="Q207" i="18"/>
  <c r="F210" i="18"/>
  <c r="D115" i="19"/>
  <c r="N212" i="18"/>
  <c r="L117" i="19"/>
  <c r="J216" i="18"/>
  <c r="H55" i="20"/>
  <c r="H219" i="18"/>
  <c r="F58" i="20"/>
  <c r="F221" i="18"/>
  <c r="D53" i="21"/>
  <c r="N223" i="18"/>
  <c r="L55" i="21"/>
  <c r="H224" i="18"/>
  <c r="F56" i="21"/>
  <c r="H228" i="18"/>
  <c r="F60" i="21"/>
  <c r="F230" i="18"/>
  <c r="D118" i="19"/>
  <c r="H233" i="18"/>
  <c r="F121" i="19"/>
  <c r="F235" i="18"/>
  <c r="D60" i="20"/>
  <c r="H238" i="18"/>
  <c r="F63" i="20"/>
  <c r="H242" i="18"/>
  <c r="F67" i="20"/>
  <c r="F244" i="18"/>
  <c r="D69" i="20"/>
  <c r="H247" i="18"/>
  <c r="F72" i="20"/>
  <c r="H253" i="18"/>
  <c r="F64" i="21"/>
  <c r="H269" i="18"/>
  <c r="F69" i="21"/>
  <c r="H280" i="18"/>
  <c r="F135" i="19"/>
  <c r="H284" i="18"/>
  <c r="F139" i="19"/>
  <c r="Y78" i="3"/>
  <c r="H35" i="3"/>
  <c r="I16" i="18"/>
  <c r="G16" i="19"/>
  <c r="N48" i="3"/>
  <c r="O55" i="18"/>
  <c r="M34" i="19"/>
  <c r="N50" i="3"/>
  <c r="O101" i="18"/>
  <c r="M48" i="19"/>
  <c r="M37" i="3"/>
  <c r="M107" i="18"/>
  <c r="K54" i="19"/>
  <c r="H10" i="3"/>
  <c r="I112" i="18"/>
  <c r="G57" i="19"/>
  <c r="D104" i="3"/>
  <c r="D45" i="3"/>
  <c r="E6" i="18"/>
  <c r="I104" i="3"/>
  <c r="I45" i="3"/>
  <c r="K6" i="18"/>
  <c r="M6" i="3"/>
  <c r="M9" i="18"/>
  <c r="K9" i="19"/>
  <c r="H10" i="18"/>
  <c r="F10" i="19"/>
  <c r="Q10" i="18"/>
  <c r="N13" i="18"/>
  <c r="L13" i="19"/>
  <c r="H14" i="18"/>
  <c r="F14" i="19"/>
  <c r="Q14" i="18"/>
  <c r="D35" i="3"/>
  <c r="E16" i="18"/>
  <c r="I35" i="3"/>
  <c r="K16" i="18"/>
  <c r="N18" i="18"/>
  <c r="L18" i="19"/>
  <c r="J106" i="3"/>
  <c r="I2" i="15"/>
  <c r="E106" i="3"/>
  <c r="J24" i="3"/>
  <c r="E24" i="3"/>
  <c r="G20" i="18"/>
  <c r="E6" i="21"/>
  <c r="F106" i="3"/>
  <c r="F24" i="3"/>
  <c r="L20" i="18"/>
  <c r="J6" i="21"/>
  <c r="N23" i="18"/>
  <c r="L9" i="21"/>
  <c r="H24" i="18"/>
  <c r="F10" i="21"/>
  <c r="Q24" i="18"/>
  <c r="D7" i="3"/>
  <c r="L7" i="3"/>
  <c r="F2" i="6"/>
  <c r="E26" i="18"/>
  <c r="K26" i="18"/>
  <c r="I7" i="3"/>
  <c r="N28" i="18"/>
  <c r="L14" i="21"/>
  <c r="H29" i="18"/>
  <c r="F15" i="21"/>
  <c r="Q29" i="18"/>
  <c r="N32" i="18"/>
  <c r="L18" i="21"/>
  <c r="H33" i="18"/>
  <c r="F19" i="21"/>
  <c r="Q33" i="18"/>
  <c r="N36" i="18"/>
  <c r="L22" i="21"/>
  <c r="H37" i="18"/>
  <c r="F23" i="21"/>
  <c r="Q37" i="18"/>
  <c r="M36" i="3"/>
  <c r="M41" i="18"/>
  <c r="K20" i="19"/>
  <c r="H42" i="18"/>
  <c r="F21" i="19"/>
  <c r="Q42" i="18"/>
  <c r="N45" i="18"/>
  <c r="L24" i="19"/>
  <c r="J46" i="3"/>
  <c r="E46" i="3"/>
  <c r="G47" i="18"/>
  <c r="E26" i="19"/>
  <c r="F46" i="3"/>
  <c r="L47" i="18"/>
  <c r="J26" i="19"/>
  <c r="H62" i="3"/>
  <c r="I50" i="18"/>
  <c r="G29" i="19"/>
  <c r="N62" i="3"/>
  <c r="O50" i="18"/>
  <c r="M29" i="19"/>
  <c r="N51" i="18"/>
  <c r="L30" i="19"/>
  <c r="J47" i="3"/>
  <c r="E47" i="3"/>
  <c r="G53" i="18"/>
  <c r="F47" i="3"/>
  <c r="L53" i="18"/>
  <c r="J32" i="19"/>
  <c r="D48" i="3"/>
  <c r="L48" i="3"/>
  <c r="E55" i="18"/>
  <c r="I48" i="3"/>
  <c r="K55" i="18"/>
  <c r="N57" i="18"/>
  <c r="L36" i="19"/>
  <c r="J49" i="3"/>
  <c r="E49" i="3"/>
  <c r="G59" i="18"/>
  <c r="E38" i="19"/>
  <c r="F49" i="3"/>
  <c r="L59" i="18"/>
  <c r="J38" i="19"/>
  <c r="F61" i="18"/>
  <c r="D5" i="20"/>
  <c r="H105" i="3"/>
  <c r="H8" i="3"/>
  <c r="I62" i="18"/>
  <c r="G6" i="20"/>
  <c r="O62" i="18"/>
  <c r="M6" i="20"/>
  <c r="N105" i="3"/>
  <c r="N8" i="3"/>
  <c r="N63" i="18"/>
  <c r="L7" i="20"/>
  <c r="H64" i="18"/>
  <c r="F8" i="20"/>
  <c r="Q64" i="18"/>
  <c r="N67" i="18"/>
  <c r="L11" i="20"/>
  <c r="H68" i="18"/>
  <c r="F12" i="20"/>
  <c r="Q68" i="18"/>
  <c r="F70" i="18"/>
  <c r="D40" i="19"/>
  <c r="H63" i="3"/>
  <c r="I71" i="18"/>
  <c r="G41" i="19"/>
  <c r="N63" i="3"/>
  <c r="O71" i="18"/>
  <c r="M41" i="19"/>
  <c r="N72" i="18"/>
  <c r="L42" i="19"/>
  <c r="H73" i="18"/>
  <c r="F43" i="19"/>
  <c r="Q73" i="18"/>
  <c r="N76" i="18"/>
  <c r="L46" i="19"/>
  <c r="J25" i="3"/>
  <c r="E25" i="3"/>
  <c r="G78" i="18"/>
  <c r="E27" i="21"/>
  <c r="F25" i="3"/>
  <c r="L78" i="18"/>
  <c r="J27" i="21"/>
  <c r="N81" i="18"/>
  <c r="L30" i="21"/>
  <c r="H82" i="18"/>
  <c r="F31" i="21"/>
  <c r="Q82" i="18"/>
  <c r="N85" i="18"/>
  <c r="L34" i="21"/>
  <c r="J9" i="3"/>
  <c r="I2" i="11"/>
  <c r="E9" i="3"/>
  <c r="G87" i="18"/>
  <c r="E15" i="20"/>
  <c r="F9" i="3"/>
  <c r="L87" i="18"/>
  <c r="J15" i="20"/>
  <c r="J89" i="18"/>
  <c r="H17" i="20"/>
  <c r="N90" i="18"/>
  <c r="L18" i="20"/>
  <c r="H91" i="18"/>
  <c r="F19" i="20"/>
  <c r="Q91" i="18"/>
  <c r="J93" i="18"/>
  <c r="H21" i="20"/>
  <c r="N94" i="18"/>
  <c r="L22" i="20"/>
  <c r="H95" i="18"/>
  <c r="F23" i="20"/>
  <c r="Q95" i="18"/>
  <c r="J97" i="18"/>
  <c r="H25" i="20"/>
  <c r="N98" i="18"/>
  <c r="L26" i="20"/>
  <c r="H99" i="18"/>
  <c r="F27" i="20"/>
  <c r="Q99" i="18"/>
  <c r="D50" i="3"/>
  <c r="L50" i="3"/>
  <c r="E101" i="18"/>
  <c r="I50" i="3"/>
  <c r="K101" i="18"/>
  <c r="J102" i="18"/>
  <c r="H49" i="19"/>
  <c r="N103" i="18"/>
  <c r="L50" i="19"/>
  <c r="H104" i="18"/>
  <c r="F51" i="19"/>
  <c r="Q104" i="18"/>
  <c r="H37" i="3"/>
  <c r="I107" i="18"/>
  <c r="G54" i="19"/>
  <c r="N37" i="3"/>
  <c r="O107" i="18"/>
  <c r="M54" i="19"/>
  <c r="N108" i="18"/>
  <c r="L55" i="19"/>
  <c r="J26" i="3"/>
  <c r="E26" i="3"/>
  <c r="G110" i="18"/>
  <c r="E36" i="21"/>
  <c r="F26" i="3"/>
  <c r="L110" i="18"/>
  <c r="J36" i="21"/>
  <c r="D10" i="3"/>
  <c r="L10" i="3"/>
  <c r="F2" i="8"/>
  <c r="E112" i="18"/>
  <c r="I10" i="3"/>
  <c r="K112" i="18"/>
  <c r="J113" i="18"/>
  <c r="H58" i="19"/>
  <c r="N114" i="18"/>
  <c r="L59" i="19"/>
  <c r="H115" i="18"/>
  <c r="F60" i="19"/>
  <c r="Q115" i="18"/>
  <c r="J117" i="18"/>
  <c r="H62" i="19"/>
  <c r="N118" i="18"/>
  <c r="L63" i="19"/>
  <c r="H119" i="18"/>
  <c r="F64" i="19"/>
  <c r="Q119" i="18"/>
  <c r="J121" i="18"/>
  <c r="H66" i="19"/>
  <c r="M51" i="3"/>
  <c r="M123" i="18"/>
  <c r="K68" i="19"/>
  <c r="H124" i="18"/>
  <c r="F69" i="19"/>
  <c r="Q124" i="18"/>
  <c r="D64" i="3"/>
  <c r="L64" i="3"/>
  <c r="E126" i="18"/>
  <c r="I64" i="3"/>
  <c r="K126" i="18"/>
  <c r="J127" i="18"/>
  <c r="H72" i="19"/>
  <c r="N128" i="18"/>
  <c r="L73" i="19"/>
  <c r="H129" i="18"/>
  <c r="F74" i="19"/>
  <c r="Q129" i="18"/>
  <c r="H52" i="3"/>
  <c r="I132" i="18"/>
  <c r="G77" i="19"/>
  <c r="N52" i="3"/>
  <c r="O132" i="18"/>
  <c r="M77" i="19"/>
  <c r="N133" i="18"/>
  <c r="L78" i="19"/>
  <c r="H134" i="18"/>
  <c r="F79" i="19"/>
  <c r="Q134" i="18"/>
  <c r="D11" i="3"/>
  <c r="L11" i="3"/>
  <c r="E136" i="18"/>
  <c r="I11" i="3"/>
  <c r="K136" i="18"/>
  <c r="J137" i="18"/>
  <c r="H30" i="20"/>
  <c r="N138" i="18"/>
  <c r="L31" i="20"/>
  <c r="H139" i="18"/>
  <c r="F32" i="20"/>
  <c r="Q139" i="18"/>
  <c r="J141" i="18"/>
  <c r="H34" i="20"/>
  <c r="E6" i="3"/>
  <c r="J6" i="3"/>
  <c r="G9" i="18"/>
  <c r="E9" i="19"/>
  <c r="F6" i="3"/>
  <c r="L9" i="18"/>
  <c r="J9" i="19"/>
  <c r="H7" i="3"/>
  <c r="I26" i="18"/>
  <c r="G12" i="21"/>
  <c r="F36" i="3"/>
  <c r="L41" i="18"/>
  <c r="J20" i="19"/>
  <c r="M62" i="3"/>
  <c r="M50" i="18"/>
  <c r="K29" i="19"/>
  <c r="H48" i="3"/>
  <c r="I55" i="18"/>
  <c r="G34" i="19"/>
  <c r="M105" i="3"/>
  <c r="M8" i="3"/>
  <c r="M62" i="18"/>
  <c r="K6" i="20"/>
  <c r="D25" i="3"/>
  <c r="L25" i="3"/>
  <c r="E78" i="18"/>
  <c r="I9" i="3"/>
  <c r="K87" i="18"/>
  <c r="F51" i="3"/>
  <c r="L123" i="18"/>
  <c r="J68" i="19"/>
  <c r="M52" i="3"/>
  <c r="M132" i="18"/>
  <c r="K77" i="19"/>
  <c r="H11" i="3"/>
  <c r="I136" i="18"/>
  <c r="G29" i="20"/>
  <c r="N11" i="3"/>
  <c r="O136" i="18"/>
  <c r="M29" i="20"/>
  <c r="H104" i="3"/>
  <c r="H45" i="3"/>
  <c r="I6" i="18"/>
  <c r="G6" i="19"/>
  <c r="N99" i="3"/>
  <c r="N104" i="3"/>
  <c r="N45" i="3"/>
  <c r="O6" i="18"/>
  <c r="M6" i="19"/>
  <c r="O16" i="18"/>
  <c r="M16" i="19"/>
  <c r="N35" i="3"/>
  <c r="D106" i="3"/>
  <c r="L106" i="3"/>
  <c r="F2" i="15"/>
  <c r="D24" i="3"/>
  <c r="E20" i="18"/>
  <c r="O26" i="18"/>
  <c r="M12" i="21"/>
  <c r="N7" i="3"/>
  <c r="I46" i="3"/>
  <c r="K47" i="18"/>
  <c r="D47" i="3"/>
  <c r="L47" i="3"/>
  <c r="E53" i="18"/>
  <c r="D49" i="3"/>
  <c r="L49" i="3"/>
  <c r="E59" i="18"/>
  <c r="I25" i="3"/>
  <c r="K78" i="18"/>
  <c r="H50" i="3"/>
  <c r="I101" i="18"/>
  <c r="G48" i="19"/>
  <c r="I26" i="3"/>
  <c r="K110" i="18"/>
  <c r="D6" i="3"/>
  <c r="E9" i="18"/>
  <c r="I6" i="3"/>
  <c r="K9" i="18"/>
  <c r="J10" i="18"/>
  <c r="H10" i="19"/>
  <c r="P10" i="18"/>
  <c r="N10" i="19"/>
  <c r="J14" i="18"/>
  <c r="H14" i="19"/>
  <c r="P14" i="18"/>
  <c r="N14" i="19"/>
  <c r="M35" i="3"/>
  <c r="M16" i="18"/>
  <c r="K16" i="19"/>
  <c r="H17" i="18"/>
  <c r="F17" i="19"/>
  <c r="Q17" i="18"/>
  <c r="F19" i="18"/>
  <c r="D5" i="21"/>
  <c r="H106" i="3"/>
  <c r="H24" i="3"/>
  <c r="I20" i="18"/>
  <c r="G6" i="21"/>
  <c r="N106" i="3"/>
  <c r="N24" i="3"/>
  <c r="O20" i="18"/>
  <c r="M6" i="21"/>
  <c r="N21" i="18"/>
  <c r="L7" i="21"/>
  <c r="H22" i="18"/>
  <c r="F8" i="21"/>
  <c r="Q22" i="18"/>
  <c r="J24" i="18"/>
  <c r="H10" i="21"/>
  <c r="P24" i="18"/>
  <c r="N10" i="21"/>
  <c r="M26" i="18"/>
  <c r="K12" i="21"/>
  <c r="M7" i="3"/>
  <c r="H27" i="18"/>
  <c r="F13" i="21"/>
  <c r="Q27" i="18"/>
  <c r="J29" i="18"/>
  <c r="H15" i="21"/>
  <c r="P29" i="18"/>
  <c r="N15" i="21"/>
  <c r="N30" i="18"/>
  <c r="L16" i="21"/>
  <c r="H31" i="18"/>
  <c r="F17" i="21"/>
  <c r="Q31" i="18"/>
  <c r="J33" i="18"/>
  <c r="H19" i="21"/>
  <c r="P33" i="18"/>
  <c r="N19" i="21"/>
  <c r="N34" i="18"/>
  <c r="L20" i="21"/>
  <c r="H35" i="18"/>
  <c r="F21" i="21"/>
  <c r="Q35" i="18"/>
  <c r="J37" i="18"/>
  <c r="H23" i="21"/>
  <c r="P37" i="18"/>
  <c r="N23" i="21"/>
  <c r="N38" i="18"/>
  <c r="L24" i="21"/>
  <c r="H39" i="18"/>
  <c r="F25" i="21"/>
  <c r="Q39" i="18"/>
  <c r="D36" i="3"/>
  <c r="L36" i="3"/>
  <c r="E41" i="18"/>
  <c r="I36" i="3"/>
  <c r="K41" i="18"/>
  <c r="J42" i="18"/>
  <c r="H21" i="19"/>
  <c r="P42" i="18"/>
  <c r="N21" i="19"/>
  <c r="N43" i="18"/>
  <c r="L22" i="19"/>
  <c r="H44" i="18"/>
  <c r="F23" i="19"/>
  <c r="Q44" i="18"/>
  <c r="F46" i="18"/>
  <c r="D25" i="19"/>
  <c r="H46" i="3"/>
  <c r="I47" i="18"/>
  <c r="G26" i="19"/>
  <c r="N46" i="3"/>
  <c r="O47" i="18"/>
  <c r="M26" i="19"/>
  <c r="N48" i="18"/>
  <c r="L27" i="19"/>
  <c r="E62" i="3"/>
  <c r="J62" i="3"/>
  <c r="G50" i="18"/>
  <c r="E29" i="19"/>
  <c r="F62" i="3"/>
  <c r="L50" i="18"/>
  <c r="J29" i="19"/>
  <c r="H47" i="3"/>
  <c r="I53" i="18"/>
  <c r="G32" i="19"/>
  <c r="N47" i="3"/>
  <c r="O53" i="18"/>
  <c r="M32" i="19"/>
  <c r="M48" i="3"/>
  <c r="M55" i="18"/>
  <c r="K34" i="19"/>
  <c r="H56" i="18"/>
  <c r="F35" i="19"/>
  <c r="Q56" i="18"/>
  <c r="F58" i="18"/>
  <c r="D37" i="19"/>
  <c r="H49" i="3"/>
  <c r="I59" i="18"/>
  <c r="G38" i="19"/>
  <c r="N49" i="3"/>
  <c r="O59" i="18"/>
  <c r="M38" i="19"/>
  <c r="N60" i="18"/>
  <c r="L39" i="19"/>
  <c r="J105" i="3"/>
  <c r="I2" i="14"/>
  <c r="E105" i="3"/>
  <c r="E8" i="3"/>
  <c r="J8" i="3"/>
  <c r="G62" i="18"/>
  <c r="E6" i="20"/>
  <c r="F105" i="3"/>
  <c r="F8" i="3"/>
  <c r="L62" i="18"/>
  <c r="J6" i="20"/>
  <c r="J64" i="18"/>
  <c r="H8" i="20"/>
  <c r="P64" i="18"/>
  <c r="N8" i="20"/>
  <c r="N65" i="18"/>
  <c r="L9" i="20"/>
  <c r="H66" i="18"/>
  <c r="F10" i="20"/>
  <c r="Q66" i="18"/>
  <c r="J68" i="18"/>
  <c r="H12" i="20"/>
  <c r="P68" i="18"/>
  <c r="N12" i="20"/>
  <c r="N69" i="18"/>
  <c r="L13" i="20"/>
  <c r="E63" i="3"/>
  <c r="J63" i="3"/>
  <c r="G71" i="18"/>
  <c r="E41" i="19"/>
  <c r="F63" i="3"/>
  <c r="L71" i="18"/>
  <c r="J41" i="19"/>
  <c r="J73" i="18"/>
  <c r="H43" i="19"/>
  <c r="P73" i="18"/>
  <c r="N43" i="19"/>
  <c r="N74" i="18"/>
  <c r="L44" i="19"/>
  <c r="H75" i="18"/>
  <c r="F45" i="19"/>
  <c r="Q75" i="18"/>
  <c r="F77" i="18"/>
  <c r="D26" i="21"/>
  <c r="H25" i="3"/>
  <c r="I78" i="18"/>
  <c r="G27" i="21"/>
  <c r="N25" i="3"/>
  <c r="O78" i="18"/>
  <c r="M27" i="21"/>
  <c r="N79" i="18"/>
  <c r="L28" i="21"/>
  <c r="H80" i="18"/>
  <c r="F29" i="21"/>
  <c r="Q80" i="18"/>
  <c r="J82" i="18"/>
  <c r="H31" i="21"/>
  <c r="P82" i="18"/>
  <c r="N31" i="21"/>
  <c r="N83" i="18"/>
  <c r="L32" i="21"/>
  <c r="H84" i="18"/>
  <c r="F33" i="21"/>
  <c r="Q84" i="18"/>
  <c r="F86" i="18"/>
  <c r="D14" i="20"/>
  <c r="H9" i="3"/>
  <c r="I87" i="18"/>
  <c r="G15" i="20"/>
  <c r="N9" i="3"/>
  <c r="O87" i="18"/>
  <c r="M15" i="20"/>
  <c r="N88" i="18"/>
  <c r="L16" i="20"/>
  <c r="H89" i="18"/>
  <c r="F17" i="20"/>
  <c r="Q89" i="18"/>
  <c r="J91" i="18"/>
  <c r="H19" i="20"/>
  <c r="P91" i="18"/>
  <c r="N19" i="20"/>
  <c r="N92" i="18"/>
  <c r="L20" i="20"/>
  <c r="H93" i="18"/>
  <c r="F21" i="20"/>
  <c r="Q93" i="18"/>
  <c r="J95" i="18"/>
  <c r="H23" i="20"/>
  <c r="P95" i="18"/>
  <c r="N23" i="20"/>
  <c r="N96" i="18"/>
  <c r="L24" i="20"/>
  <c r="H97" i="18"/>
  <c r="F25" i="20"/>
  <c r="Q97" i="18"/>
  <c r="J99" i="18"/>
  <c r="H27" i="20"/>
  <c r="P99" i="18"/>
  <c r="N27" i="20"/>
  <c r="M50" i="3"/>
  <c r="M101" i="18"/>
  <c r="K48" i="19"/>
  <c r="H102" i="18"/>
  <c r="F49" i="19"/>
  <c r="Q102" i="18"/>
  <c r="J104" i="18"/>
  <c r="H51" i="19"/>
  <c r="P104" i="18"/>
  <c r="N51" i="19"/>
  <c r="N105" i="18"/>
  <c r="L52" i="19"/>
  <c r="J37" i="3"/>
  <c r="E37" i="3"/>
  <c r="G107" i="18"/>
  <c r="E54" i="19"/>
  <c r="F37" i="3"/>
  <c r="L107" i="18"/>
  <c r="J54" i="19"/>
  <c r="H26" i="3"/>
  <c r="I110" i="18"/>
  <c r="G36" i="21"/>
  <c r="N26" i="3"/>
  <c r="O110" i="18"/>
  <c r="M36" i="21"/>
  <c r="M10" i="3"/>
  <c r="M112" i="18"/>
  <c r="K57" i="19"/>
  <c r="H113" i="18"/>
  <c r="F58" i="19"/>
  <c r="Q113" i="18"/>
  <c r="J115" i="18"/>
  <c r="H60" i="19"/>
  <c r="P115" i="18"/>
  <c r="N60" i="19"/>
  <c r="N116" i="18"/>
  <c r="L61" i="19"/>
  <c r="H117" i="18"/>
  <c r="F62" i="19"/>
  <c r="Q117" i="18"/>
  <c r="J119" i="18"/>
  <c r="H64" i="19"/>
  <c r="P119" i="18"/>
  <c r="N64" i="19"/>
  <c r="N120" i="18"/>
  <c r="L65" i="19"/>
  <c r="H121" i="18"/>
  <c r="F66" i="19"/>
  <c r="Q121" i="18"/>
  <c r="D51" i="3"/>
  <c r="L51" i="3"/>
  <c r="E123" i="18"/>
  <c r="I51" i="3"/>
  <c r="K123" i="18"/>
  <c r="J124" i="18"/>
  <c r="H69" i="19"/>
  <c r="P124" i="18"/>
  <c r="N69" i="19"/>
  <c r="M64" i="3"/>
  <c r="M126" i="18"/>
  <c r="K71" i="19"/>
  <c r="H127" i="18"/>
  <c r="F72" i="19"/>
  <c r="Q127" i="18"/>
  <c r="J129" i="18"/>
  <c r="H74" i="19"/>
  <c r="P129" i="18"/>
  <c r="N74" i="19"/>
  <c r="N130" i="18"/>
  <c r="L75" i="19"/>
  <c r="J52" i="3"/>
  <c r="E52" i="3"/>
  <c r="G132" i="18"/>
  <c r="E77" i="19"/>
  <c r="F52" i="3"/>
  <c r="L132" i="18"/>
  <c r="J77" i="19"/>
  <c r="J134" i="18"/>
  <c r="P134" i="18"/>
  <c r="M11" i="3"/>
  <c r="M136" i="18"/>
  <c r="K29" i="20"/>
  <c r="H137" i="18"/>
  <c r="F30" i="20"/>
  <c r="Q137" i="18"/>
  <c r="J139" i="18"/>
  <c r="H32" i="20"/>
  <c r="P139" i="18"/>
  <c r="N32" i="20"/>
  <c r="N140" i="18"/>
  <c r="L33" i="20"/>
  <c r="H141" i="18"/>
  <c r="F34" i="20"/>
  <c r="Q141" i="18"/>
  <c r="I106" i="3"/>
  <c r="I24" i="3"/>
  <c r="K20" i="18"/>
  <c r="J36" i="3"/>
  <c r="E36" i="3"/>
  <c r="G36" i="3"/>
  <c r="G41" i="18"/>
  <c r="E20" i="19"/>
  <c r="D46" i="3"/>
  <c r="L46" i="3"/>
  <c r="E47" i="18"/>
  <c r="I47" i="3"/>
  <c r="K53" i="18"/>
  <c r="I49" i="3"/>
  <c r="K59" i="18"/>
  <c r="M63" i="3"/>
  <c r="M71" i="18"/>
  <c r="K41" i="19"/>
  <c r="D9" i="3"/>
  <c r="L9" i="3"/>
  <c r="F2" i="11"/>
  <c r="E87" i="18"/>
  <c r="D26" i="3"/>
  <c r="L26" i="3"/>
  <c r="E110" i="18"/>
  <c r="N10" i="3"/>
  <c r="O112" i="18"/>
  <c r="M57" i="19"/>
  <c r="J51" i="3"/>
  <c r="E51" i="3"/>
  <c r="G51" i="3"/>
  <c r="G123" i="18"/>
  <c r="E68" i="19"/>
  <c r="H64" i="3"/>
  <c r="I126" i="18"/>
  <c r="G71" i="19"/>
  <c r="N64" i="3"/>
  <c r="O126" i="18"/>
  <c r="M71" i="19"/>
  <c r="M99" i="3"/>
  <c r="M104" i="3"/>
  <c r="M45" i="3"/>
  <c r="M6" i="18"/>
  <c r="K6" i="19"/>
  <c r="D95" i="3"/>
  <c r="J104" i="3"/>
  <c r="E104" i="3"/>
  <c r="J45" i="3"/>
  <c r="E45" i="3"/>
  <c r="G6" i="18"/>
  <c r="E6" i="19"/>
  <c r="F104" i="3"/>
  <c r="F107" i="3"/>
  <c r="F45" i="3"/>
  <c r="L6" i="18"/>
  <c r="J6" i="19"/>
  <c r="F8" i="18"/>
  <c r="D8" i="19"/>
  <c r="H6" i="3"/>
  <c r="I9" i="18"/>
  <c r="G9" i="19"/>
  <c r="O9" i="18"/>
  <c r="M9" i="19"/>
  <c r="N6" i="3"/>
  <c r="N10" i="18"/>
  <c r="L10" i="19"/>
  <c r="H11" i="18"/>
  <c r="F11" i="19"/>
  <c r="Q11" i="18"/>
  <c r="J13" i="18"/>
  <c r="H13" i="19"/>
  <c r="P13" i="18"/>
  <c r="N13" i="19"/>
  <c r="N14" i="18"/>
  <c r="L14" i="19"/>
  <c r="J35" i="3"/>
  <c r="E35" i="3"/>
  <c r="G16" i="18"/>
  <c r="E16" i="19"/>
  <c r="F35" i="3"/>
  <c r="L16" i="18"/>
  <c r="J16" i="19"/>
  <c r="J18" i="18"/>
  <c r="H18" i="19"/>
  <c r="P18" i="18"/>
  <c r="N18" i="19"/>
  <c r="M106" i="3"/>
  <c r="M24" i="3"/>
  <c r="M20" i="18"/>
  <c r="K6" i="21"/>
  <c r="H21" i="18"/>
  <c r="F7" i="21"/>
  <c r="Q21" i="18"/>
  <c r="J23" i="18"/>
  <c r="H9" i="21"/>
  <c r="P23" i="18"/>
  <c r="N9" i="21"/>
  <c r="N24" i="18"/>
  <c r="L10" i="21"/>
  <c r="E7" i="3"/>
  <c r="J7" i="3"/>
  <c r="I2" i="6"/>
  <c r="G26" i="18"/>
  <c r="E12" i="21"/>
  <c r="F7" i="3"/>
  <c r="L26" i="18"/>
  <c r="J12" i="21"/>
  <c r="J28" i="18"/>
  <c r="H14" i="21"/>
  <c r="P28" i="18"/>
  <c r="N14" i="21"/>
  <c r="N29" i="18"/>
  <c r="L15" i="21"/>
  <c r="H30" i="18"/>
  <c r="F16" i="21"/>
  <c r="Q30" i="18"/>
  <c r="J32" i="18"/>
  <c r="H18" i="21"/>
  <c r="P32" i="18"/>
  <c r="N18" i="21"/>
  <c r="N33" i="18"/>
  <c r="L19" i="21"/>
  <c r="H34" i="18"/>
  <c r="F20" i="21"/>
  <c r="Q34" i="18"/>
  <c r="J36" i="18"/>
  <c r="H22" i="21"/>
  <c r="P36" i="18"/>
  <c r="N22" i="21"/>
  <c r="N37" i="18"/>
  <c r="L23" i="21"/>
  <c r="H38" i="18"/>
  <c r="F24" i="21"/>
  <c r="Q38" i="18"/>
  <c r="F40" i="18"/>
  <c r="D19" i="19"/>
  <c r="H36" i="3"/>
  <c r="I41" i="18"/>
  <c r="G20" i="19"/>
  <c r="N36" i="3"/>
  <c r="O41" i="18"/>
  <c r="M20" i="19"/>
  <c r="N42" i="18"/>
  <c r="L21" i="19"/>
  <c r="H43" i="18"/>
  <c r="F22" i="19"/>
  <c r="Q43" i="18"/>
  <c r="J45" i="18"/>
  <c r="H24" i="19"/>
  <c r="P45" i="18"/>
  <c r="N24" i="19"/>
  <c r="M46" i="3"/>
  <c r="M47" i="18"/>
  <c r="K26" i="19"/>
  <c r="H48" i="18"/>
  <c r="F27" i="19"/>
  <c r="Q48" i="18"/>
  <c r="D62" i="3"/>
  <c r="E50" i="18"/>
  <c r="I62" i="3"/>
  <c r="K50" i="18"/>
  <c r="J51" i="18"/>
  <c r="H30" i="19"/>
  <c r="P51" i="18"/>
  <c r="N30" i="19"/>
  <c r="M47" i="3"/>
  <c r="M53" i="18"/>
  <c r="K32" i="19"/>
  <c r="J48" i="3"/>
  <c r="E48" i="3"/>
  <c r="G55" i="18"/>
  <c r="E34" i="19"/>
  <c r="F48" i="3"/>
  <c r="L55" i="18"/>
  <c r="J34" i="19"/>
  <c r="J57" i="18"/>
  <c r="H36" i="19"/>
  <c r="P57" i="18"/>
  <c r="N36" i="19"/>
  <c r="M49" i="3"/>
  <c r="M59" i="18"/>
  <c r="K38" i="19"/>
  <c r="H60" i="18"/>
  <c r="F39" i="19"/>
  <c r="Q60" i="18"/>
  <c r="D105" i="3"/>
  <c r="L105" i="3"/>
  <c r="F2" i="14"/>
  <c r="D8" i="3"/>
  <c r="L8" i="3"/>
  <c r="E62" i="18"/>
  <c r="I105" i="3"/>
  <c r="I8" i="3"/>
  <c r="K62" i="18"/>
  <c r="J63" i="18"/>
  <c r="H7" i="20"/>
  <c r="P63" i="18"/>
  <c r="N7" i="20"/>
  <c r="N64" i="18"/>
  <c r="L8" i="20"/>
  <c r="H65" i="18"/>
  <c r="F9" i="20"/>
  <c r="Q65" i="18"/>
  <c r="J67" i="18"/>
  <c r="H11" i="20"/>
  <c r="P67" i="18"/>
  <c r="N11" i="20"/>
  <c r="N68" i="18"/>
  <c r="L12" i="20"/>
  <c r="H69" i="18"/>
  <c r="F13" i="20"/>
  <c r="Q69" i="18"/>
  <c r="D63" i="3"/>
  <c r="L63" i="3"/>
  <c r="E71" i="18"/>
  <c r="I63" i="3"/>
  <c r="K71" i="18"/>
  <c r="J72" i="18"/>
  <c r="H42" i="19"/>
  <c r="P72" i="18"/>
  <c r="N42" i="19"/>
  <c r="N73" i="18"/>
  <c r="L43" i="19"/>
  <c r="H74" i="18"/>
  <c r="F44" i="19"/>
  <c r="Q74" i="18"/>
  <c r="J76" i="18"/>
  <c r="H46" i="19"/>
  <c r="P76" i="18"/>
  <c r="N46" i="19"/>
  <c r="M25" i="3"/>
  <c r="M78" i="18"/>
  <c r="K27" i="21"/>
  <c r="H79" i="18"/>
  <c r="F28" i="21"/>
  <c r="Q79" i="18"/>
  <c r="P81" i="18"/>
  <c r="N30" i="21"/>
  <c r="N82" i="18"/>
  <c r="L31" i="21"/>
  <c r="H83" i="18"/>
  <c r="F32" i="21"/>
  <c r="Q83" i="18"/>
  <c r="P85" i="18"/>
  <c r="N34" i="21"/>
  <c r="M9" i="3"/>
  <c r="M87" i="18"/>
  <c r="K15" i="20"/>
  <c r="H88" i="18"/>
  <c r="F16" i="20"/>
  <c r="Q88" i="18"/>
  <c r="P90" i="18"/>
  <c r="N18" i="20"/>
  <c r="N91" i="18"/>
  <c r="L19" i="20"/>
  <c r="Q92" i="18"/>
  <c r="P94" i="18"/>
  <c r="N22" i="20"/>
  <c r="N95" i="18"/>
  <c r="L23" i="20"/>
  <c r="Q96" i="18"/>
  <c r="P98" i="18"/>
  <c r="N26" i="20"/>
  <c r="N99" i="18"/>
  <c r="L27" i="20"/>
  <c r="J50" i="3"/>
  <c r="E50" i="3"/>
  <c r="G50" i="3"/>
  <c r="G101" i="18"/>
  <c r="E48" i="19"/>
  <c r="F50" i="3"/>
  <c r="L101" i="18"/>
  <c r="J48" i="19"/>
  <c r="P103" i="18"/>
  <c r="N50" i="19"/>
  <c r="N104" i="18"/>
  <c r="L51" i="19"/>
  <c r="Q105" i="18"/>
  <c r="D37" i="3"/>
  <c r="L37" i="3"/>
  <c r="E107" i="18"/>
  <c r="I37" i="3"/>
  <c r="K107" i="18"/>
  <c r="P108" i="18"/>
  <c r="N55" i="19"/>
  <c r="M26" i="3"/>
  <c r="M110" i="18"/>
  <c r="K36" i="21"/>
  <c r="J10" i="3"/>
  <c r="I2" i="8"/>
  <c r="E10" i="3"/>
  <c r="G112" i="18"/>
  <c r="E57" i="19"/>
  <c r="F10" i="3"/>
  <c r="L112" i="18"/>
  <c r="J57" i="19"/>
  <c r="P114" i="18"/>
  <c r="N59" i="19"/>
  <c r="N115" i="18"/>
  <c r="L60" i="19"/>
  <c r="Q116" i="18"/>
  <c r="P118" i="18"/>
  <c r="N63" i="19"/>
  <c r="N119" i="18"/>
  <c r="L64" i="19"/>
  <c r="Q120" i="18"/>
  <c r="H51" i="3"/>
  <c r="I123" i="18"/>
  <c r="G68" i="19"/>
  <c r="N51" i="3"/>
  <c r="O123" i="18"/>
  <c r="M68" i="19"/>
  <c r="E64" i="3"/>
  <c r="G64" i="3"/>
  <c r="J64" i="3"/>
  <c r="G126" i="18"/>
  <c r="E71" i="19"/>
  <c r="F64" i="3"/>
  <c r="L126" i="18"/>
  <c r="J71" i="19"/>
  <c r="P128" i="18"/>
  <c r="N73" i="19"/>
  <c r="D52" i="3"/>
  <c r="L52" i="3"/>
  <c r="E132" i="18"/>
  <c r="I52" i="3"/>
  <c r="K132" i="18"/>
  <c r="P133" i="18"/>
  <c r="N78" i="19"/>
  <c r="J11" i="3"/>
  <c r="E11" i="3"/>
  <c r="G136" i="18"/>
  <c r="E29" i="20"/>
  <c r="F11" i="3"/>
  <c r="L136" i="18"/>
  <c r="J29" i="20"/>
  <c r="P138" i="18"/>
  <c r="N31" i="20"/>
  <c r="P142" i="18"/>
  <c r="N35" i="20"/>
  <c r="N142" i="18"/>
  <c r="L35" i="20"/>
  <c r="H143" i="18"/>
  <c r="F36" i="20"/>
  <c r="Q143" i="18"/>
  <c r="D12" i="3"/>
  <c r="L12" i="3"/>
  <c r="E145" i="18"/>
  <c r="I12" i="3"/>
  <c r="K145" i="18"/>
  <c r="J146" i="18"/>
  <c r="H39" i="20"/>
  <c r="P146" i="18"/>
  <c r="N39" i="20"/>
  <c r="N147" i="18"/>
  <c r="L40" i="20"/>
  <c r="H148" i="18"/>
  <c r="F41" i="20"/>
  <c r="Q148" i="18"/>
  <c r="J150" i="18"/>
  <c r="H43" i="20"/>
  <c r="P150" i="18"/>
  <c r="N43" i="20"/>
  <c r="N151" i="18"/>
  <c r="L44" i="20"/>
  <c r="J13" i="3"/>
  <c r="I2" i="7"/>
  <c r="E13" i="3"/>
  <c r="G153" i="18"/>
  <c r="E81" i="19"/>
  <c r="F13" i="3"/>
  <c r="L153" i="18"/>
  <c r="J81" i="19"/>
  <c r="J155" i="18"/>
  <c r="H83" i="19"/>
  <c r="P155" i="18"/>
  <c r="N83" i="19"/>
  <c r="N156" i="18"/>
  <c r="L84" i="19"/>
  <c r="H157" i="18"/>
  <c r="F85" i="19"/>
  <c r="Q157" i="18"/>
  <c r="J159" i="18"/>
  <c r="H87" i="19"/>
  <c r="P159" i="18"/>
  <c r="N87" i="19"/>
  <c r="N160" i="18"/>
  <c r="L88" i="19"/>
  <c r="H161" i="18"/>
  <c r="F89" i="19"/>
  <c r="Q161" i="18"/>
  <c r="J163" i="18"/>
  <c r="H91" i="19"/>
  <c r="P163" i="18"/>
  <c r="N91" i="19"/>
  <c r="N164" i="18"/>
  <c r="L92" i="19"/>
  <c r="H165" i="18"/>
  <c r="F93" i="19"/>
  <c r="Q165" i="18"/>
  <c r="J167" i="18"/>
  <c r="H95" i="19"/>
  <c r="P167" i="18"/>
  <c r="N95" i="19"/>
  <c r="M14" i="3"/>
  <c r="M169" i="18"/>
  <c r="K97" i="19"/>
  <c r="H170" i="18"/>
  <c r="F98" i="19"/>
  <c r="Q170" i="18"/>
  <c r="J172" i="18"/>
  <c r="H100" i="19"/>
  <c r="P172" i="18"/>
  <c r="N100" i="19"/>
  <c r="N173" i="18"/>
  <c r="L101" i="19"/>
  <c r="H174" i="18"/>
  <c r="F102" i="19"/>
  <c r="Q174" i="18"/>
  <c r="J176" i="18"/>
  <c r="H104" i="19"/>
  <c r="P176" i="18"/>
  <c r="N104" i="19"/>
  <c r="N177" i="18"/>
  <c r="L105" i="19"/>
  <c r="H178" i="18"/>
  <c r="F106" i="19"/>
  <c r="Q178" i="18"/>
  <c r="D53" i="3"/>
  <c r="L53" i="3"/>
  <c r="E180" i="18"/>
  <c r="I53" i="3"/>
  <c r="K180" i="18"/>
  <c r="H15" i="3"/>
  <c r="I182" i="18"/>
  <c r="G38" i="21"/>
  <c r="N15" i="3"/>
  <c r="O182" i="18"/>
  <c r="M38" i="21"/>
  <c r="N183" i="18"/>
  <c r="L39" i="21"/>
  <c r="H184" i="18"/>
  <c r="F40" i="21"/>
  <c r="Q184" i="18"/>
  <c r="J186" i="18"/>
  <c r="H42" i="21"/>
  <c r="P186" i="18"/>
  <c r="N42" i="21"/>
  <c r="N187" i="18"/>
  <c r="L43" i="21"/>
  <c r="H188" i="18"/>
  <c r="F44" i="21"/>
  <c r="Q188" i="18"/>
  <c r="J190" i="18"/>
  <c r="H46" i="21"/>
  <c r="P190" i="18"/>
  <c r="N46" i="21"/>
  <c r="N191" i="18"/>
  <c r="L47" i="21"/>
  <c r="H192" i="18"/>
  <c r="F48" i="21"/>
  <c r="Q192" i="18"/>
  <c r="J194" i="18"/>
  <c r="H50" i="21"/>
  <c r="P194" i="18"/>
  <c r="N50" i="21"/>
  <c r="N195" i="18"/>
  <c r="L51" i="21"/>
  <c r="H196" i="18"/>
  <c r="F52" i="21"/>
  <c r="Q196" i="18"/>
  <c r="D73" i="3"/>
  <c r="E198" i="18"/>
  <c r="I73" i="3"/>
  <c r="K198" i="18"/>
  <c r="J199" i="18"/>
  <c r="H47" i="20"/>
  <c r="P199" i="18"/>
  <c r="N47" i="20"/>
  <c r="N200" i="18"/>
  <c r="L48" i="20"/>
  <c r="H201" i="18"/>
  <c r="F49" i="20"/>
  <c r="Q201" i="18"/>
  <c r="D38" i="3"/>
  <c r="L38" i="3"/>
  <c r="E203" i="18"/>
  <c r="I38" i="3"/>
  <c r="K203" i="18"/>
  <c r="J204" i="18"/>
  <c r="H111" i="19"/>
  <c r="P204" i="18"/>
  <c r="N111" i="19"/>
  <c r="N205" i="18"/>
  <c r="L112" i="19"/>
  <c r="H206" i="18"/>
  <c r="F113" i="19"/>
  <c r="Q206" i="18"/>
  <c r="H74" i="3"/>
  <c r="I209" i="18"/>
  <c r="G51" i="20"/>
  <c r="N74" i="3"/>
  <c r="O209" i="18"/>
  <c r="M51" i="20"/>
  <c r="M54" i="3"/>
  <c r="M211" i="18"/>
  <c r="K116" i="19"/>
  <c r="H212" i="18"/>
  <c r="F117" i="19"/>
  <c r="Q212" i="18"/>
  <c r="D75" i="3"/>
  <c r="L75" i="3"/>
  <c r="E214" i="18"/>
  <c r="I75" i="3"/>
  <c r="K214" i="18"/>
  <c r="J215" i="18"/>
  <c r="H54" i="20"/>
  <c r="P215" i="18"/>
  <c r="N54" i="20"/>
  <c r="N216" i="18"/>
  <c r="L55" i="20"/>
  <c r="J76" i="3"/>
  <c r="E76" i="3"/>
  <c r="G218" i="18"/>
  <c r="E57" i="20"/>
  <c r="F76" i="3"/>
  <c r="L218" i="18"/>
  <c r="J57" i="20"/>
  <c r="J220" i="18"/>
  <c r="H59" i="20"/>
  <c r="P220" i="18"/>
  <c r="N59" i="20"/>
  <c r="M222" i="18"/>
  <c r="K54" i="21"/>
  <c r="M27" i="3"/>
  <c r="H223" i="18"/>
  <c r="F55" i="21"/>
  <c r="Q223" i="18"/>
  <c r="J225" i="18"/>
  <c r="H57" i="21"/>
  <c r="P225" i="18"/>
  <c r="N57" i="21"/>
  <c r="N226" i="18"/>
  <c r="L58" i="21"/>
  <c r="H227" i="18"/>
  <c r="F59" i="21"/>
  <c r="Q227" i="18"/>
  <c r="J229" i="18"/>
  <c r="H61" i="21"/>
  <c r="P229" i="18"/>
  <c r="N61" i="21"/>
  <c r="M65" i="3"/>
  <c r="M231" i="18"/>
  <c r="K119" i="19"/>
  <c r="H232" i="18"/>
  <c r="F120" i="19"/>
  <c r="Q232" i="18"/>
  <c r="J234" i="18"/>
  <c r="H122" i="19"/>
  <c r="P234" i="18"/>
  <c r="N122" i="19"/>
  <c r="M16" i="3"/>
  <c r="M236" i="18"/>
  <c r="K61" i="20"/>
  <c r="H237" i="18"/>
  <c r="F62" i="20"/>
  <c r="Q237" i="18"/>
  <c r="J239" i="18"/>
  <c r="H64" i="20"/>
  <c r="P239" i="18"/>
  <c r="N64" i="20"/>
  <c r="N240" i="18"/>
  <c r="L65" i="20"/>
  <c r="H241" i="18"/>
  <c r="F66" i="20"/>
  <c r="Q241" i="18"/>
  <c r="J243" i="18"/>
  <c r="H68" i="20"/>
  <c r="P243" i="18"/>
  <c r="N68" i="20"/>
  <c r="M17" i="3"/>
  <c r="M245" i="18"/>
  <c r="K70" i="20"/>
  <c r="H246" i="18"/>
  <c r="F71" i="20"/>
  <c r="Q246" i="18"/>
  <c r="H39" i="3"/>
  <c r="I249" i="18"/>
  <c r="G124" i="19"/>
  <c r="N39" i="3"/>
  <c r="O249" i="18"/>
  <c r="M124" i="19"/>
  <c r="N250" i="18"/>
  <c r="L125" i="19"/>
  <c r="J28" i="3"/>
  <c r="E28" i="3"/>
  <c r="G252" i="18"/>
  <c r="E63" i="21"/>
  <c r="F28" i="3"/>
  <c r="L252" i="18"/>
  <c r="J63" i="21"/>
  <c r="J254" i="18"/>
  <c r="H65" i="21"/>
  <c r="P254" i="18"/>
  <c r="N65" i="21"/>
  <c r="N255" i="18"/>
  <c r="L66" i="21"/>
  <c r="E55" i="3"/>
  <c r="J55" i="3"/>
  <c r="G257" i="18"/>
  <c r="F55" i="3"/>
  <c r="L257" i="18"/>
  <c r="D18" i="3"/>
  <c r="L18" i="3"/>
  <c r="E259" i="18"/>
  <c r="I18" i="3"/>
  <c r="K259" i="18"/>
  <c r="J260" i="18"/>
  <c r="H75" i="20"/>
  <c r="P260" i="18"/>
  <c r="N75" i="20"/>
  <c r="N261" i="18"/>
  <c r="L76" i="20"/>
  <c r="H262" i="18"/>
  <c r="F77" i="20"/>
  <c r="Q262" i="18"/>
  <c r="D77" i="3"/>
  <c r="L77" i="3"/>
  <c r="E264" i="18"/>
  <c r="I77" i="3"/>
  <c r="K264" i="18"/>
  <c r="J265" i="18"/>
  <c r="H80" i="20"/>
  <c r="P265" i="18"/>
  <c r="N80" i="20"/>
  <c r="N266" i="18"/>
  <c r="L81" i="20"/>
  <c r="J29" i="3"/>
  <c r="E29" i="3"/>
  <c r="G268" i="18"/>
  <c r="E68" i="21"/>
  <c r="F29" i="3"/>
  <c r="L268" i="18"/>
  <c r="J68" i="21"/>
  <c r="J270" i="18"/>
  <c r="H70" i="21"/>
  <c r="P270" i="18"/>
  <c r="N70" i="21"/>
  <c r="N271" i="18"/>
  <c r="L71" i="21"/>
  <c r="H272" i="18"/>
  <c r="F72" i="21"/>
  <c r="Q272" i="18"/>
  <c r="D56" i="3"/>
  <c r="L56" i="3"/>
  <c r="E274" i="18"/>
  <c r="I56" i="3"/>
  <c r="K274" i="18"/>
  <c r="H66" i="3"/>
  <c r="I276" i="18"/>
  <c r="G131" i="19"/>
  <c r="N66" i="3"/>
  <c r="O276" i="18"/>
  <c r="M131" i="19"/>
  <c r="N277" i="18"/>
  <c r="L132" i="19"/>
  <c r="E67" i="3"/>
  <c r="J67" i="3"/>
  <c r="G279" i="18"/>
  <c r="E134" i="19"/>
  <c r="F67" i="3"/>
  <c r="L279" i="18"/>
  <c r="J134" i="19"/>
  <c r="J281" i="18"/>
  <c r="H136" i="19"/>
  <c r="P281" i="18"/>
  <c r="N136" i="19"/>
  <c r="N282" i="18"/>
  <c r="L137" i="19"/>
  <c r="H283" i="18"/>
  <c r="F138" i="19"/>
  <c r="Q283" i="18"/>
  <c r="H30" i="3"/>
  <c r="I286" i="18"/>
  <c r="G74" i="21"/>
  <c r="N30" i="3"/>
  <c r="O286" i="18"/>
  <c r="M74" i="21"/>
  <c r="N287" i="18"/>
  <c r="L75" i="21"/>
  <c r="H288" i="18"/>
  <c r="F76" i="21"/>
  <c r="Q288" i="18"/>
  <c r="H12" i="3"/>
  <c r="I145" i="18"/>
  <c r="G38" i="20"/>
  <c r="N12" i="3"/>
  <c r="O145" i="18"/>
  <c r="M38" i="20"/>
  <c r="D13" i="3"/>
  <c r="L13" i="3"/>
  <c r="F2" i="7"/>
  <c r="E153" i="18"/>
  <c r="I13" i="3"/>
  <c r="K153" i="18"/>
  <c r="J14" i="3"/>
  <c r="I2" i="12"/>
  <c r="E14" i="3"/>
  <c r="G169" i="18"/>
  <c r="E97" i="19"/>
  <c r="F14" i="3"/>
  <c r="L169" i="18"/>
  <c r="J97" i="19"/>
  <c r="H53" i="3"/>
  <c r="I180" i="18"/>
  <c r="G108" i="19"/>
  <c r="N53" i="3"/>
  <c r="O180" i="18"/>
  <c r="M108" i="19"/>
  <c r="M15" i="3"/>
  <c r="M182" i="18"/>
  <c r="K38" i="21"/>
  <c r="H73" i="3"/>
  <c r="I198" i="18"/>
  <c r="G46" i="20"/>
  <c r="N73" i="3"/>
  <c r="O198" i="18"/>
  <c r="M46" i="20"/>
  <c r="H38" i="3"/>
  <c r="I203" i="18"/>
  <c r="G110" i="19"/>
  <c r="N38" i="3"/>
  <c r="O203" i="18"/>
  <c r="M110" i="19"/>
  <c r="P207" i="18"/>
  <c r="N114" i="19"/>
  <c r="M74" i="3"/>
  <c r="M209" i="18"/>
  <c r="K51" i="20"/>
  <c r="E54" i="3"/>
  <c r="J54" i="3"/>
  <c r="G211" i="18"/>
  <c r="E116" i="19"/>
  <c r="F54" i="3"/>
  <c r="L211" i="18"/>
  <c r="J116" i="19"/>
  <c r="H75" i="3"/>
  <c r="I214" i="18"/>
  <c r="G53" i="20"/>
  <c r="N75" i="3"/>
  <c r="O214" i="18"/>
  <c r="M53" i="20"/>
  <c r="D76" i="3"/>
  <c r="L76" i="3"/>
  <c r="E218" i="18"/>
  <c r="I76" i="3"/>
  <c r="K218" i="18"/>
  <c r="P219" i="18"/>
  <c r="N58" i="20"/>
  <c r="J27" i="3"/>
  <c r="E27" i="3"/>
  <c r="G222" i="18"/>
  <c r="E54" i="21"/>
  <c r="F27" i="3"/>
  <c r="L222" i="18"/>
  <c r="J54" i="21"/>
  <c r="P224" i="18"/>
  <c r="N56" i="21"/>
  <c r="Q226" i="18"/>
  <c r="J228" i="18"/>
  <c r="H60" i="21"/>
  <c r="P228" i="18"/>
  <c r="N60" i="21"/>
  <c r="N229" i="18"/>
  <c r="L61" i="21"/>
  <c r="E65" i="3"/>
  <c r="J65" i="3"/>
  <c r="G231" i="18"/>
  <c r="E119" i="19"/>
  <c r="F65" i="3"/>
  <c r="L231" i="18"/>
  <c r="J119" i="19"/>
  <c r="J233" i="18"/>
  <c r="H121" i="19"/>
  <c r="P233" i="18"/>
  <c r="N121" i="19"/>
  <c r="N234" i="18"/>
  <c r="L122" i="19"/>
  <c r="E16" i="3"/>
  <c r="J16" i="3"/>
  <c r="G236" i="18"/>
  <c r="E61" i="20"/>
  <c r="F16" i="3"/>
  <c r="L236" i="18"/>
  <c r="J61" i="20"/>
  <c r="J238" i="18"/>
  <c r="H63" i="20"/>
  <c r="P238" i="18"/>
  <c r="N63" i="20"/>
  <c r="N239" i="18"/>
  <c r="L64" i="20"/>
  <c r="Q240" i="18"/>
  <c r="J242" i="18"/>
  <c r="H67" i="20"/>
  <c r="P242" i="18"/>
  <c r="N67" i="20"/>
  <c r="N243" i="18"/>
  <c r="L68" i="20"/>
  <c r="E17" i="3"/>
  <c r="J17" i="3"/>
  <c r="G245" i="18"/>
  <c r="E70" i="20"/>
  <c r="F17" i="3"/>
  <c r="L245" i="18"/>
  <c r="J70" i="20"/>
  <c r="J247" i="18"/>
  <c r="H72" i="20"/>
  <c r="P247" i="18"/>
  <c r="N72" i="20"/>
  <c r="M39" i="3"/>
  <c r="M249" i="18"/>
  <c r="K124" i="19"/>
  <c r="Q250" i="18"/>
  <c r="D28" i="3"/>
  <c r="L28" i="3"/>
  <c r="E252" i="18"/>
  <c r="I28" i="3"/>
  <c r="K252" i="18"/>
  <c r="J253" i="18"/>
  <c r="H64" i="21"/>
  <c r="P253" i="18"/>
  <c r="N64" i="21"/>
  <c r="N254" i="18"/>
  <c r="L65" i="21"/>
  <c r="Q255" i="18"/>
  <c r="D55" i="3"/>
  <c r="L55" i="3"/>
  <c r="E257" i="18"/>
  <c r="E256" i="18"/>
  <c r="C126" i="19"/>
  <c r="I55" i="3"/>
  <c r="K257" i="18"/>
  <c r="K256" i="18"/>
  <c r="I126" i="19"/>
  <c r="H18" i="3"/>
  <c r="I259" i="18"/>
  <c r="G74" i="20"/>
  <c r="G73" i="20"/>
  <c r="N18" i="3"/>
  <c r="O259" i="18"/>
  <c r="M74" i="20"/>
  <c r="N260" i="18"/>
  <c r="L75" i="20"/>
  <c r="H261" i="18"/>
  <c r="F76" i="20"/>
  <c r="Q261" i="18"/>
  <c r="H77" i="3"/>
  <c r="I264" i="18"/>
  <c r="G79" i="20"/>
  <c r="G78" i="20"/>
  <c r="N77" i="3"/>
  <c r="O264" i="18"/>
  <c r="M79" i="20"/>
  <c r="N265" i="18"/>
  <c r="L80" i="20"/>
  <c r="H266" i="18"/>
  <c r="F81" i="20"/>
  <c r="Q266" i="18"/>
  <c r="D29" i="3"/>
  <c r="L29" i="3"/>
  <c r="E268" i="18"/>
  <c r="I29" i="3"/>
  <c r="K268" i="18"/>
  <c r="J269" i="18"/>
  <c r="H69" i="21"/>
  <c r="P269" i="18"/>
  <c r="N69" i="21"/>
  <c r="N270" i="18"/>
  <c r="L70" i="21"/>
  <c r="H271" i="18"/>
  <c r="F71" i="21"/>
  <c r="Q271" i="18"/>
  <c r="H56" i="3"/>
  <c r="I274" i="18"/>
  <c r="G129" i="19"/>
  <c r="N56" i="3"/>
  <c r="O274" i="18"/>
  <c r="M129" i="19"/>
  <c r="M66" i="3"/>
  <c r="M276" i="18"/>
  <c r="K131" i="19"/>
  <c r="H277" i="18"/>
  <c r="F132" i="19"/>
  <c r="Q277" i="18"/>
  <c r="D67" i="3"/>
  <c r="L67" i="3"/>
  <c r="E279" i="18"/>
  <c r="I67" i="3"/>
  <c r="K279" i="18"/>
  <c r="J280" i="18"/>
  <c r="H135" i="19"/>
  <c r="P280" i="18"/>
  <c r="N135" i="19"/>
  <c r="N281" i="18"/>
  <c r="L136" i="19"/>
  <c r="H282" i="18"/>
  <c r="F137" i="19"/>
  <c r="Q282" i="18"/>
  <c r="J284" i="18"/>
  <c r="H139" i="19"/>
  <c r="P284" i="18"/>
  <c r="N139" i="19"/>
  <c r="M30" i="3"/>
  <c r="M286" i="18"/>
  <c r="K74" i="21"/>
  <c r="H287" i="18"/>
  <c r="F75" i="21"/>
  <c r="Q287" i="18"/>
  <c r="J143" i="18"/>
  <c r="H36" i="20"/>
  <c r="P143" i="18"/>
  <c r="N36" i="20"/>
  <c r="M12" i="3"/>
  <c r="M145" i="18"/>
  <c r="K38" i="20"/>
  <c r="H146" i="18"/>
  <c r="F39" i="20"/>
  <c r="Q146" i="18"/>
  <c r="J148" i="18"/>
  <c r="H41" i="20"/>
  <c r="P148" i="18"/>
  <c r="N41" i="20"/>
  <c r="N149" i="18"/>
  <c r="L42" i="20"/>
  <c r="H150" i="18"/>
  <c r="F43" i="20"/>
  <c r="Q150" i="18"/>
  <c r="F152" i="18"/>
  <c r="D80" i="19"/>
  <c r="H13" i="3"/>
  <c r="I153" i="18"/>
  <c r="G81" i="19"/>
  <c r="N13" i="3"/>
  <c r="O153" i="18"/>
  <c r="M81" i="19"/>
  <c r="N154" i="18"/>
  <c r="L82" i="19"/>
  <c r="H155" i="18"/>
  <c r="F83" i="19"/>
  <c r="Q155" i="18"/>
  <c r="J157" i="18"/>
  <c r="H85" i="19"/>
  <c r="P157" i="18"/>
  <c r="N85" i="19"/>
  <c r="N158" i="18"/>
  <c r="L86" i="19"/>
  <c r="H159" i="18"/>
  <c r="F87" i="19"/>
  <c r="Q159" i="18"/>
  <c r="J161" i="18"/>
  <c r="H89" i="19"/>
  <c r="P161" i="18"/>
  <c r="N89" i="19"/>
  <c r="N162" i="18"/>
  <c r="L90" i="19"/>
  <c r="H163" i="18"/>
  <c r="F91" i="19"/>
  <c r="Q163" i="18"/>
  <c r="J165" i="18"/>
  <c r="H93" i="19"/>
  <c r="P165" i="18"/>
  <c r="N93" i="19"/>
  <c r="N166" i="18"/>
  <c r="L94" i="19"/>
  <c r="H167" i="18"/>
  <c r="F95" i="19"/>
  <c r="Q167" i="18"/>
  <c r="D14" i="3"/>
  <c r="L14" i="3"/>
  <c r="F2" i="12"/>
  <c r="E169" i="18"/>
  <c r="I14" i="3"/>
  <c r="K169" i="18"/>
  <c r="J170" i="18"/>
  <c r="H98" i="19"/>
  <c r="P170" i="18"/>
  <c r="N98" i="19"/>
  <c r="N171" i="18"/>
  <c r="L99" i="19"/>
  <c r="H172" i="18"/>
  <c r="F100" i="19"/>
  <c r="Q172" i="18"/>
  <c r="J174" i="18"/>
  <c r="H102" i="19"/>
  <c r="P174" i="18"/>
  <c r="N102" i="19"/>
  <c r="N175" i="18"/>
  <c r="L103" i="19"/>
  <c r="H176" i="18"/>
  <c r="F104" i="19"/>
  <c r="Q176" i="18"/>
  <c r="J178" i="18"/>
  <c r="H106" i="19"/>
  <c r="P178" i="18"/>
  <c r="N106" i="19"/>
  <c r="M53" i="3"/>
  <c r="M180" i="18"/>
  <c r="K108" i="19"/>
  <c r="J15" i="3"/>
  <c r="I2" i="9"/>
  <c r="E15" i="3"/>
  <c r="G182" i="18"/>
  <c r="E38" i="21"/>
  <c r="F15" i="3"/>
  <c r="L182" i="18"/>
  <c r="J38" i="21"/>
  <c r="J184" i="18"/>
  <c r="H40" i="21"/>
  <c r="P184" i="18"/>
  <c r="N40" i="21"/>
  <c r="N185" i="18"/>
  <c r="L41" i="21"/>
  <c r="H186" i="18"/>
  <c r="F42" i="21"/>
  <c r="Q186" i="18"/>
  <c r="J188" i="18"/>
  <c r="H44" i="21"/>
  <c r="P188" i="18"/>
  <c r="N44" i="21"/>
  <c r="N189" i="18"/>
  <c r="L45" i="21"/>
  <c r="H190" i="18"/>
  <c r="F46" i="21"/>
  <c r="Q190" i="18"/>
  <c r="J192" i="18"/>
  <c r="H48" i="21"/>
  <c r="P192" i="18"/>
  <c r="N48" i="21"/>
  <c r="N193" i="18"/>
  <c r="L49" i="21"/>
  <c r="H194" i="18"/>
  <c r="F50" i="21"/>
  <c r="Q194" i="18"/>
  <c r="J196" i="18"/>
  <c r="H52" i="21"/>
  <c r="P196" i="18"/>
  <c r="N52" i="21"/>
  <c r="M73" i="3"/>
  <c r="M198" i="18"/>
  <c r="K46" i="20"/>
  <c r="H199" i="18"/>
  <c r="F47" i="20"/>
  <c r="Q199" i="18"/>
  <c r="J201" i="18"/>
  <c r="H49" i="20"/>
  <c r="P201" i="18"/>
  <c r="N49" i="20"/>
  <c r="M38" i="3"/>
  <c r="M203" i="18"/>
  <c r="K110" i="19"/>
  <c r="H204" i="18"/>
  <c r="F111" i="19"/>
  <c r="Q204" i="18"/>
  <c r="J206" i="18"/>
  <c r="H113" i="19"/>
  <c r="P206" i="18"/>
  <c r="N113" i="19"/>
  <c r="N207" i="18"/>
  <c r="L114" i="19"/>
  <c r="J74" i="3"/>
  <c r="E74" i="3"/>
  <c r="G209" i="18"/>
  <c r="E51" i="20"/>
  <c r="F74" i="3"/>
  <c r="L209" i="18"/>
  <c r="J51" i="20"/>
  <c r="D54" i="3"/>
  <c r="L54" i="3"/>
  <c r="E211" i="18"/>
  <c r="I54" i="3"/>
  <c r="K211" i="18"/>
  <c r="J212" i="18"/>
  <c r="H117" i="19"/>
  <c r="P212" i="18"/>
  <c r="N117" i="19"/>
  <c r="M75" i="3"/>
  <c r="M214" i="18"/>
  <c r="K53" i="20"/>
  <c r="H215" i="18"/>
  <c r="F54" i="20"/>
  <c r="Q215" i="18"/>
  <c r="H76" i="3"/>
  <c r="I218" i="18"/>
  <c r="G57" i="20"/>
  <c r="N76" i="3"/>
  <c r="O218" i="18"/>
  <c r="M57" i="20"/>
  <c r="N219" i="18"/>
  <c r="L58" i="20"/>
  <c r="H220" i="18"/>
  <c r="F59" i="20"/>
  <c r="Q220" i="18"/>
  <c r="D27" i="3"/>
  <c r="L27" i="3"/>
  <c r="E222" i="18"/>
  <c r="I27" i="3"/>
  <c r="K222" i="18"/>
  <c r="J223" i="18"/>
  <c r="H55" i="21"/>
  <c r="P223" i="18"/>
  <c r="N55" i="21"/>
  <c r="N224" i="18"/>
  <c r="L56" i="21"/>
  <c r="H225" i="18"/>
  <c r="F57" i="21"/>
  <c r="Q225" i="18"/>
  <c r="J227" i="18"/>
  <c r="H59" i="21"/>
  <c r="P227" i="18"/>
  <c r="N59" i="21"/>
  <c r="N228" i="18"/>
  <c r="L60" i="21"/>
  <c r="H229" i="18"/>
  <c r="F61" i="21"/>
  <c r="Q229" i="18"/>
  <c r="D65" i="3"/>
  <c r="L65" i="3"/>
  <c r="E231" i="18"/>
  <c r="I65" i="3"/>
  <c r="K231" i="18"/>
  <c r="J232" i="18"/>
  <c r="H120" i="19"/>
  <c r="P232" i="18"/>
  <c r="N120" i="19"/>
  <c r="N233" i="18"/>
  <c r="L121" i="19"/>
  <c r="H234" i="18"/>
  <c r="F122" i="19"/>
  <c r="Q234" i="18"/>
  <c r="D16" i="3"/>
  <c r="L16" i="3"/>
  <c r="E236" i="18"/>
  <c r="I16" i="3"/>
  <c r="K236" i="18"/>
  <c r="J237" i="18"/>
  <c r="H62" i="20"/>
  <c r="P237" i="18"/>
  <c r="N62" i="20"/>
  <c r="N238" i="18"/>
  <c r="L63" i="20"/>
  <c r="H239" i="18"/>
  <c r="F64" i="20"/>
  <c r="Q239" i="18"/>
  <c r="J241" i="18"/>
  <c r="H66" i="20"/>
  <c r="P241" i="18"/>
  <c r="N66" i="20"/>
  <c r="N242" i="18"/>
  <c r="L67" i="20"/>
  <c r="H243" i="18"/>
  <c r="F68" i="20"/>
  <c r="Q243" i="18"/>
  <c r="D17" i="3"/>
  <c r="L17" i="3"/>
  <c r="E245" i="18"/>
  <c r="I17" i="3"/>
  <c r="K245" i="18"/>
  <c r="J246" i="18"/>
  <c r="H71" i="20"/>
  <c r="P246" i="18"/>
  <c r="N71" i="20"/>
  <c r="N247" i="18"/>
  <c r="L72" i="20"/>
  <c r="J39" i="3"/>
  <c r="E39" i="3"/>
  <c r="G249" i="18"/>
  <c r="E124" i="19"/>
  <c r="F39" i="3"/>
  <c r="L249" i="18"/>
  <c r="J124" i="19"/>
  <c r="H28" i="3"/>
  <c r="I252" i="18"/>
  <c r="G63" i="21"/>
  <c r="N28" i="3"/>
  <c r="O252" i="18"/>
  <c r="M63" i="21"/>
  <c r="N253" i="18"/>
  <c r="L64" i="21"/>
  <c r="H254" i="18"/>
  <c r="F65" i="21"/>
  <c r="Q254" i="18"/>
  <c r="H55" i="3"/>
  <c r="I257" i="18"/>
  <c r="N55" i="3"/>
  <c r="O257" i="18"/>
  <c r="M18" i="3"/>
  <c r="M259" i="18"/>
  <c r="K74" i="20"/>
  <c r="H260" i="18"/>
  <c r="F75" i="20"/>
  <c r="Q260" i="18"/>
  <c r="J262" i="18"/>
  <c r="H77" i="20"/>
  <c r="P262" i="18"/>
  <c r="N77" i="20"/>
  <c r="M77" i="3"/>
  <c r="M264" i="18"/>
  <c r="K79" i="20"/>
  <c r="H265" i="18"/>
  <c r="F80" i="20"/>
  <c r="Q265" i="18"/>
  <c r="H29" i="3"/>
  <c r="I268" i="18"/>
  <c r="G68" i="21"/>
  <c r="N29" i="3"/>
  <c r="O268" i="18"/>
  <c r="M68" i="21"/>
  <c r="N269" i="18"/>
  <c r="L69" i="21"/>
  <c r="H270" i="18"/>
  <c r="F70" i="21"/>
  <c r="Q270" i="18"/>
  <c r="J272" i="18"/>
  <c r="H72" i="21"/>
  <c r="P272" i="18"/>
  <c r="N72" i="21"/>
  <c r="M56" i="3"/>
  <c r="M274" i="18"/>
  <c r="K129" i="19"/>
  <c r="E66" i="3"/>
  <c r="J66" i="3"/>
  <c r="G276" i="18"/>
  <c r="E131" i="19"/>
  <c r="F66" i="3"/>
  <c r="L276" i="18"/>
  <c r="J131" i="19"/>
  <c r="H67" i="3"/>
  <c r="I279" i="18"/>
  <c r="G134" i="19"/>
  <c r="N67" i="3"/>
  <c r="O279" i="18"/>
  <c r="M134" i="19"/>
  <c r="N280" i="18"/>
  <c r="L135" i="19"/>
  <c r="H281" i="18"/>
  <c r="F136" i="19"/>
  <c r="Q281" i="18"/>
  <c r="J283" i="18"/>
  <c r="H138" i="19"/>
  <c r="P283" i="18"/>
  <c r="N138" i="19"/>
  <c r="N284" i="18"/>
  <c r="L139" i="19"/>
  <c r="J30" i="3"/>
  <c r="E30" i="3"/>
  <c r="G286" i="18"/>
  <c r="E74" i="21"/>
  <c r="F30" i="3"/>
  <c r="L286" i="18"/>
  <c r="J74" i="21"/>
  <c r="J288" i="18"/>
  <c r="H76" i="21"/>
  <c r="P288" i="18"/>
  <c r="N76" i="21"/>
  <c r="J12" i="3"/>
  <c r="E12" i="3"/>
  <c r="G145" i="18"/>
  <c r="E38" i="20"/>
  <c r="F12" i="3"/>
  <c r="L145" i="18"/>
  <c r="J38" i="20"/>
  <c r="P147" i="18"/>
  <c r="N40" i="20"/>
  <c r="Q149" i="18"/>
  <c r="P151" i="18"/>
  <c r="N44" i="20"/>
  <c r="M13" i="3"/>
  <c r="M153" i="18"/>
  <c r="K81" i="19"/>
  <c r="Q154" i="18"/>
  <c r="P156" i="18"/>
  <c r="N84" i="19"/>
  <c r="Q158" i="18"/>
  <c r="P160" i="18"/>
  <c r="N88" i="19"/>
  <c r="Q162" i="18"/>
  <c r="P164" i="18"/>
  <c r="N92" i="19"/>
  <c r="Q166" i="18"/>
  <c r="H14" i="3"/>
  <c r="I169" i="18"/>
  <c r="G97" i="19"/>
  <c r="N14" i="3"/>
  <c r="O169" i="18"/>
  <c r="M97" i="19"/>
  <c r="Q171" i="18"/>
  <c r="P173" i="18"/>
  <c r="N101" i="19"/>
  <c r="Q175" i="18"/>
  <c r="P177" i="18"/>
  <c r="N105" i="19"/>
  <c r="J53" i="3"/>
  <c r="E53" i="3"/>
  <c r="G53" i="3"/>
  <c r="G180" i="18"/>
  <c r="E108" i="19"/>
  <c r="F53" i="3"/>
  <c r="L180" i="18"/>
  <c r="J108" i="19"/>
  <c r="D15" i="3"/>
  <c r="L15" i="3"/>
  <c r="F2" i="9"/>
  <c r="E182" i="18"/>
  <c r="I15" i="3"/>
  <c r="K182" i="18"/>
  <c r="P183" i="18"/>
  <c r="N39" i="21"/>
  <c r="P187" i="18"/>
  <c r="N43" i="21"/>
  <c r="P191" i="18"/>
  <c r="N47" i="21"/>
  <c r="P195" i="18"/>
  <c r="N51" i="21"/>
  <c r="J73" i="3"/>
  <c r="E73" i="3"/>
  <c r="G198" i="18"/>
  <c r="E46" i="20"/>
  <c r="F73" i="3"/>
  <c r="L198" i="18"/>
  <c r="J46" i="20"/>
  <c r="P200" i="18"/>
  <c r="N48" i="20"/>
  <c r="J38" i="3"/>
  <c r="E38" i="3"/>
  <c r="G38" i="3"/>
  <c r="G203" i="18"/>
  <c r="E110" i="19"/>
  <c r="F38" i="3"/>
  <c r="L203" i="18"/>
  <c r="J110" i="19"/>
  <c r="P205" i="18"/>
  <c r="N112" i="19"/>
  <c r="D74" i="3"/>
  <c r="L74" i="3"/>
  <c r="E209" i="18"/>
  <c r="I74" i="3"/>
  <c r="K209" i="18"/>
  <c r="H54" i="3"/>
  <c r="I211" i="18"/>
  <c r="G116" i="19"/>
  <c r="N54" i="3"/>
  <c r="O211" i="18"/>
  <c r="M116" i="19"/>
  <c r="J75" i="3"/>
  <c r="E75" i="3"/>
  <c r="G214" i="18"/>
  <c r="E53" i="20"/>
  <c r="F75" i="3"/>
  <c r="L214" i="18"/>
  <c r="J53" i="20"/>
  <c r="P216" i="18"/>
  <c r="N55" i="20"/>
  <c r="M76" i="3"/>
  <c r="M218" i="18"/>
  <c r="K57" i="20"/>
  <c r="Q219" i="18"/>
  <c r="H27" i="3"/>
  <c r="I222" i="18"/>
  <c r="G54" i="21"/>
  <c r="N27" i="3"/>
  <c r="O222" i="18"/>
  <c r="M54" i="21"/>
  <c r="Q224" i="18"/>
  <c r="J226" i="18"/>
  <c r="H58" i="21"/>
  <c r="P226" i="18"/>
  <c r="N58" i="21"/>
  <c r="N227" i="18"/>
  <c r="L59" i="21"/>
  <c r="Q228" i="18"/>
  <c r="H65" i="3"/>
  <c r="I231" i="18"/>
  <c r="G119" i="19"/>
  <c r="N65" i="3"/>
  <c r="O231" i="18"/>
  <c r="M119" i="19"/>
  <c r="N232" i="18"/>
  <c r="L120" i="19"/>
  <c r="Q233" i="18"/>
  <c r="H16" i="3"/>
  <c r="I236" i="18"/>
  <c r="G61" i="20"/>
  <c r="N16" i="3"/>
  <c r="O236" i="18"/>
  <c r="M61" i="20"/>
  <c r="N237" i="18"/>
  <c r="L62" i="20"/>
  <c r="Q238" i="18"/>
  <c r="J240" i="18"/>
  <c r="H65" i="20"/>
  <c r="P240" i="18"/>
  <c r="N65" i="20"/>
  <c r="N241" i="18"/>
  <c r="L66" i="20"/>
  <c r="Q242" i="18"/>
  <c r="H17" i="3"/>
  <c r="I245" i="18"/>
  <c r="G70" i="20"/>
  <c r="N17" i="3"/>
  <c r="O245" i="18"/>
  <c r="M70" i="20"/>
  <c r="N246" i="18"/>
  <c r="L71" i="20"/>
  <c r="Q247" i="18"/>
  <c r="D39" i="3"/>
  <c r="L39" i="3"/>
  <c r="E249" i="18"/>
  <c r="I39" i="3"/>
  <c r="K249" i="18"/>
  <c r="J250" i="18"/>
  <c r="H125" i="19"/>
  <c r="P250" i="18"/>
  <c r="N125" i="19"/>
  <c r="M28" i="3"/>
  <c r="M252" i="18"/>
  <c r="K63" i="21"/>
  <c r="Q253" i="18"/>
  <c r="J255" i="18"/>
  <c r="H66" i="21"/>
  <c r="P255" i="18"/>
  <c r="N66" i="21"/>
  <c r="M55" i="3"/>
  <c r="M257" i="18"/>
  <c r="E18" i="3"/>
  <c r="J18" i="3"/>
  <c r="G259" i="18"/>
  <c r="E74" i="20"/>
  <c r="F18" i="3"/>
  <c r="L259" i="18"/>
  <c r="J74" i="20"/>
  <c r="J261" i="18"/>
  <c r="H76" i="20"/>
  <c r="P261" i="18"/>
  <c r="N76" i="20"/>
  <c r="N262" i="18"/>
  <c r="L77" i="20"/>
  <c r="J77" i="3"/>
  <c r="E77" i="3"/>
  <c r="G77" i="3"/>
  <c r="G264" i="18"/>
  <c r="E79" i="20"/>
  <c r="F77" i="3"/>
  <c r="L264" i="18"/>
  <c r="J79" i="20"/>
  <c r="J266" i="18"/>
  <c r="H81" i="20"/>
  <c r="P266" i="18"/>
  <c r="N81" i="20"/>
  <c r="M29" i="3"/>
  <c r="M268" i="18"/>
  <c r="K68" i="21"/>
  <c r="Q269" i="18"/>
  <c r="J271" i="18"/>
  <c r="H71" i="21"/>
  <c r="P271" i="18"/>
  <c r="N71" i="21"/>
  <c r="N272" i="18"/>
  <c r="L72" i="21"/>
  <c r="J56" i="3"/>
  <c r="E56" i="3"/>
  <c r="G274" i="18"/>
  <c r="E129" i="19"/>
  <c r="F56" i="3"/>
  <c r="L274" i="18"/>
  <c r="J129" i="19"/>
  <c r="D66" i="3"/>
  <c r="L66" i="3"/>
  <c r="E276" i="18"/>
  <c r="I66" i="3"/>
  <c r="K276" i="18"/>
  <c r="J277" i="18"/>
  <c r="H132" i="19"/>
  <c r="P277" i="18"/>
  <c r="N132" i="19"/>
  <c r="M67" i="3"/>
  <c r="M279" i="18"/>
  <c r="K134" i="19"/>
  <c r="Q280" i="18"/>
  <c r="J282" i="18"/>
  <c r="H137" i="19"/>
  <c r="P282" i="18"/>
  <c r="N137" i="19"/>
  <c r="N283" i="18"/>
  <c r="L138" i="19"/>
  <c r="Q284" i="18"/>
  <c r="D30" i="3"/>
  <c r="L30" i="3"/>
  <c r="E286" i="18"/>
  <c r="I30" i="3"/>
  <c r="K286" i="18"/>
  <c r="J287" i="18"/>
  <c r="H75" i="21"/>
  <c r="P287" i="18"/>
  <c r="N75" i="21"/>
  <c r="N288" i="18"/>
  <c r="L76" i="21"/>
  <c r="P75" i="3"/>
  <c r="T75" i="3"/>
  <c r="Q76" i="3"/>
  <c r="U76" i="3"/>
  <c r="R17" i="3"/>
  <c r="V17" i="3"/>
  <c r="O39" i="3"/>
  <c r="S39" i="3"/>
  <c r="W39" i="3"/>
  <c r="P77" i="3"/>
  <c r="T77" i="3"/>
  <c r="O66" i="3"/>
  <c r="S66" i="3"/>
  <c r="W66" i="3"/>
  <c r="O30" i="3"/>
  <c r="S30" i="3"/>
  <c r="W30" i="3"/>
  <c r="P66" i="3"/>
  <c r="O37" i="3"/>
  <c r="S37" i="3"/>
  <c r="W37" i="3"/>
  <c r="R51" i="3"/>
  <c r="V51" i="3"/>
  <c r="O52" i="3"/>
  <c r="S52" i="3"/>
  <c r="W52" i="3"/>
  <c r="R54" i="3"/>
  <c r="V54" i="3"/>
  <c r="Z107" i="3"/>
  <c r="T9" i="3"/>
  <c r="S50" i="3"/>
  <c r="S10" i="3"/>
  <c r="O64" i="3"/>
  <c r="V52" i="3"/>
  <c r="W11" i="3"/>
  <c r="W12" i="3"/>
  <c r="R15" i="3"/>
  <c r="V15" i="3"/>
  <c r="O73" i="3"/>
  <c r="S73" i="3"/>
  <c r="W73" i="3"/>
  <c r="O38" i="3"/>
  <c r="S38" i="3"/>
  <c r="W38" i="3"/>
  <c r="Q54" i="3"/>
  <c r="U54" i="3"/>
  <c r="O75" i="3"/>
  <c r="S75" i="3"/>
  <c r="W75" i="3"/>
  <c r="P76" i="3"/>
  <c r="T76" i="3"/>
  <c r="Q27" i="3"/>
  <c r="U27" i="3"/>
  <c r="Q65" i="3"/>
  <c r="U65" i="3"/>
  <c r="Q16" i="3"/>
  <c r="U16" i="3"/>
  <c r="Q17" i="3"/>
  <c r="U17" i="3"/>
  <c r="R39" i="3"/>
  <c r="V39" i="3"/>
  <c r="P28" i="3"/>
  <c r="T28" i="3"/>
  <c r="O18" i="3"/>
  <c r="S18" i="3"/>
  <c r="W18" i="3"/>
  <c r="O77" i="3"/>
  <c r="S77" i="3"/>
  <c r="W77" i="3"/>
  <c r="P29" i="3"/>
  <c r="T29" i="3"/>
  <c r="R66" i="3"/>
  <c r="V66" i="3"/>
  <c r="P67" i="3"/>
  <c r="R30" i="3"/>
  <c r="V30" i="3"/>
  <c r="P9" i="3"/>
  <c r="W50" i="3"/>
  <c r="W10" i="3"/>
  <c r="Q51" i="3"/>
  <c r="S64" i="3"/>
  <c r="S11" i="3"/>
  <c r="S12" i="3"/>
  <c r="T13" i="3"/>
  <c r="U14" i="3"/>
  <c r="O50" i="3"/>
  <c r="R37" i="3"/>
  <c r="V37" i="3"/>
  <c r="O10" i="3"/>
  <c r="U51" i="3"/>
  <c r="W64" i="3"/>
  <c r="R52" i="3"/>
  <c r="O11" i="3"/>
  <c r="O12" i="3"/>
  <c r="P13" i="3"/>
  <c r="Q14" i="3"/>
  <c r="T67" i="3"/>
  <c r="AA107" i="3"/>
  <c r="O63" i="3"/>
  <c r="S63" i="3"/>
  <c r="W63" i="3"/>
  <c r="Q25" i="3"/>
  <c r="U25" i="3"/>
  <c r="Q9" i="3"/>
  <c r="U9" i="3"/>
  <c r="P50" i="3"/>
  <c r="T50" i="3"/>
  <c r="R63" i="3"/>
  <c r="P25" i="3"/>
  <c r="T25" i="3"/>
  <c r="V35" i="3"/>
  <c r="O46" i="3"/>
  <c r="S46" i="3"/>
  <c r="W46" i="3"/>
  <c r="Q62" i="3"/>
  <c r="U62" i="3"/>
  <c r="V63" i="3"/>
  <c r="R35" i="3"/>
  <c r="O6" i="3"/>
  <c r="S6" i="3"/>
  <c r="W6" i="3"/>
  <c r="Q35" i="3"/>
  <c r="U35" i="3"/>
  <c r="Q7" i="3"/>
  <c r="U7" i="3"/>
  <c r="O36" i="3"/>
  <c r="S36" i="3"/>
  <c r="W36" i="3"/>
  <c r="R46" i="3"/>
  <c r="V46" i="3"/>
  <c r="P62" i="3"/>
  <c r="T62" i="3"/>
  <c r="Q48" i="3"/>
  <c r="U48" i="3"/>
  <c r="R49" i="3"/>
  <c r="V49" i="3"/>
  <c r="P63" i="3"/>
  <c r="T63" i="3"/>
  <c r="R25" i="3"/>
  <c r="V25" i="3"/>
  <c r="R9" i="3"/>
  <c r="V9" i="3"/>
  <c r="Q50" i="3"/>
  <c r="U50" i="3"/>
  <c r="P37" i="3"/>
  <c r="T37" i="3"/>
  <c r="Q10" i="3"/>
  <c r="U10" i="3"/>
  <c r="O51" i="3"/>
  <c r="S51" i="3"/>
  <c r="W51" i="3"/>
  <c r="Q64" i="3"/>
  <c r="U64" i="3"/>
  <c r="P52" i="3"/>
  <c r="T52" i="3"/>
  <c r="Q11" i="3"/>
  <c r="U11" i="3"/>
  <c r="Q12" i="3"/>
  <c r="U12" i="3"/>
  <c r="R13" i="3"/>
  <c r="V13" i="3"/>
  <c r="O14" i="3"/>
  <c r="S14" i="3"/>
  <c r="W14" i="3"/>
  <c r="P15" i="3"/>
  <c r="T15" i="3"/>
  <c r="Q73" i="3"/>
  <c r="Q38" i="3"/>
  <c r="U38" i="3"/>
  <c r="O54" i="3"/>
  <c r="Q75" i="3"/>
  <c r="R76" i="3"/>
  <c r="V76" i="3"/>
  <c r="O27" i="3"/>
  <c r="S27" i="3"/>
  <c r="W27" i="3"/>
  <c r="O65" i="3"/>
  <c r="S65" i="3"/>
  <c r="O16" i="3"/>
  <c r="S16" i="3"/>
  <c r="W16" i="3"/>
  <c r="O17" i="3"/>
  <c r="S17" i="3"/>
  <c r="W17" i="3"/>
  <c r="P39" i="3"/>
  <c r="T39" i="3"/>
  <c r="R28" i="3"/>
  <c r="V28" i="3"/>
  <c r="Q18" i="3"/>
  <c r="U18" i="3"/>
  <c r="Q77" i="3"/>
  <c r="R29" i="3"/>
  <c r="V29" i="3"/>
  <c r="T66" i="3"/>
  <c r="R67" i="3"/>
  <c r="V67" i="3"/>
  <c r="P30" i="3"/>
  <c r="T30" i="3"/>
  <c r="X107" i="3"/>
  <c r="P10" i="3"/>
  <c r="T10" i="3"/>
  <c r="P64" i="3"/>
  <c r="T64" i="3"/>
  <c r="P11" i="3"/>
  <c r="T11" i="3"/>
  <c r="P12" i="3"/>
  <c r="T12" i="3"/>
  <c r="Q13" i="3"/>
  <c r="U13" i="3"/>
  <c r="R14" i="3"/>
  <c r="V14" i="3"/>
  <c r="O15" i="3"/>
  <c r="S15" i="3"/>
  <c r="W15" i="3"/>
  <c r="P73" i="3"/>
  <c r="T73" i="3"/>
  <c r="P38" i="3"/>
  <c r="T38" i="3"/>
  <c r="R27" i="3"/>
  <c r="V27" i="3"/>
  <c r="R65" i="3"/>
  <c r="V65" i="3"/>
  <c r="R16" i="3"/>
  <c r="V16" i="3"/>
  <c r="Q28" i="3"/>
  <c r="U28" i="3"/>
  <c r="P18" i="3"/>
  <c r="T18" i="3"/>
  <c r="Q29" i="3"/>
  <c r="U29" i="3"/>
  <c r="Q67" i="3"/>
  <c r="U67" i="3"/>
  <c r="Y107" i="3"/>
  <c r="O25" i="3"/>
  <c r="S25" i="3"/>
  <c r="W25" i="3"/>
  <c r="O9" i="3"/>
  <c r="S9" i="3"/>
  <c r="W9" i="3"/>
  <c r="Q37" i="3"/>
  <c r="U37" i="3"/>
  <c r="R10" i="3"/>
  <c r="V10" i="3"/>
  <c r="R64" i="3"/>
  <c r="V64" i="3"/>
  <c r="Q52" i="3"/>
  <c r="U52" i="3"/>
  <c r="R11" i="3"/>
  <c r="V11" i="3"/>
  <c r="R12" i="3"/>
  <c r="V12" i="3"/>
  <c r="O13" i="3"/>
  <c r="S13" i="3"/>
  <c r="W13" i="3"/>
  <c r="P14" i="3"/>
  <c r="T14" i="3"/>
  <c r="Q15" i="3"/>
  <c r="U15" i="3"/>
  <c r="R73" i="3"/>
  <c r="V73" i="3"/>
  <c r="R38" i="3"/>
  <c r="V38" i="3"/>
  <c r="P54" i="3"/>
  <c r="T54" i="3"/>
  <c r="R75" i="3"/>
  <c r="V75" i="3"/>
  <c r="O76" i="3"/>
  <c r="S76" i="3"/>
  <c r="W76" i="3"/>
  <c r="P27" i="3"/>
  <c r="T27" i="3"/>
  <c r="P65" i="3"/>
  <c r="T65" i="3"/>
  <c r="P16" i="3"/>
  <c r="T16" i="3"/>
  <c r="P17" i="3"/>
  <c r="T17" i="3"/>
  <c r="Q39" i="3"/>
  <c r="U39" i="3"/>
  <c r="O28" i="3"/>
  <c r="S28" i="3"/>
  <c r="W28" i="3"/>
  <c r="R18" i="3"/>
  <c r="V18" i="3"/>
  <c r="R77" i="3"/>
  <c r="V77" i="3"/>
  <c r="O29" i="3"/>
  <c r="S29" i="3"/>
  <c r="W29" i="3"/>
  <c r="Q66" i="3"/>
  <c r="U66" i="3"/>
  <c r="O67" i="3"/>
  <c r="S67" i="3"/>
  <c r="W67" i="3"/>
  <c r="Q30" i="3"/>
  <c r="U30" i="3"/>
  <c r="T99" i="3"/>
  <c r="T104" i="3"/>
  <c r="T45" i="3"/>
  <c r="R6" i="3"/>
  <c r="T35" i="3"/>
  <c r="Q106" i="3"/>
  <c r="Q24" i="3"/>
  <c r="O99" i="3"/>
  <c r="O104" i="3"/>
  <c r="O45" i="3"/>
  <c r="S99" i="3"/>
  <c r="S104" i="3"/>
  <c r="S45" i="3"/>
  <c r="W99" i="3"/>
  <c r="W104" i="3"/>
  <c r="W45" i="3"/>
  <c r="Q6" i="3"/>
  <c r="U6" i="3"/>
  <c r="O35" i="3"/>
  <c r="S35" i="3"/>
  <c r="W35" i="3"/>
  <c r="P106" i="3"/>
  <c r="P24" i="3"/>
  <c r="T106" i="3"/>
  <c r="T24" i="3"/>
  <c r="O7" i="3"/>
  <c r="S7" i="3"/>
  <c r="W7" i="3"/>
  <c r="Q36" i="3"/>
  <c r="U36" i="3"/>
  <c r="P46" i="3"/>
  <c r="T46" i="3"/>
  <c r="R62" i="3"/>
  <c r="V62" i="3"/>
  <c r="O48" i="3"/>
  <c r="S48" i="3"/>
  <c r="W48" i="3"/>
  <c r="P49" i="3"/>
  <c r="T49" i="3"/>
  <c r="R105" i="3"/>
  <c r="R8" i="3"/>
  <c r="V105" i="3"/>
  <c r="V8" i="3"/>
  <c r="R106" i="3"/>
  <c r="R24" i="3"/>
  <c r="R104" i="3"/>
  <c r="R99" i="3"/>
  <c r="R45" i="3"/>
  <c r="V104" i="3"/>
  <c r="V99" i="3"/>
  <c r="V45" i="3"/>
  <c r="P6" i="3"/>
  <c r="T6" i="3"/>
  <c r="O106" i="3"/>
  <c r="O24" i="3"/>
  <c r="S106" i="3"/>
  <c r="S24" i="3"/>
  <c r="W106" i="3"/>
  <c r="W24" i="3"/>
  <c r="R7" i="3"/>
  <c r="V7" i="3"/>
  <c r="P36" i="3"/>
  <c r="T36" i="3"/>
  <c r="V106" i="3"/>
  <c r="V24" i="3"/>
  <c r="P105" i="3"/>
  <c r="P8" i="3"/>
  <c r="T105" i="3"/>
  <c r="T8" i="3"/>
  <c r="Q99" i="3"/>
  <c r="Q104" i="3"/>
  <c r="Q45" i="3"/>
  <c r="U99" i="3"/>
  <c r="U104" i="3"/>
  <c r="U45" i="3"/>
  <c r="P99" i="3"/>
  <c r="P104" i="3"/>
  <c r="P45" i="3"/>
  <c r="V6" i="3"/>
  <c r="P35" i="3"/>
  <c r="U106" i="3"/>
  <c r="U24" i="3"/>
  <c r="P7" i="3"/>
  <c r="T7" i="3"/>
  <c r="R36" i="3"/>
  <c r="V36" i="3"/>
  <c r="Q46" i="3"/>
  <c r="U46" i="3"/>
  <c r="O62" i="3"/>
  <c r="S62" i="3"/>
  <c r="W62" i="3"/>
  <c r="P48" i="3"/>
  <c r="T48" i="3"/>
  <c r="Q49" i="3"/>
  <c r="U49" i="3"/>
  <c r="O105" i="3"/>
  <c r="O8" i="3"/>
  <c r="S105" i="3"/>
  <c r="S8" i="3"/>
  <c r="W105" i="3"/>
  <c r="W8" i="3"/>
  <c r="R48" i="3"/>
  <c r="V48" i="3"/>
  <c r="O49" i="3"/>
  <c r="S49" i="3"/>
  <c r="W49" i="3"/>
  <c r="Q105" i="3"/>
  <c r="U105" i="3"/>
  <c r="Q63" i="3"/>
  <c r="U63" i="3"/>
  <c r="R50" i="3"/>
  <c r="V50" i="3"/>
  <c r="P51" i="3"/>
  <c r="T51" i="3"/>
  <c r="O98" i="3"/>
  <c r="O103" i="3"/>
  <c r="S98" i="3"/>
  <c r="S103" i="3"/>
  <c r="W98" i="3"/>
  <c r="W103" i="3"/>
  <c r="AA98" i="3"/>
  <c r="AA103" i="3"/>
  <c r="Q8" i="3"/>
  <c r="U8" i="3"/>
  <c r="U73" i="3"/>
  <c r="S54" i="3"/>
  <c r="W54" i="3"/>
  <c r="U75" i="3"/>
  <c r="W65" i="3"/>
  <c r="U77" i="3"/>
  <c r="P98" i="3"/>
  <c r="P103" i="3"/>
  <c r="T98" i="3"/>
  <c r="T103" i="3"/>
  <c r="X98" i="3"/>
  <c r="X103" i="3"/>
  <c r="M98" i="3"/>
  <c r="M103" i="3"/>
  <c r="Q98" i="3"/>
  <c r="Q103" i="3"/>
  <c r="U98" i="3"/>
  <c r="U103" i="3"/>
  <c r="Y98" i="3"/>
  <c r="Y103" i="3"/>
  <c r="N103" i="3"/>
  <c r="N98" i="3"/>
  <c r="R103" i="3"/>
  <c r="R98" i="3"/>
  <c r="V103" i="3"/>
  <c r="V98" i="3"/>
  <c r="Z103" i="3"/>
  <c r="Z98" i="3"/>
  <c r="D85" i="20"/>
  <c r="E275" i="18"/>
  <c r="C130" i="19"/>
  <c r="C131" i="19"/>
  <c r="K275" i="18"/>
  <c r="I130" i="19"/>
  <c r="I131" i="19"/>
  <c r="E230" i="18"/>
  <c r="C118" i="19"/>
  <c r="C119" i="19"/>
  <c r="K221" i="18"/>
  <c r="I53" i="21"/>
  <c r="I54" i="21"/>
  <c r="K278" i="18"/>
  <c r="I133" i="19"/>
  <c r="I134" i="19"/>
  <c r="K217" i="18"/>
  <c r="I56" i="20"/>
  <c r="I57" i="20"/>
  <c r="E263" i="18"/>
  <c r="C78" i="20"/>
  <c r="C79" i="20"/>
  <c r="K202" i="18"/>
  <c r="I109" i="19"/>
  <c r="I110" i="19"/>
  <c r="E131" i="18"/>
  <c r="C76" i="19"/>
  <c r="C77" i="19"/>
  <c r="E106" i="18"/>
  <c r="C53" i="19"/>
  <c r="C54" i="19"/>
  <c r="E70" i="18"/>
  <c r="C40" i="19"/>
  <c r="C41" i="19"/>
  <c r="K61" i="18"/>
  <c r="I5" i="20"/>
  <c r="I6" i="20"/>
  <c r="E122" i="18"/>
  <c r="C67" i="19"/>
  <c r="C68" i="19"/>
  <c r="K8" i="18"/>
  <c r="I8" i="19"/>
  <c r="I9" i="19"/>
  <c r="K109" i="18"/>
  <c r="I35" i="21"/>
  <c r="I36" i="21"/>
  <c r="K77" i="18"/>
  <c r="I26" i="21"/>
  <c r="I27" i="21"/>
  <c r="E52" i="18"/>
  <c r="C31" i="19"/>
  <c r="C32" i="19"/>
  <c r="E77" i="18"/>
  <c r="C26" i="21"/>
  <c r="C27" i="21"/>
  <c r="E125" i="18"/>
  <c r="C70" i="19"/>
  <c r="C71" i="19"/>
  <c r="K15" i="18"/>
  <c r="I15" i="19"/>
  <c r="I16" i="19"/>
  <c r="E285" i="18"/>
  <c r="C73" i="21"/>
  <c r="C74" i="21"/>
  <c r="G18" i="3"/>
  <c r="E248" i="18"/>
  <c r="C123" i="19"/>
  <c r="C124" i="19"/>
  <c r="G75" i="3"/>
  <c r="E208" i="18"/>
  <c r="C50" i="20"/>
  <c r="C51" i="20"/>
  <c r="E181" i="18"/>
  <c r="C37" i="21"/>
  <c r="C38" i="21"/>
  <c r="E244" i="18"/>
  <c r="C69" i="20"/>
  <c r="C70" i="20"/>
  <c r="K235" i="18"/>
  <c r="I60" i="20"/>
  <c r="I61" i="20"/>
  <c r="K210" i="18"/>
  <c r="I115" i="19"/>
  <c r="I116" i="19"/>
  <c r="E168" i="18"/>
  <c r="C96" i="19"/>
  <c r="C97" i="19"/>
  <c r="K267" i="18"/>
  <c r="I67" i="21"/>
  <c r="I68" i="21"/>
  <c r="E251" i="18"/>
  <c r="C62" i="21"/>
  <c r="C63" i="21"/>
  <c r="E152" i="18"/>
  <c r="C80" i="19"/>
  <c r="C81" i="19"/>
  <c r="K273" i="18"/>
  <c r="I128" i="19"/>
  <c r="I129" i="19"/>
  <c r="E258" i="18"/>
  <c r="C73" i="20"/>
  <c r="C74" i="20"/>
  <c r="E213" i="18"/>
  <c r="C52" i="20"/>
  <c r="C53" i="20"/>
  <c r="K197" i="18"/>
  <c r="I45" i="20"/>
  <c r="I46" i="20"/>
  <c r="E179" i="18"/>
  <c r="C107" i="19"/>
  <c r="C108" i="19"/>
  <c r="E144" i="18"/>
  <c r="C37" i="20"/>
  <c r="C38" i="20"/>
  <c r="G10" i="3"/>
  <c r="C3" i="8"/>
  <c r="K49" i="18"/>
  <c r="I28" i="19"/>
  <c r="I29" i="19"/>
  <c r="E86" i="18"/>
  <c r="C14" i="20"/>
  <c r="C15" i="20"/>
  <c r="K58" i="18"/>
  <c r="I37" i="19"/>
  <c r="I38" i="19"/>
  <c r="E46" i="18"/>
  <c r="C25" i="19"/>
  <c r="C26" i="19"/>
  <c r="K40" i="18"/>
  <c r="I19" i="19"/>
  <c r="I20" i="19"/>
  <c r="E135" i="18"/>
  <c r="C28" i="20"/>
  <c r="C29" i="20"/>
  <c r="E111" i="18"/>
  <c r="C56" i="19"/>
  <c r="C57" i="19"/>
  <c r="K100" i="18"/>
  <c r="I47" i="19"/>
  <c r="I48" i="19"/>
  <c r="E54" i="18"/>
  <c r="C33" i="19"/>
  <c r="C34" i="19"/>
  <c r="G52" i="18"/>
  <c r="E31" i="19"/>
  <c r="E32" i="19"/>
  <c r="K25" i="18"/>
  <c r="I11" i="21"/>
  <c r="I12" i="21"/>
  <c r="D144" i="19"/>
  <c r="K230" i="18"/>
  <c r="I118" i="19"/>
  <c r="I119" i="19"/>
  <c r="E221" i="18"/>
  <c r="C53" i="21"/>
  <c r="C54" i="21"/>
  <c r="E278" i="18"/>
  <c r="C133" i="19"/>
  <c r="C134" i="19"/>
  <c r="K263" i="18"/>
  <c r="I78" i="20"/>
  <c r="I79" i="20"/>
  <c r="E202" i="18"/>
  <c r="C109" i="19"/>
  <c r="C110" i="19"/>
  <c r="K131" i="18"/>
  <c r="I76" i="19"/>
  <c r="I77" i="19"/>
  <c r="K106" i="18"/>
  <c r="I53" i="19"/>
  <c r="I54" i="19"/>
  <c r="K70" i="18"/>
  <c r="I40" i="19"/>
  <c r="I41" i="19"/>
  <c r="K19" i="18"/>
  <c r="I5" i="21"/>
  <c r="I6" i="21"/>
  <c r="K122" i="18"/>
  <c r="I67" i="19"/>
  <c r="I68" i="19"/>
  <c r="E8" i="18"/>
  <c r="C8" i="19"/>
  <c r="C9" i="19"/>
  <c r="E58" i="18"/>
  <c r="C37" i="19"/>
  <c r="C38" i="19"/>
  <c r="K46" i="18"/>
  <c r="I25" i="19"/>
  <c r="I26" i="19"/>
  <c r="E19" i="18"/>
  <c r="C5" i="21"/>
  <c r="C6" i="21"/>
  <c r="K86" i="18"/>
  <c r="I14" i="20"/>
  <c r="I15" i="20"/>
  <c r="K125" i="18"/>
  <c r="I70" i="19"/>
  <c r="I71" i="19"/>
  <c r="E25" i="18"/>
  <c r="C11" i="21"/>
  <c r="C12" i="21"/>
  <c r="E15" i="18"/>
  <c r="C15" i="19"/>
  <c r="C16" i="19"/>
  <c r="E5" i="18"/>
  <c r="C5" i="19"/>
  <c r="C6" i="19"/>
  <c r="E217" i="18"/>
  <c r="C56" i="20"/>
  <c r="C57" i="20"/>
  <c r="K285" i="18"/>
  <c r="I73" i="21"/>
  <c r="K251" i="18"/>
  <c r="I62" i="21"/>
  <c r="K181" i="18"/>
  <c r="I37" i="21"/>
  <c r="I80" i="21"/>
  <c r="I74" i="21"/>
  <c r="K248" i="18"/>
  <c r="I123" i="19"/>
  <c r="I124" i="19"/>
  <c r="K208" i="18"/>
  <c r="I50" i="20"/>
  <c r="I51" i="20"/>
  <c r="I38" i="21"/>
  <c r="G12" i="3"/>
  <c r="K244" i="18"/>
  <c r="I69" i="20"/>
  <c r="I70" i="20"/>
  <c r="E235" i="18"/>
  <c r="C60" i="20"/>
  <c r="C61" i="20"/>
  <c r="E210" i="18"/>
  <c r="C115" i="19"/>
  <c r="C116" i="19"/>
  <c r="K168" i="18"/>
  <c r="I96" i="19"/>
  <c r="I97" i="19"/>
  <c r="E267" i="18"/>
  <c r="C67" i="21"/>
  <c r="C68" i="21"/>
  <c r="I63" i="21"/>
  <c r="K152" i="18"/>
  <c r="I80" i="19"/>
  <c r="I81" i="19"/>
  <c r="E273" i="18"/>
  <c r="C128" i="19"/>
  <c r="C129" i="19"/>
  <c r="K258" i="18"/>
  <c r="I73" i="20"/>
  <c r="I74" i="20"/>
  <c r="K213" i="18"/>
  <c r="I52" i="20"/>
  <c r="I53" i="20"/>
  <c r="E197" i="18"/>
  <c r="C45" i="20"/>
  <c r="C46" i="20"/>
  <c r="K179" i="18"/>
  <c r="I107" i="19"/>
  <c r="I108" i="19"/>
  <c r="K144" i="18"/>
  <c r="I37" i="20"/>
  <c r="I38" i="20"/>
  <c r="G11" i="3"/>
  <c r="E61" i="18"/>
  <c r="C5" i="20"/>
  <c r="C85" i="20"/>
  <c r="C6" i="20"/>
  <c r="G48" i="3"/>
  <c r="E49" i="18"/>
  <c r="C28" i="19"/>
  <c r="C29" i="19"/>
  <c r="E109" i="18"/>
  <c r="C35" i="21"/>
  <c r="C36" i="21"/>
  <c r="K52" i="18"/>
  <c r="I31" i="19"/>
  <c r="I32" i="19"/>
  <c r="E40" i="18"/>
  <c r="C19" i="19"/>
  <c r="C20" i="19"/>
  <c r="K135" i="18"/>
  <c r="I28" i="20"/>
  <c r="I29" i="20"/>
  <c r="K111" i="18"/>
  <c r="I56" i="19"/>
  <c r="I57" i="19"/>
  <c r="E100" i="18"/>
  <c r="C47" i="19"/>
  <c r="C48" i="19"/>
  <c r="K54" i="18"/>
  <c r="I33" i="19"/>
  <c r="I34" i="19"/>
  <c r="K5" i="18"/>
  <c r="I5" i="19"/>
  <c r="I144" i="19"/>
  <c r="I6" i="19"/>
  <c r="D80" i="21"/>
  <c r="M107" i="3"/>
  <c r="N57" i="3"/>
  <c r="N107" i="3"/>
  <c r="G74" i="3"/>
  <c r="G17" i="3"/>
  <c r="G65" i="3"/>
  <c r="F293" i="18"/>
  <c r="G13" i="3"/>
  <c r="C3" i="7"/>
  <c r="M278" i="18"/>
  <c r="K133" i="19"/>
  <c r="N279" i="18"/>
  <c r="L134" i="19"/>
  <c r="Q274" i="18"/>
  <c r="L273" i="18"/>
  <c r="I221" i="18"/>
  <c r="J222" i="18"/>
  <c r="H54" i="21"/>
  <c r="H214" i="18"/>
  <c r="F53" i="20"/>
  <c r="G213" i="18"/>
  <c r="Q203" i="18"/>
  <c r="L202" i="18"/>
  <c r="G197" i="18"/>
  <c r="H198" i="18"/>
  <c r="F46" i="20"/>
  <c r="O168" i="18"/>
  <c r="M96" i="19"/>
  <c r="P169" i="18"/>
  <c r="N97" i="19"/>
  <c r="Q145" i="18"/>
  <c r="L144" i="18"/>
  <c r="I278" i="18"/>
  <c r="J279" i="18"/>
  <c r="H134" i="19"/>
  <c r="G275" i="18"/>
  <c r="H276" i="18"/>
  <c r="F131" i="19"/>
  <c r="J268" i="18"/>
  <c r="H68" i="21"/>
  <c r="I267" i="18"/>
  <c r="N264" i="18"/>
  <c r="L79" i="20"/>
  <c r="M263" i="18"/>
  <c r="K78" i="20"/>
  <c r="P257" i="18"/>
  <c r="O256" i="18"/>
  <c r="M126" i="19"/>
  <c r="L181" i="18"/>
  <c r="Q182" i="18"/>
  <c r="P274" i="18"/>
  <c r="N129" i="19"/>
  <c r="O273" i="18"/>
  <c r="M128" i="19"/>
  <c r="O263" i="18"/>
  <c r="M78" i="20"/>
  <c r="P264" i="18"/>
  <c r="N79" i="20"/>
  <c r="M248" i="18"/>
  <c r="K123" i="19"/>
  <c r="N249" i="18"/>
  <c r="L124" i="19"/>
  <c r="Q245" i="18"/>
  <c r="L244" i="18"/>
  <c r="Q236" i="18"/>
  <c r="L235" i="18"/>
  <c r="G16" i="3"/>
  <c r="L230" i="18"/>
  <c r="Q231" i="18"/>
  <c r="H222" i="18"/>
  <c r="F54" i="21"/>
  <c r="G221" i="18"/>
  <c r="O213" i="18"/>
  <c r="M52" i="20"/>
  <c r="P214" i="18"/>
  <c r="N53" i="20"/>
  <c r="Q211" i="18"/>
  <c r="L210" i="18"/>
  <c r="G54" i="3"/>
  <c r="O202" i="18"/>
  <c r="P203" i="18"/>
  <c r="N110" i="19"/>
  <c r="O197" i="18"/>
  <c r="M45" i="20"/>
  <c r="P198" i="18"/>
  <c r="N46" i="20"/>
  <c r="M181" i="18"/>
  <c r="K37" i="21"/>
  <c r="N182" i="18"/>
  <c r="L38" i="21"/>
  <c r="J180" i="18"/>
  <c r="H108" i="19"/>
  <c r="I179" i="18"/>
  <c r="H169" i="18"/>
  <c r="F97" i="19"/>
  <c r="G168" i="18"/>
  <c r="I285" i="18"/>
  <c r="J286" i="18"/>
  <c r="H74" i="21"/>
  <c r="G267" i="18"/>
  <c r="H268" i="18"/>
  <c r="F68" i="21"/>
  <c r="M230" i="18"/>
  <c r="K118" i="19"/>
  <c r="N231" i="18"/>
  <c r="L119" i="19"/>
  <c r="N222" i="18"/>
  <c r="L54" i="21"/>
  <c r="M221" i="18"/>
  <c r="K53" i="21"/>
  <c r="D78" i="3"/>
  <c r="L73" i="3"/>
  <c r="H153" i="18"/>
  <c r="F81" i="19"/>
  <c r="G152" i="18"/>
  <c r="Q136" i="18"/>
  <c r="L135" i="18"/>
  <c r="P123" i="18"/>
  <c r="N68" i="19"/>
  <c r="O122" i="18"/>
  <c r="M67" i="19"/>
  <c r="G111" i="18"/>
  <c r="H112" i="18"/>
  <c r="F57" i="19"/>
  <c r="M86" i="18"/>
  <c r="K14" i="20"/>
  <c r="N87" i="18"/>
  <c r="L15" i="20"/>
  <c r="N59" i="18"/>
  <c r="L38" i="19"/>
  <c r="M58" i="18"/>
  <c r="K37" i="19"/>
  <c r="Q55" i="18"/>
  <c r="L54" i="18"/>
  <c r="D68" i="3"/>
  <c r="L62" i="3"/>
  <c r="I40" i="18"/>
  <c r="J41" i="18"/>
  <c r="H20" i="19"/>
  <c r="H26" i="18"/>
  <c r="F12" i="21"/>
  <c r="G25" i="18"/>
  <c r="N20" i="18"/>
  <c r="L6" i="21"/>
  <c r="M19" i="18"/>
  <c r="K5" i="21"/>
  <c r="G35" i="3"/>
  <c r="E40" i="3"/>
  <c r="N19" i="3"/>
  <c r="G5" i="18"/>
  <c r="E5" i="19"/>
  <c r="H6" i="18"/>
  <c r="F6" i="19"/>
  <c r="I2" i="13"/>
  <c r="J107" i="3"/>
  <c r="J126" i="18"/>
  <c r="H71" i="19"/>
  <c r="I125" i="18"/>
  <c r="N136" i="18"/>
  <c r="L29" i="20"/>
  <c r="M135" i="18"/>
  <c r="K28" i="20"/>
  <c r="Q132" i="18"/>
  <c r="L131" i="18"/>
  <c r="O109" i="18"/>
  <c r="M35" i="21"/>
  <c r="P110" i="18"/>
  <c r="N36" i="21"/>
  <c r="Q107" i="18"/>
  <c r="L106" i="18"/>
  <c r="O77" i="18"/>
  <c r="M26" i="21"/>
  <c r="P78" i="18"/>
  <c r="N27" i="21"/>
  <c r="G70" i="18"/>
  <c r="H71" i="18"/>
  <c r="F41" i="19"/>
  <c r="G8" i="3"/>
  <c r="O58" i="18"/>
  <c r="M37" i="19"/>
  <c r="P59" i="18"/>
  <c r="N38" i="19"/>
  <c r="J68" i="3"/>
  <c r="J89" i="3"/>
  <c r="J20" i="18"/>
  <c r="H6" i="21"/>
  <c r="I19" i="18"/>
  <c r="H57" i="3"/>
  <c r="H88" i="3"/>
  <c r="J136" i="18"/>
  <c r="H29" i="20"/>
  <c r="I135" i="18"/>
  <c r="Q123" i="18"/>
  <c r="L122" i="18"/>
  <c r="M68" i="3"/>
  <c r="I2" i="10"/>
  <c r="J19" i="3"/>
  <c r="J85" i="3"/>
  <c r="Q110" i="18"/>
  <c r="L109" i="18"/>
  <c r="I106" i="18"/>
  <c r="J107" i="18"/>
  <c r="H54" i="19"/>
  <c r="H87" i="18"/>
  <c r="F15" i="20"/>
  <c r="G86" i="18"/>
  <c r="O70" i="18"/>
  <c r="M40" i="19"/>
  <c r="P71" i="18"/>
  <c r="N41" i="19"/>
  <c r="H59" i="18"/>
  <c r="F38" i="19"/>
  <c r="G58" i="18"/>
  <c r="Q53" i="18"/>
  <c r="L52" i="18"/>
  <c r="I49" i="18"/>
  <c r="J50" i="18"/>
  <c r="H29" i="19"/>
  <c r="G46" i="18"/>
  <c r="H47" i="18"/>
  <c r="F26" i="19"/>
  <c r="L19" i="18"/>
  <c r="Q20" i="18"/>
  <c r="G24" i="3"/>
  <c r="C3" i="5"/>
  <c r="E31" i="3"/>
  <c r="D40" i="3"/>
  <c r="L35" i="3"/>
  <c r="K293" i="18"/>
  <c r="D57" i="3"/>
  <c r="L45" i="3"/>
  <c r="M106" i="18"/>
  <c r="N107" i="18"/>
  <c r="L54" i="19"/>
  <c r="O54" i="18"/>
  <c r="P55" i="18"/>
  <c r="N34" i="19"/>
  <c r="N268" i="18"/>
  <c r="L68" i="21"/>
  <c r="M267" i="18"/>
  <c r="K67" i="21"/>
  <c r="Q264" i="18"/>
  <c r="L263" i="18"/>
  <c r="L258" i="18"/>
  <c r="Q259" i="18"/>
  <c r="P245" i="18"/>
  <c r="N70" i="20"/>
  <c r="O244" i="18"/>
  <c r="J236" i="18"/>
  <c r="H61" i="20"/>
  <c r="I235" i="18"/>
  <c r="P231" i="18"/>
  <c r="N119" i="19"/>
  <c r="O230" i="18"/>
  <c r="J211" i="18"/>
  <c r="H116" i="19"/>
  <c r="I210" i="18"/>
  <c r="G73" i="3"/>
  <c r="E78" i="3"/>
  <c r="G179" i="18"/>
  <c r="H180" i="18"/>
  <c r="F108" i="19"/>
  <c r="G285" i="18"/>
  <c r="H286" i="18"/>
  <c r="F74" i="21"/>
  <c r="J252" i="18"/>
  <c r="H63" i="21"/>
  <c r="I251" i="18"/>
  <c r="H249" i="18"/>
  <c r="F124" i="19"/>
  <c r="G248" i="18"/>
  <c r="J218" i="18"/>
  <c r="H57" i="20"/>
  <c r="I217" i="18"/>
  <c r="N214" i="18"/>
  <c r="L53" i="20"/>
  <c r="M213" i="18"/>
  <c r="K52" i="20"/>
  <c r="L208" i="18"/>
  <c r="Q209" i="18"/>
  <c r="N198" i="18"/>
  <c r="L46" i="20"/>
  <c r="M197" i="18"/>
  <c r="K45" i="20"/>
  <c r="N180" i="18"/>
  <c r="L108" i="19"/>
  <c r="M179" i="18"/>
  <c r="K107" i="19"/>
  <c r="O152" i="18"/>
  <c r="M80" i="19"/>
  <c r="P153" i="18"/>
  <c r="N81" i="19"/>
  <c r="M144" i="18"/>
  <c r="N145" i="18"/>
  <c r="L38" i="20"/>
  <c r="J259" i="18"/>
  <c r="H74" i="20"/>
  <c r="I258" i="18"/>
  <c r="J258" i="18"/>
  <c r="H73" i="20"/>
  <c r="G27" i="3"/>
  <c r="M208" i="18"/>
  <c r="K50" i="20"/>
  <c r="N209" i="18"/>
  <c r="L51" i="20"/>
  <c r="N78" i="3"/>
  <c r="G14" i="3"/>
  <c r="C3" i="12"/>
  <c r="I144" i="18"/>
  <c r="J145" i="18"/>
  <c r="H38" i="20"/>
  <c r="H279" i="18"/>
  <c r="F134" i="19"/>
  <c r="G278" i="18"/>
  <c r="P276" i="18"/>
  <c r="N131" i="19"/>
  <c r="O275" i="18"/>
  <c r="M130" i="19"/>
  <c r="G29" i="3"/>
  <c r="H257" i="18"/>
  <c r="G256" i="18"/>
  <c r="G251" i="18"/>
  <c r="H252" i="18"/>
  <c r="F63" i="21"/>
  <c r="P249" i="18"/>
  <c r="N124" i="19"/>
  <c r="O248" i="18"/>
  <c r="M123" i="19"/>
  <c r="G217" i="18"/>
  <c r="H218" i="18"/>
  <c r="F57" i="20"/>
  <c r="N211" i="18"/>
  <c r="L116" i="19"/>
  <c r="M210" i="18"/>
  <c r="I208" i="18"/>
  <c r="J209" i="18"/>
  <c r="H51" i="20"/>
  <c r="I181" i="18"/>
  <c r="J182" i="18"/>
  <c r="H38" i="21"/>
  <c r="G125" i="18"/>
  <c r="H126" i="18"/>
  <c r="F71" i="19"/>
  <c r="L100" i="18"/>
  <c r="Q101" i="18"/>
  <c r="N78" i="18"/>
  <c r="L27" i="21"/>
  <c r="M77" i="18"/>
  <c r="K26" i="21"/>
  <c r="M52" i="18"/>
  <c r="N53" i="18"/>
  <c r="L32" i="19"/>
  <c r="M31" i="3"/>
  <c r="Q16" i="18"/>
  <c r="L15" i="18"/>
  <c r="J40" i="3"/>
  <c r="J87" i="3"/>
  <c r="P9" i="18"/>
  <c r="N9" i="19"/>
  <c r="O8" i="18"/>
  <c r="M8" i="19"/>
  <c r="Q6" i="18"/>
  <c r="L5" i="18"/>
  <c r="J5" i="19"/>
  <c r="E57" i="3"/>
  <c r="G45" i="3"/>
  <c r="P112" i="18"/>
  <c r="N57" i="19"/>
  <c r="O111" i="18"/>
  <c r="M56" i="19"/>
  <c r="I86" i="18"/>
  <c r="J87" i="18"/>
  <c r="H15" i="20"/>
  <c r="AB105" i="3"/>
  <c r="G105" i="3"/>
  <c r="C3" i="14"/>
  <c r="AC105" i="3"/>
  <c r="O52" i="18"/>
  <c r="P53" i="18"/>
  <c r="N32" i="19"/>
  <c r="L49" i="18"/>
  <c r="Q50" i="18"/>
  <c r="E68" i="3"/>
  <c r="G62" i="3"/>
  <c r="J47" i="18"/>
  <c r="H26" i="19"/>
  <c r="I46" i="18"/>
  <c r="O19" i="18"/>
  <c r="P20" i="18"/>
  <c r="N6" i="21"/>
  <c r="H31" i="3"/>
  <c r="H86" i="3"/>
  <c r="I19" i="3"/>
  <c r="I85" i="3"/>
  <c r="O25" i="18"/>
  <c r="M11" i="21"/>
  <c r="P26" i="18"/>
  <c r="N12" i="21"/>
  <c r="N40" i="3"/>
  <c r="H107" i="3"/>
  <c r="I54" i="18"/>
  <c r="J55" i="18"/>
  <c r="H34" i="19"/>
  <c r="Q41" i="18"/>
  <c r="L40" i="18"/>
  <c r="Q9" i="18"/>
  <c r="L8" i="18"/>
  <c r="E19" i="3"/>
  <c r="G6" i="3"/>
  <c r="C3" i="10"/>
  <c r="J132" i="18"/>
  <c r="H77" i="19"/>
  <c r="I131" i="18"/>
  <c r="M122" i="18"/>
  <c r="N123" i="18"/>
  <c r="L68" i="19"/>
  <c r="G9" i="3"/>
  <c r="C3" i="11"/>
  <c r="G77" i="18"/>
  <c r="H78" i="18"/>
  <c r="F27" i="21"/>
  <c r="P62" i="18"/>
  <c r="N6" i="20"/>
  <c r="O61" i="18"/>
  <c r="M5" i="20"/>
  <c r="G49" i="3"/>
  <c r="H68" i="3"/>
  <c r="H89" i="3"/>
  <c r="G46" i="3"/>
  <c r="F31" i="3"/>
  <c r="F86" i="3"/>
  <c r="I2" i="5"/>
  <c r="A2" i="15"/>
  <c r="A2" i="14"/>
  <c r="A2" i="13"/>
  <c r="A2" i="12"/>
  <c r="A2" i="11"/>
  <c r="A2" i="10"/>
  <c r="A2" i="9"/>
  <c r="A2" i="8"/>
  <c r="A2" i="7"/>
  <c r="A2" i="6"/>
  <c r="A2" i="5"/>
  <c r="J31" i="3"/>
  <c r="J86" i="3"/>
  <c r="I57" i="3"/>
  <c r="I88" i="3"/>
  <c r="L104" i="3"/>
  <c r="F2" i="13"/>
  <c r="D107" i="3"/>
  <c r="H274" i="18"/>
  <c r="F129" i="19"/>
  <c r="G273" i="18"/>
  <c r="M256" i="18"/>
  <c r="K126" i="19"/>
  <c r="N257" i="18"/>
  <c r="O221" i="18"/>
  <c r="M53" i="21"/>
  <c r="P222" i="18"/>
  <c r="N54" i="21"/>
  <c r="L213" i="18"/>
  <c r="Q214" i="18"/>
  <c r="G202" i="18"/>
  <c r="H203" i="18"/>
  <c r="F110" i="19"/>
  <c r="L197" i="18"/>
  <c r="Q198" i="18"/>
  <c r="J78" i="3"/>
  <c r="J90" i="3"/>
  <c r="I168" i="18"/>
  <c r="J169" i="18"/>
  <c r="H97" i="19"/>
  <c r="H145" i="18"/>
  <c r="F38" i="20"/>
  <c r="G144" i="18"/>
  <c r="G30" i="3"/>
  <c r="P279" i="18"/>
  <c r="N134" i="19"/>
  <c r="O278" i="18"/>
  <c r="M133" i="19"/>
  <c r="L275" i="18"/>
  <c r="Q276" i="18"/>
  <c r="G66" i="3"/>
  <c r="O267" i="18"/>
  <c r="M67" i="21"/>
  <c r="P268" i="18"/>
  <c r="N68" i="21"/>
  <c r="N259" i="18"/>
  <c r="L74" i="20"/>
  <c r="M258" i="18"/>
  <c r="I256" i="18"/>
  <c r="J257" i="18"/>
  <c r="G39" i="3"/>
  <c r="M78" i="3"/>
  <c r="H182" i="18"/>
  <c r="F38" i="21"/>
  <c r="G181" i="18"/>
  <c r="N276" i="18"/>
  <c r="L131" i="19"/>
  <c r="M275" i="18"/>
  <c r="K130" i="19"/>
  <c r="J274" i="18"/>
  <c r="H129" i="19"/>
  <c r="I273" i="18"/>
  <c r="J264" i="18"/>
  <c r="H79" i="20"/>
  <c r="I263" i="18"/>
  <c r="J263" i="18"/>
  <c r="H78" i="20"/>
  <c r="H245" i="18"/>
  <c r="F70" i="20"/>
  <c r="G244" i="18"/>
  <c r="G235" i="18"/>
  <c r="H236" i="18"/>
  <c r="F61" i="20"/>
  <c r="G230" i="18"/>
  <c r="H231" i="18"/>
  <c r="F119" i="19"/>
  <c r="Q222" i="18"/>
  <c r="L221" i="18"/>
  <c r="I213" i="18"/>
  <c r="J214" i="18"/>
  <c r="H53" i="20"/>
  <c r="G210" i="18"/>
  <c r="H211" i="18"/>
  <c r="F116" i="19"/>
  <c r="J203" i="18"/>
  <c r="H110" i="19"/>
  <c r="I202" i="18"/>
  <c r="J198" i="18"/>
  <c r="H46" i="20"/>
  <c r="I197" i="18"/>
  <c r="O179" i="18"/>
  <c r="M107" i="19"/>
  <c r="P180" i="18"/>
  <c r="N108" i="19"/>
  <c r="Q169" i="18"/>
  <c r="L168" i="18"/>
  <c r="O285" i="18"/>
  <c r="M73" i="21"/>
  <c r="P286" i="18"/>
  <c r="N74" i="21"/>
  <c r="Q268" i="18"/>
  <c r="L267" i="18"/>
  <c r="G28" i="3"/>
  <c r="N236" i="18"/>
  <c r="L61" i="20"/>
  <c r="M235" i="18"/>
  <c r="G76" i="3"/>
  <c r="I78" i="3"/>
  <c r="I90" i="3"/>
  <c r="Q153" i="18"/>
  <c r="L152" i="18"/>
  <c r="G135" i="18"/>
  <c r="H136" i="18"/>
  <c r="F29" i="20"/>
  <c r="I122" i="18"/>
  <c r="J123" i="18"/>
  <c r="H68" i="19"/>
  <c r="L111" i="18"/>
  <c r="Q112" i="18"/>
  <c r="G54" i="18"/>
  <c r="H55" i="18"/>
  <c r="F34" i="19"/>
  <c r="I68" i="3"/>
  <c r="I89" i="3"/>
  <c r="P41" i="18"/>
  <c r="N20" i="19"/>
  <c r="O40" i="18"/>
  <c r="Q26" i="18"/>
  <c r="L25" i="18"/>
  <c r="G7" i="3"/>
  <c r="C3" i="6"/>
  <c r="F40" i="3"/>
  <c r="F87" i="3"/>
  <c r="J9" i="18"/>
  <c r="H9" i="19"/>
  <c r="I8" i="18"/>
  <c r="F57" i="3"/>
  <c r="F88" i="3"/>
  <c r="J57" i="3"/>
  <c r="J88" i="3"/>
  <c r="N6" i="18"/>
  <c r="L6" i="19"/>
  <c r="M5" i="18"/>
  <c r="P126" i="18"/>
  <c r="N71" i="19"/>
  <c r="O125" i="18"/>
  <c r="M70" i="19"/>
  <c r="H123" i="18"/>
  <c r="F68" i="19"/>
  <c r="G122" i="18"/>
  <c r="G131" i="18"/>
  <c r="H132" i="18"/>
  <c r="F77" i="19"/>
  <c r="N126" i="18"/>
  <c r="L71" i="19"/>
  <c r="M125" i="18"/>
  <c r="K70" i="19"/>
  <c r="M111" i="18"/>
  <c r="K56" i="19"/>
  <c r="N112" i="18"/>
  <c r="L57" i="19"/>
  <c r="J110" i="18"/>
  <c r="H36" i="21"/>
  <c r="I109" i="18"/>
  <c r="H107" i="18"/>
  <c r="F54" i="19"/>
  <c r="G106" i="18"/>
  <c r="N101" i="18"/>
  <c r="L48" i="19"/>
  <c r="M100" i="18"/>
  <c r="J78" i="18"/>
  <c r="H27" i="21"/>
  <c r="I77" i="18"/>
  <c r="Q71" i="18"/>
  <c r="L70" i="18"/>
  <c r="G63" i="3"/>
  <c r="G61" i="18"/>
  <c r="H62" i="18"/>
  <c r="F6" i="20"/>
  <c r="I58" i="18"/>
  <c r="J59" i="18"/>
  <c r="H38" i="19"/>
  <c r="F68" i="3"/>
  <c r="F89" i="3"/>
  <c r="N31" i="3"/>
  <c r="N16" i="18"/>
  <c r="L16" i="19"/>
  <c r="M15" i="18"/>
  <c r="K15" i="19"/>
  <c r="J101" i="18"/>
  <c r="H48" i="19"/>
  <c r="I100" i="18"/>
  <c r="P16" i="18"/>
  <c r="N16" i="19"/>
  <c r="O15" i="18"/>
  <c r="M15" i="19"/>
  <c r="O135" i="18"/>
  <c r="P136" i="18"/>
  <c r="N29" i="20"/>
  <c r="N132" i="18"/>
  <c r="L77" i="19"/>
  <c r="M131" i="18"/>
  <c r="M61" i="18"/>
  <c r="K5" i="20"/>
  <c r="N62" i="18"/>
  <c r="L6" i="20"/>
  <c r="F19" i="3"/>
  <c r="F85" i="3"/>
  <c r="G109" i="18"/>
  <c r="H110" i="18"/>
  <c r="F36" i="21"/>
  <c r="P107" i="18"/>
  <c r="N54" i="19"/>
  <c r="O106" i="18"/>
  <c r="Q87" i="18"/>
  <c r="L86" i="18"/>
  <c r="G25" i="3"/>
  <c r="J71" i="18"/>
  <c r="H41" i="19"/>
  <c r="I70" i="18"/>
  <c r="I61" i="18"/>
  <c r="J62" i="18"/>
  <c r="H6" i="20"/>
  <c r="Q59" i="18"/>
  <c r="L58" i="18"/>
  <c r="H52" i="18"/>
  <c r="F31" i="19"/>
  <c r="P50" i="18"/>
  <c r="N29" i="19"/>
  <c r="O49" i="18"/>
  <c r="L46" i="18"/>
  <c r="Q47" i="18"/>
  <c r="M40" i="18"/>
  <c r="N41" i="18"/>
  <c r="L20" i="19"/>
  <c r="AC106" i="3"/>
  <c r="AB106" i="3"/>
  <c r="G106" i="3"/>
  <c r="C3" i="15"/>
  <c r="I40" i="3"/>
  <c r="I87" i="3"/>
  <c r="N9" i="18"/>
  <c r="L9" i="19"/>
  <c r="M8" i="18"/>
  <c r="I107" i="3"/>
  <c r="J112" i="18"/>
  <c r="H57" i="19"/>
  <c r="I111" i="18"/>
  <c r="O100" i="18"/>
  <c r="P101" i="18"/>
  <c r="N48" i="19"/>
  <c r="J16" i="18"/>
  <c r="H16" i="19"/>
  <c r="I15" i="18"/>
  <c r="G56" i="3"/>
  <c r="G263" i="18"/>
  <c r="H264" i="18"/>
  <c r="F79" i="20"/>
  <c r="G258" i="18"/>
  <c r="H259" i="18"/>
  <c r="F74" i="20"/>
  <c r="N252" i="18"/>
  <c r="L63" i="21"/>
  <c r="M251" i="18"/>
  <c r="I244" i="18"/>
  <c r="J245" i="18"/>
  <c r="H70" i="20"/>
  <c r="O235" i="18"/>
  <c r="P236" i="18"/>
  <c r="N61" i="20"/>
  <c r="J231" i="18"/>
  <c r="H119" i="19"/>
  <c r="I230" i="18"/>
  <c r="M217" i="18"/>
  <c r="K56" i="20"/>
  <c r="N218" i="18"/>
  <c r="L57" i="20"/>
  <c r="P211" i="18"/>
  <c r="N116" i="19"/>
  <c r="O210" i="18"/>
  <c r="F78" i="3"/>
  <c r="F90" i="3"/>
  <c r="L179" i="18"/>
  <c r="Q180" i="18"/>
  <c r="N153" i="18"/>
  <c r="L81" i="19"/>
  <c r="M152" i="18"/>
  <c r="Q286" i="18"/>
  <c r="L285" i="18"/>
  <c r="N274" i="18"/>
  <c r="L129" i="19"/>
  <c r="M273" i="18"/>
  <c r="O251" i="18"/>
  <c r="P252" i="18"/>
  <c r="N63" i="21"/>
  <c r="Q249" i="18"/>
  <c r="L248" i="18"/>
  <c r="P218" i="18"/>
  <c r="N57" i="20"/>
  <c r="O217" i="18"/>
  <c r="M56" i="20"/>
  <c r="H209" i="18"/>
  <c r="F51" i="20"/>
  <c r="G208" i="18"/>
  <c r="N203" i="18"/>
  <c r="L110" i="19"/>
  <c r="M202" i="18"/>
  <c r="G15" i="3"/>
  <c r="C3" i="9"/>
  <c r="I152" i="18"/>
  <c r="J153" i="18"/>
  <c r="H81" i="19"/>
  <c r="M285" i="18"/>
  <c r="N286" i="18"/>
  <c r="L74" i="21"/>
  <c r="O258" i="18"/>
  <c r="P259" i="18"/>
  <c r="N74" i="20"/>
  <c r="H78" i="3"/>
  <c r="H90" i="3"/>
  <c r="P145" i="18"/>
  <c r="N38" i="20"/>
  <c r="O144" i="18"/>
  <c r="L278" i="18"/>
  <c r="Q279" i="18"/>
  <c r="G67" i="3"/>
  <c r="I275" i="18"/>
  <c r="J276" i="18"/>
  <c r="H131" i="19"/>
  <c r="Q257" i="18"/>
  <c r="L256" i="18"/>
  <c r="G55" i="3"/>
  <c r="Q252" i="18"/>
  <c r="L251" i="18"/>
  <c r="I248" i="18"/>
  <c r="J249" i="18"/>
  <c r="H124" i="19"/>
  <c r="M244" i="18"/>
  <c r="N245" i="18"/>
  <c r="L70" i="20"/>
  <c r="L217" i="18"/>
  <c r="Q218" i="18"/>
  <c r="P209" i="18"/>
  <c r="N51" i="20"/>
  <c r="O208" i="18"/>
  <c r="P182" i="18"/>
  <c r="N38" i="21"/>
  <c r="O181" i="18"/>
  <c r="N169" i="18"/>
  <c r="L97" i="19"/>
  <c r="M168" i="18"/>
  <c r="K96" i="19"/>
  <c r="Q126" i="18"/>
  <c r="L125" i="18"/>
  <c r="N110" i="18"/>
  <c r="L36" i="21"/>
  <c r="M109" i="18"/>
  <c r="G100" i="18"/>
  <c r="H101" i="18"/>
  <c r="F48" i="19"/>
  <c r="N47" i="18"/>
  <c r="L26" i="19"/>
  <c r="M46" i="18"/>
  <c r="H16" i="18"/>
  <c r="F16" i="19"/>
  <c r="G15" i="18"/>
  <c r="H19" i="3"/>
  <c r="H85" i="3"/>
  <c r="E107" i="3"/>
  <c r="AC104" i="3"/>
  <c r="AB104" i="3"/>
  <c r="G104" i="3"/>
  <c r="C3" i="13"/>
  <c r="M57" i="3"/>
  <c r="N71" i="18"/>
  <c r="L41" i="19"/>
  <c r="M70" i="18"/>
  <c r="K40" i="19"/>
  <c r="H41" i="18"/>
  <c r="F20" i="19"/>
  <c r="G40" i="18"/>
  <c r="I31" i="3"/>
  <c r="I86" i="3"/>
  <c r="G52" i="3"/>
  <c r="G37" i="3"/>
  <c r="P87" i="18"/>
  <c r="N15" i="20"/>
  <c r="O86" i="18"/>
  <c r="Q62" i="18"/>
  <c r="L61" i="18"/>
  <c r="M54" i="18"/>
  <c r="N55" i="18"/>
  <c r="L34" i="19"/>
  <c r="J53" i="18"/>
  <c r="H32" i="19"/>
  <c r="I52" i="18"/>
  <c r="H50" i="18"/>
  <c r="F29" i="19"/>
  <c r="G49" i="18"/>
  <c r="O46" i="18"/>
  <c r="M25" i="19"/>
  <c r="P47" i="18"/>
  <c r="N26" i="19"/>
  <c r="M25" i="18"/>
  <c r="K11" i="21"/>
  <c r="N26" i="18"/>
  <c r="L12" i="21"/>
  <c r="M40" i="3"/>
  <c r="D19" i="3"/>
  <c r="L6" i="3"/>
  <c r="F2" i="10"/>
  <c r="D31" i="3"/>
  <c r="L24" i="3"/>
  <c r="F2" i="5"/>
  <c r="O5" i="18"/>
  <c r="M5" i="19"/>
  <c r="P6" i="18"/>
  <c r="N6" i="19"/>
  <c r="J6" i="18"/>
  <c r="H6" i="19"/>
  <c r="I5" i="18"/>
  <c r="G5" i="19"/>
  <c r="M49" i="18"/>
  <c r="N50" i="18"/>
  <c r="L29" i="19"/>
  <c r="J26" i="18"/>
  <c r="H12" i="21"/>
  <c r="I25" i="18"/>
  <c r="H9" i="18"/>
  <c r="F9" i="19"/>
  <c r="G8" i="18"/>
  <c r="O131" i="18"/>
  <c r="P132" i="18"/>
  <c r="N77" i="19"/>
  <c r="G26" i="3"/>
  <c r="L77" i="18"/>
  <c r="Q78" i="18"/>
  <c r="G47" i="3"/>
  <c r="N68" i="3"/>
  <c r="G19" i="18"/>
  <c r="H20" i="18"/>
  <c r="F6" i="21"/>
  <c r="M19" i="3"/>
  <c r="E293" i="18"/>
  <c r="H40" i="3"/>
  <c r="H87" i="3"/>
  <c r="P31" i="3"/>
  <c r="Q31" i="3"/>
  <c r="O78" i="3"/>
  <c r="T78" i="3"/>
  <c r="Q68" i="3"/>
  <c r="R31" i="3"/>
  <c r="S40" i="3"/>
  <c r="S78" i="3"/>
  <c r="P107" i="3"/>
  <c r="Q40" i="3"/>
  <c r="V19" i="3"/>
  <c r="U68" i="3"/>
  <c r="V40" i="3"/>
  <c r="U31" i="3"/>
  <c r="O31" i="3"/>
  <c r="O40" i="3"/>
  <c r="P78" i="3"/>
  <c r="O19" i="3"/>
  <c r="O68" i="3"/>
  <c r="W19" i="3"/>
  <c r="V31" i="3"/>
  <c r="S31" i="3"/>
  <c r="R68" i="3"/>
  <c r="T31" i="3"/>
  <c r="W40" i="3"/>
  <c r="W78" i="3"/>
  <c r="U40" i="3"/>
  <c r="S68" i="3"/>
  <c r="R40" i="3"/>
  <c r="W31" i="3"/>
  <c r="V68" i="3"/>
  <c r="R107" i="3"/>
  <c r="S19" i="3"/>
  <c r="R78" i="3"/>
  <c r="T68" i="3"/>
  <c r="Q78" i="3"/>
  <c r="P68" i="3"/>
  <c r="V78" i="3"/>
  <c r="W68" i="3"/>
  <c r="Q57" i="3"/>
  <c r="W107" i="3"/>
  <c r="T57" i="3"/>
  <c r="P57" i="3"/>
  <c r="U57" i="3"/>
  <c r="Q107" i="3"/>
  <c r="T19" i="3"/>
  <c r="V107" i="3"/>
  <c r="U19" i="3"/>
  <c r="O57" i="3"/>
  <c r="T107" i="3"/>
  <c r="U107" i="3"/>
  <c r="P19" i="3"/>
  <c r="R57" i="3"/>
  <c r="Q19" i="3"/>
  <c r="S57" i="3"/>
  <c r="O107" i="3"/>
  <c r="T40" i="3"/>
  <c r="U78" i="3"/>
  <c r="P40" i="3"/>
  <c r="V57" i="3"/>
  <c r="W57" i="3"/>
  <c r="S107" i="3"/>
  <c r="R19" i="3"/>
  <c r="H19" i="18"/>
  <c r="F5" i="21"/>
  <c r="E5" i="21"/>
  <c r="Q77" i="18"/>
  <c r="J26" i="21"/>
  <c r="H8" i="18"/>
  <c r="F8" i="19"/>
  <c r="E8" i="19"/>
  <c r="C86" i="21"/>
  <c r="C91" i="20"/>
  <c r="C150" i="19"/>
  <c r="N49" i="18"/>
  <c r="L28" i="19"/>
  <c r="K28" i="19"/>
  <c r="J52" i="18"/>
  <c r="H31" i="19"/>
  <c r="G31" i="19"/>
  <c r="Q61" i="18"/>
  <c r="J5" i="20"/>
  <c r="N244" i="18"/>
  <c r="L69" i="20"/>
  <c r="K69" i="20"/>
  <c r="Q278" i="18"/>
  <c r="J133" i="19"/>
  <c r="P251" i="18"/>
  <c r="N62" i="21"/>
  <c r="M62" i="21"/>
  <c r="Q179" i="18"/>
  <c r="J107" i="19"/>
  <c r="N251" i="18"/>
  <c r="L62" i="21"/>
  <c r="K62" i="21"/>
  <c r="P49" i="18"/>
  <c r="N28" i="19"/>
  <c r="M28" i="19"/>
  <c r="P106" i="18"/>
  <c r="N53" i="19"/>
  <c r="M53" i="19"/>
  <c r="J58" i="18"/>
  <c r="H37" i="19"/>
  <c r="G37" i="19"/>
  <c r="Q70" i="18"/>
  <c r="J40" i="19"/>
  <c r="N100" i="18"/>
  <c r="L47" i="19"/>
  <c r="K47" i="19"/>
  <c r="J109" i="18"/>
  <c r="H35" i="21"/>
  <c r="G35" i="21"/>
  <c r="H122" i="18"/>
  <c r="F67" i="19"/>
  <c r="E67" i="19"/>
  <c r="N5" i="18"/>
  <c r="L5" i="19"/>
  <c r="K5" i="19"/>
  <c r="J8" i="18"/>
  <c r="H8" i="19"/>
  <c r="G8" i="19"/>
  <c r="Q25" i="18"/>
  <c r="J11" i="21"/>
  <c r="Q111" i="18"/>
  <c r="J56" i="19"/>
  <c r="H135" i="18"/>
  <c r="F28" i="20"/>
  <c r="E28" i="20"/>
  <c r="Q267" i="18"/>
  <c r="J67" i="21"/>
  <c r="Q168" i="18"/>
  <c r="J96" i="19"/>
  <c r="J197" i="18"/>
  <c r="H45" i="20"/>
  <c r="G45" i="20"/>
  <c r="Q221" i="18"/>
  <c r="J53" i="21"/>
  <c r="N258" i="18"/>
  <c r="L73" i="20"/>
  <c r="K73" i="20"/>
  <c r="Q197" i="18"/>
  <c r="J45" i="20"/>
  <c r="Q213" i="18"/>
  <c r="J52" i="20"/>
  <c r="Q40" i="18"/>
  <c r="J19" i="19"/>
  <c r="J46" i="18"/>
  <c r="H25" i="19"/>
  <c r="G25" i="19"/>
  <c r="J86" i="18"/>
  <c r="H14" i="20"/>
  <c r="G14" i="20"/>
  <c r="H125" i="18"/>
  <c r="F70" i="19"/>
  <c r="E70" i="19"/>
  <c r="J208" i="18"/>
  <c r="H50" i="20"/>
  <c r="G50" i="20"/>
  <c r="H217" i="18"/>
  <c r="F56" i="20"/>
  <c r="E56" i="20"/>
  <c r="H251" i="18"/>
  <c r="F62" i="21"/>
  <c r="E62" i="21"/>
  <c r="H285" i="18"/>
  <c r="F73" i="21"/>
  <c r="E73" i="21"/>
  <c r="P54" i="18"/>
  <c r="N33" i="19"/>
  <c r="M33" i="19"/>
  <c r="Q52" i="18"/>
  <c r="J31" i="19"/>
  <c r="J19" i="18"/>
  <c r="H5" i="21"/>
  <c r="G5" i="21"/>
  <c r="J40" i="18"/>
  <c r="H19" i="19"/>
  <c r="G19" i="19"/>
  <c r="H267" i="18"/>
  <c r="F67" i="21"/>
  <c r="E67" i="21"/>
  <c r="P202" i="18"/>
  <c r="N109" i="19"/>
  <c r="M109" i="19"/>
  <c r="J278" i="18"/>
  <c r="H133" i="19"/>
  <c r="G133" i="19"/>
  <c r="J221" i="18"/>
  <c r="H53" i="21"/>
  <c r="G53" i="21"/>
  <c r="J25" i="18"/>
  <c r="H11" i="21"/>
  <c r="G11" i="21"/>
  <c r="J275" i="18"/>
  <c r="H130" i="19"/>
  <c r="G130" i="19"/>
  <c r="P258" i="18"/>
  <c r="N73" i="20"/>
  <c r="M73" i="20"/>
  <c r="H208" i="18"/>
  <c r="F50" i="20"/>
  <c r="E50" i="20"/>
  <c r="N273" i="18"/>
  <c r="L128" i="19"/>
  <c r="K128" i="19"/>
  <c r="N152" i="18"/>
  <c r="L80" i="19"/>
  <c r="K80" i="19"/>
  <c r="H263" i="18"/>
  <c r="F78" i="20"/>
  <c r="E78" i="20"/>
  <c r="Q152" i="18"/>
  <c r="J80" i="19"/>
  <c r="H210" i="18"/>
  <c r="F115" i="19"/>
  <c r="E115" i="19"/>
  <c r="H235" i="18"/>
  <c r="F60" i="20"/>
  <c r="E60" i="20"/>
  <c r="J168" i="18"/>
  <c r="H96" i="19"/>
  <c r="G96" i="19"/>
  <c r="H273" i="18"/>
  <c r="F128" i="19"/>
  <c r="E128" i="19"/>
  <c r="N122" i="18"/>
  <c r="L67" i="19"/>
  <c r="K67" i="19"/>
  <c r="Q49" i="18"/>
  <c r="J28" i="19"/>
  <c r="N210" i="18"/>
  <c r="L115" i="19"/>
  <c r="K115" i="19"/>
  <c r="H256" i="18"/>
  <c r="F126" i="19"/>
  <c r="E126" i="19"/>
  <c r="J144" i="18"/>
  <c r="H37" i="20"/>
  <c r="G37" i="20"/>
  <c r="J217" i="18"/>
  <c r="H56" i="20"/>
  <c r="G56" i="20"/>
  <c r="J251" i="18"/>
  <c r="H62" i="21"/>
  <c r="G62" i="21"/>
  <c r="J210" i="18"/>
  <c r="H115" i="19"/>
  <c r="G115" i="19"/>
  <c r="J235" i="18"/>
  <c r="H60" i="20"/>
  <c r="G60" i="20"/>
  <c r="I86" i="21"/>
  <c r="I91" i="20"/>
  <c r="I150" i="19"/>
  <c r="H46" i="18"/>
  <c r="F25" i="19"/>
  <c r="E25" i="19"/>
  <c r="J106" i="18"/>
  <c r="H53" i="19"/>
  <c r="G53" i="19"/>
  <c r="J135" i="18"/>
  <c r="H28" i="20"/>
  <c r="G28" i="20"/>
  <c r="H25" i="18"/>
  <c r="F11" i="21"/>
  <c r="E11" i="21"/>
  <c r="Q135" i="18"/>
  <c r="J28" i="20"/>
  <c r="J179" i="18"/>
  <c r="H107" i="19"/>
  <c r="G107" i="19"/>
  <c r="Q230" i="18"/>
  <c r="J118" i="19"/>
  <c r="Q244" i="18"/>
  <c r="J69" i="20"/>
  <c r="Q144" i="18"/>
  <c r="J37" i="20"/>
  <c r="H213" i="18"/>
  <c r="F52" i="20"/>
  <c r="E52" i="20"/>
  <c r="Q273" i="18"/>
  <c r="J128" i="19"/>
  <c r="I85" i="20"/>
  <c r="H15" i="18"/>
  <c r="F15" i="19"/>
  <c r="E15" i="19"/>
  <c r="Q125" i="18"/>
  <c r="J70" i="19"/>
  <c r="P181" i="18"/>
  <c r="N37" i="21"/>
  <c r="M37" i="21"/>
  <c r="P144" i="18"/>
  <c r="N37" i="20"/>
  <c r="M37" i="20"/>
  <c r="J152" i="18"/>
  <c r="H80" i="19"/>
  <c r="G80" i="19"/>
  <c r="Q248" i="18"/>
  <c r="J123" i="19"/>
  <c r="P235" i="18"/>
  <c r="N60" i="20"/>
  <c r="M60" i="20"/>
  <c r="N40" i="18"/>
  <c r="L19" i="19"/>
  <c r="K19" i="19"/>
  <c r="J100" i="18"/>
  <c r="H47" i="19"/>
  <c r="G47" i="19"/>
  <c r="N235" i="18"/>
  <c r="L60" i="20"/>
  <c r="K60" i="20"/>
  <c r="P131" i="18"/>
  <c r="N76" i="19"/>
  <c r="M76" i="19"/>
  <c r="H49" i="18"/>
  <c r="F28" i="19"/>
  <c r="E28" i="19"/>
  <c r="P86" i="18"/>
  <c r="N14" i="20"/>
  <c r="M14" i="20"/>
  <c r="H100" i="18"/>
  <c r="F47" i="19"/>
  <c r="E47" i="19"/>
  <c r="Q217" i="18"/>
  <c r="J56" i="20"/>
  <c r="J248" i="18"/>
  <c r="H123" i="19"/>
  <c r="G123" i="19"/>
  <c r="Q256" i="18"/>
  <c r="J126" i="19"/>
  <c r="P210" i="18"/>
  <c r="N115" i="19"/>
  <c r="M115" i="19"/>
  <c r="J230" i="18"/>
  <c r="H118" i="19"/>
  <c r="G118" i="19"/>
  <c r="P100" i="18"/>
  <c r="N47" i="19"/>
  <c r="M47" i="19"/>
  <c r="N8" i="18"/>
  <c r="L8" i="19"/>
  <c r="K8" i="19"/>
  <c r="J61" i="18"/>
  <c r="H5" i="20"/>
  <c r="G5" i="20"/>
  <c r="Q86" i="18"/>
  <c r="J14" i="20"/>
  <c r="P135" i="18"/>
  <c r="N28" i="20"/>
  <c r="M28" i="20"/>
  <c r="H61" i="18"/>
  <c r="F5" i="20"/>
  <c r="E5" i="20"/>
  <c r="J77" i="18"/>
  <c r="H26" i="21"/>
  <c r="G26" i="21"/>
  <c r="H106" i="18"/>
  <c r="F53" i="19"/>
  <c r="E53" i="19"/>
  <c r="P40" i="18"/>
  <c r="N19" i="19"/>
  <c r="M19" i="19"/>
  <c r="H54" i="18"/>
  <c r="F33" i="19"/>
  <c r="E33" i="19"/>
  <c r="J122" i="18"/>
  <c r="H67" i="19"/>
  <c r="G67" i="19"/>
  <c r="J202" i="18"/>
  <c r="H109" i="19"/>
  <c r="G109" i="19"/>
  <c r="H244" i="18"/>
  <c r="F69" i="20"/>
  <c r="E69" i="20"/>
  <c r="J273" i="18"/>
  <c r="H128" i="19"/>
  <c r="G128" i="19"/>
  <c r="H181" i="18"/>
  <c r="F37" i="21"/>
  <c r="E37" i="21"/>
  <c r="Q275" i="18"/>
  <c r="J130" i="19"/>
  <c r="H144" i="18"/>
  <c r="F37" i="20"/>
  <c r="E37" i="20"/>
  <c r="H202" i="18"/>
  <c r="F109" i="19"/>
  <c r="E109" i="19"/>
  <c r="H77" i="18"/>
  <c r="F26" i="21"/>
  <c r="E26" i="21"/>
  <c r="J131" i="18"/>
  <c r="H76" i="19"/>
  <c r="G76" i="19"/>
  <c r="Q8" i="18"/>
  <c r="J8" i="19"/>
  <c r="Q15" i="18"/>
  <c r="J15" i="19"/>
  <c r="N52" i="18"/>
  <c r="L31" i="19"/>
  <c r="K31" i="19"/>
  <c r="Q100" i="18"/>
  <c r="J47" i="19"/>
  <c r="J181" i="18"/>
  <c r="H37" i="21"/>
  <c r="G37" i="21"/>
  <c r="H278" i="18"/>
  <c r="F133" i="19"/>
  <c r="E133" i="19"/>
  <c r="N144" i="18"/>
  <c r="L37" i="20"/>
  <c r="K37" i="20"/>
  <c r="Q208" i="18"/>
  <c r="J50" i="20"/>
  <c r="H179" i="18"/>
  <c r="F107" i="19"/>
  <c r="E107" i="19"/>
  <c r="Q258" i="18"/>
  <c r="J73" i="20"/>
  <c r="N106" i="18"/>
  <c r="L53" i="19"/>
  <c r="K53" i="19"/>
  <c r="H58" i="18"/>
  <c r="F37" i="19"/>
  <c r="E37" i="19"/>
  <c r="H86" i="18"/>
  <c r="F14" i="20"/>
  <c r="E14" i="20"/>
  <c r="Q109" i="18"/>
  <c r="J35" i="21"/>
  <c r="Q106" i="18"/>
  <c r="J53" i="19"/>
  <c r="Q131" i="18"/>
  <c r="J76" i="19"/>
  <c r="J125" i="18"/>
  <c r="H70" i="19"/>
  <c r="G70" i="19"/>
  <c r="H111" i="18"/>
  <c r="F56" i="19"/>
  <c r="E56" i="19"/>
  <c r="J285" i="18"/>
  <c r="H73" i="21"/>
  <c r="G73" i="21"/>
  <c r="Q210" i="18"/>
  <c r="J115" i="19"/>
  <c r="H221" i="18"/>
  <c r="F53" i="21"/>
  <c r="E53" i="21"/>
  <c r="Q181" i="18"/>
  <c r="J37" i="21"/>
  <c r="H275" i="18"/>
  <c r="F130" i="19"/>
  <c r="E130" i="19"/>
  <c r="H197" i="18"/>
  <c r="F45" i="20"/>
  <c r="E45" i="20"/>
  <c r="D86" i="21"/>
  <c r="D150" i="19"/>
  <c r="D91" i="20"/>
  <c r="N54" i="18"/>
  <c r="L33" i="19"/>
  <c r="K33" i="19"/>
  <c r="H40" i="18"/>
  <c r="F19" i="19"/>
  <c r="E19" i="19"/>
  <c r="N46" i="18"/>
  <c r="L25" i="19"/>
  <c r="K25" i="19"/>
  <c r="N109" i="18"/>
  <c r="L35" i="21"/>
  <c r="K35" i="21"/>
  <c r="P208" i="18"/>
  <c r="N50" i="20"/>
  <c r="M50" i="20"/>
  <c r="Q251" i="18"/>
  <c r="J62" i="21"/>
  <c r="N285" i="18"/>
  <c r="L73" i="21"/>
  <c r="K73" i="21"/>
  <c r="K80" i="21"/>
  <c r="N202" i="18"/>
  <c r="L109" i="19"/>
  <c r="K109" i="19"/>
  <c r="Q285" i="18"/>
  <c r="J73" i="21"/>
  <c r="J244" i="18"/>
  <c r="H69" i="20"/>
  <c r="G69" i="20"/>
  <c r="H258" i="18"/>
  <c r="F73" i="20"/>
  <c r="E73" i="20"/>
  <c r="J15" i="18"/>
  <c r="H15" i="19"/>
  <c r="G15" i="19"/>
  <c r="J111" i="18"/>
  <c r="H56" i="19"/>
  <c r="G56" i="19"/>
  <c r="Q46" i="18"/>
  <c r="J25" i="19"/>
  <c r="Q58" i="18"/>
  <c r="J37" i="19"/>
  <c r="J70" i="18"/>
  <c r="H40" i="19"/>
  <c r="G40" i="19"/>
  <c r="H109" i="18"/>
  <c r="F35" i="21"/>
  <c r="E35" i="21"/>
  <c r="N131" i="18"/>
  <c r="L76" i="19"/>
  <c r="K76" i="19"/>
  <c r="H131" i="18"/>
  <c r="F76" i="19"/>
  <c r="E76" i="19"/>
  <c r="M5" i="21"/>
  <c r="M80" i="21"/>
  <c r="J213" i="18"/>
  <c r="H52" i="20"/>
  <c r="G52" i="20"/>
  <c r="H230" i="18"/>
  <c r="F118" i="19"/>
  <c r="E118" i="19"/>
  <c r="J256" i="18"/>
  <c r="H126" i="19"/>
  <c r="G126" i="19"/>
  <c r="J54" i="18"/>
  <c r="H33" i="19"/>
  <c r="G33" i="19"/>
  <c r="P19" i="18"/>
  <c r="N5" i="21"/>
  <c r="P52" i="18"/>
  <c r="N31" i="19"/>
  <c r="M31" i="19"/>
  <c r="H248" i="18"/>
  <c r="F123" i="19"/>
  <c r="E123" i="19"/>
  <c r="P230" i="18"/>
  <c r="N118" i="19"/>
  <c r="M118" i="19"/>
  <c r="P244" i="18"/>
  <c r="N69" i="20"/>
  <c r="M69" i="20"/>
  <c r="Q263" i="18"/>
  <c r="J78" i="20"/>
  <c r="J60" i="20"/>
  <c r="J85" i="20"/>
  <c r="Q19" i="18"/>
  <c r="J5" i="21"/>
  <c r="J49" i="18"/>
  <c r="H28" i="19"/>
  <c r="G28" i="19"/>
  <c r="Q122" i="18"/>
  <c r="J67" i="19"/>
  <c r="H70" i="18"/>
  <c r="F40" i="19"/>
  <c r="E40" i="19"/>
  <c r="Q54" i="18"/>
  <c r="J33" i="19"/>
  <c r="H152" i="18"/>
  <c r="F80" i="19"/>
  <c r="E80" i="19"/>
  <c r="H168" i="18"/>
  <c r="F96" i="19"/>
  <c r="E96" i="19"/>
  <c r="Q235" i="18"/>
  <c r="J267" i="18"/>
  <c r="H67" i="21"/>
  <c r="G67" i="21"/>
  <c r="Q202" i="18"/>
  <c r="J109" i="19"/>
  <c r="C144" i="19"/>
  <c r="C80" i="21"/>
  <c r="P125" i="18"/>
  <c r="N70" i="19"/>
  <c r="N230" i="18"/>
  <c r="L118" i="19"/>
  <c r="P273" i="18"/>
  <c r="N128" i="19"/>
  <c r="P15" i="18"/>
  <c r="N15" i="19"/>
  <c r="N15" i="18"/>
  <c r="L15" i="19"/>
  <c r="F91" i="3"/>
  <c r="F99" i="3"/>
  <c r="N125" i="18"/>
  <c r="L70" i="19"/>
  <c r="N275" i="18"/>
  <c r="L130" i="19"/>
  <c r="N181" i="18"/>
  <c r="L37" i="21"/>
  <c r="N208" i="18"/>
  <c r="L50" i="20"/>
  <c r="P109" i="18"/>
  <c r="N35" i="21"/>
  <c r="D86" i="3"/>
  <c r="L31" i="3"/>
  <c r="N61" i="18"/>
  <c r="L5" i="20"/>
  <c r="P221" i="18"/>
  <c r="N53" i="21"/>
  <c r="L293" i="18"/>
  <c r="Q5" i="18"/>
  <c r="P248" i="18"/>
  <c r="N123" i="19"/>
  <c r="N179" i="18"/>
  <c r="L107" i="19"/>
  <c r="N267" i="18"/>
  <c r="L67" i="21"/>
  <c r="P70" i="18"/>
  <c r="N40" i="19"/>
  <c r="P77" i="18"/>
  <c r="N26" i="21"/>
  <c r="E87" i="3"/>
  <c r="G40" i="3"/>
  <c r="G87" i="3"/>
  <c r="N58" i="18"/>
  <c r="L37" i="19"/>
  <c r="P213" i="18"/>
  <c r="N52" i="20"/>
  <c r="N263" i="18"/>
  <c r="L78" i="20"/>
  <c r="N25" i="18"/>
  <c r="L11" i="21"/>
  <c r="AB107" i="3"/>
  <c r="G107" i="3"/>
  <c r="AC107" i="3"/>
  <c r="N168" i="18"/>
  <c r="L96" i="19"/>
  <c r="P217" i="18"/>
  <c r="N56" i="20"/>
  <c r="N111" i="18"/>
  <c r="L56" i="19"/>
  <c r="P285" i="18"/>
  <c r="N73" i="21"/>
  <c r="P179" i="18"/>
  <c r="N107" i="19"/>
  <c r="P267" i="18"/>
  <c r="N67" i="21"/>
  <c r="P278" i="18"/>
  <c r="N133" i="19"/>
  <c r="P61" i="18"/>
  <c r="N5" i="20"/>
  <c r="P25" i="18"/>
  <c r="N11" i="21"/>
  <c r="E89" i="3"/>
  <c r="G68" i="3"/>
  <c r="G89" i="3"/>
  <c r="D89" i="3"/>
  <c r="L68" i="3"/>
  <c r="D90" i="3"/>
  <c r="L78" i="3"/>
  <c r="P197" i="18"/>
  <c r="N45" i="20"/>
  <c r="P263" i="18"/>
  <c r="N78" i="20"/>
  <c r="P5" i="18"/>
  <c r="N5" i="19"/>
  <c r="O293" i="18"/>
  <c r="H91" i="3"/>
  <c r="H99" i="3"/>
  <c r="I91" i="3"/>
  <c r="I99" i="3"/>
  <c r="P8" i="18"/>
  <c r="N8" i="19"/>
  <c r="N77" i="18"/>
  <c r="L26" i="21"/>
  <c r="N197" i="18"/>
  <c r="L45" i="20"/>
  <c r="N213" i="18"/>
  <c r="L52" i="20"/>
  <c r="E90" i="3"/>
  <c r="G78" i="3"/>
  <c r="G90" i="3"/>
  <c r="D87" i="3"/>
  <c r="L40" i="3"/>
  <c r="G295" i="18"/>
  <c r="G293" i="18"/>
  <c r="H5" i="18"/>
  <c r="F5" i="19"/>
  <c r="N19" i="18"/>
  <c r="L5" i="21"/>
  <c r="P122" i="18"/>
  <c r="N67" i="19"/>
  <c r="M293" i="18"/>
  <c r="N221" i="18"/>
  <c r="L53" i="21"/>
  <c r="P256" i="18"/>
  <c r="N126" i="19"/>
  <c r="D85" i="3"/>
  <c r="L19" i="3"/>
  <c r="N256" i="18"/>
  <c r="L126" i="19"/>
  <c r="I293" i="18"/>
  <c r="J5" i="18"/>
  <c r="H5" i="19"/>
  <c r="P46" i="18"/>
  <c r="N25" i="19"/>
  <c r="N70" i="18"/>
  <c r="L40" i="19"/>
  <c r="N217" i="18"/>
  <c r="L56" i="20"/>
  <c r="E85" i="3"/>
  <c r="G19" i="3"/>
  <c r="G85" i="3"/>
  <c r="P111" i="18"/>
  <c r="N56" i="19"/>
  <c r="E88" i="3"/>
  <c r="G57" i="3"/>
  <c r="G88" i="3"/>
  <c r="P275" i="18"/>
  <c r="N130" i="19"/>
  <c r="P152" i="18"/>
  <c r="N80" i="19"/>
  <c r="D88" i="3"/>
  <c r="L57" i="3"/>
  <c r="E86" i="3"/>
  <c r="G31" i="3"/>
  <c r="G86" i="3"/>
  <c r="J91" i="3"/>
  <c r="J99" i="3"/>
  <c r="P58" i="18"/>
  <c r="N37" i="19"/>
  <c r="N135" i="18"/>
  <c r="L28" i="20"/>
  <c r="N86" i="18"/>
  <c r="L14" i="20"/>
  <c r="N248" i="18"/>
  <c r="L123" i="19"/>
  <c r="P168" i="18"/>
  <c r="N96" i="19"/>
  <c r="N278" i="18"/>
  <c r="L133" i="19"/>
  <c r="M144" i="19"/>
  <c r="G144" i="19"/>
  <c r="H144" i="19"/>
  <c r="Q289" i="18"/>
  <c r="G296" i="18"/>
  <c r="J144" i="19"/>
  <c r="N144" i="19"/>
  <c r="K85" i="20"/>
  <c r="M85" i="20"/>
  <c r="N85" i="20"/>
  <c r="E144" i="19"/>
  <c r="F144" i="19"/>
  <c r="J293" i="18"/>
  <c r="G86" i="21"/>
  <c r="G91" i="20"/>
  <c r="G150" i="19"/>
  <c r="J86" i="21"/>
  <c r="J150" i="19"/>
  <c r="J91" i="20"/>
  <c r="J80" i="21"/>
  <c r="L80" i="21"/>
  <c r="E80" i="21"/>
  <c r="F80" i="21"/>
  <c r="G80" i="21"/>
  <c r="H80" i="21"/>
  <c r="E85" i="20"/>
  <c r="F85" i="20"/>
  <c r="N293" i="18"/>
  <c r="K86" i="21"/>
  <c r="K91" i="20"/>
  <c r="K150" i="19"/>
  <c r="H293" i="18"/>
  <c r="E86" i="21"/>
  <c r="E91" i="20"/>
  <c r="E150" i="19"/>
  <c r="P293" i="18"/>
  <c r="M86" i="21"/>
  <c r="M91" i="20"/>
  <c r="M150" i="19"/>
  <c r="G85" i="20"/>
  <c r="H85" i="20"/>
  <c r="K144" i="19"/>
  <c r="L85" i="20"/>
  <c r="D91" i="3"/>
  <c r="D94" i="3"/>
  <c r="F95" i="3"/>
  <c r="E91" i="3"/>
  <c r="I1" i="16"/>
  <c r="I1" i="4"/>
  <c r="A1" i="16"/>
  <c r="A1" i="4"/>
  <c r="N80" i="21"/>
  <c r="L144" i="19"/>
  <c r="N86" i="21"/>
  <c r="N91" i="20"/>
  <c r="N150" i="19"/>
  <c r="F86" i="21"/>
  <c r="F91" i="20"/>
  <c r="F150" i="19"/>
  <c r="L86" i="21"/>
  <c r="L91" i="20"/>
  <c r="L150" i="19"/>
  <c r="H86" i="21"/>
  <c r="H91" i="20"/>
  <c r="H150" i="19"/>
  <c r="D99" i="3"/>
  <c r="L107" i="3"/>
  <c r="L99" i="3"/>
  <c r="E99" i="3"/>
  <c r="G91" i="3"/>
  <c r="G99" i="3"/>
  <c r="C3" i="4"/>
  <c r="F1" i="16"/>
  <c r="F1" i="4"/>
</calcChain>
</file>

<file path=xl/sharedStrings.xml><?xml version="1.0" encoding="utf-8"?>
<sst xmlns="http://schemas.openxmlformats.org/spreadsheetml/2006/main" count="14174" uniqueCount="341">
  <si>
    <t>Code du département</t>
  </si>
  <si>
    <t>Libellé du département</t>
  </si>
  <si>
    <t>Code de la circonscription</t>
  </si>
  <si>
    <t>Libellé de la circonscription</t>
  </si>
  <si>
    <t>Code de la commune</t>
  </si>
  <si>
    <t>Libellé de la commune</t>
  </si>
  <si>
    <t>Code du b.vote</t>
  </si>
  <si>
    <t>Inscrits</t>
  </si>
  <si>
    <t>Abstentions</t>
  </si>
  <si>
    <t>% Abs/Ins</t>
  </si>
  <si>
    <t>Votants</t>
  </si>
  <si>
    <t>% Vot/Ins</t>
  </si>
  <si>
    <t>Blancs</t>
  </si>
  <si>
    <t>% Blancs/Ins</t>
  </si>
  <si>
    <t>% Blancs/Vot</t>
  </si>
  <si>
    <t>Nuls</t>
  </si>
  <si>
    <t>% Nuls/Ins</t>
  </si>
  <si>
    <t>% Nuls/Vot</t>
  </si>
  <si>
    <t>Exprimés</t>
  </si>
  <si>
    <t>% Exp/Ins</t>
  </si>
  <si>
    <t>% Exp/Vot</t>
  </si>
  <si>
    <t>N°Panneau</t>
  </si>
  <si>
    <t>Sexe</t>
  </si>
  <si>
    <t>Nom</t>
  </si>
  <si>
    <t>Prénom</t>
  </si>
  <si>
    <t>Voix</t>
  </si>
  <si>
    <t>% Voix/Ins</t>
  </si>
  <si>
    <t>% Voix/Exp</t>
  </si>
  <si>
    <t>ZP</t>
  </si>
  <si>
    <t>POLYNESIE FRANCAISE</t>
  </si>
  <si>
    <t>1ère circonscription</t>
  </si>
  <si>
    <t>Anaa</t>
  </si>
  <si>
    <t>M</t>
  </si>
  <si>
    <t>MACRON</t>
  </si>
  <si>
    <t>Emmanuel</t>
  </si>
  <si>
    <t>F</t>
  </si>
  <si>
    <t>LE PEN</t>
  </si>
  <si>
    <t>Marine</t>
  </si>
  <si>
    <t>Arue</t>
  </si>
  <si>
    <t>Arutua</t>
  </si>
  <si>
    <t>3ème circonscription</t>
  </si>
  <si>
    <t>Bora-Bora</t>
  </si>
  <si>
    <t>Faa a</t>
  </si>
  <si>
    <t>Fakarava</t>
  </si>
  <si>
    <t>Fangatau</t>
  </si>
  <si>
    <t>Fatu-Hiva</t>
  </si>
  <si>
    <t>Gambier</t>
  </si>
  <si>
    <t>Hao</t>
  </si>
  <si>
    <t>Hikueru</t>
  </si>
  <si>
    <t>2ème circonscription</t>
  </si>
  <si>
    <t>Hitiaa O Te Ra</t>
  </si>
  <si>
    <t>Hiva-Oa</t>
  </si>
  <si>
    <t>Huahine</t>
  </si>
  <si>
    <t>Mahina</t>
  </si>
  <si>
    <t>Makemo</t>
  </si>
  <si>
    <t>Manihi</t>
  </si>
  <si>
    <t>Maupiti</t>
  </si>
  <si>
    <t>Moorea-Maiao</t>
  </si>
  <si>
    <t>Napuka</t>
  </si>
  <si>
    <t>Nuku-Hiva</t>
  </si>
  <si>
    <t>Nukutavake</t>
  </si>
  <si>
    <t>Paea</t>
  </si>
  <si>
    <t>Papara</t>
  </si>
  <si>
    <t>Papeete</t>
  </si>
  <si>
    <t>Pirae</t>
  </si>
  <si>
    <t>Puka Puka</t>
  </si>
  <si>
    <t>Punaauia</t>
  </si>
  <si>
    <t>Raivavae</t>
  </si>
  <si>
    <t>Rangiroa</t>
  </si>
  <si>
    <t>Rapa</t>
  </si>
  <si>
    <t>Reao</t>
  </si>
  <si>
    <t>Rimatara</t>
  </si>
  <si>
    <t>Rurutu</t>
  </si>
  <si>
    <t>Tahaa</t>
  </si>
  <si>
    <t>Tahuata</t>
  </si>
  <si>
    <t>Taiarapu-Est</t>
  </si>
  <si>
    <t>Taiarapu-Ouest</t>
  </si>
  <si>
    <t>Takaroa</t>
  </si>
  <si>
    <t>Taputapuatea</t>
  </si>
  <si>
    <t>Tatakoto</t>
  </si>
  <si>
    <t>Teva I Uta</t>
  </si>
  <si>
    <t>Tubuai</t>
  </si>
  <si>
    <t>Tumaraa</t>
  </si>
  <si>
    <t>Tureia</t>
  </si>
  <si>
    <t>Ua-Huka</t>
  </si>
  <si>
    <t>Ua-Pou</t>
  </si>
  <si>
    <t>Uturoa</t>
  </si>
  <si>
    <t>Date/heure</t>
  </si>
  <si>
    <t>Tx ppn</t>
  </si>
  <si>
    <t>Bureaux</t>
  </si>
  <si>
    <t>Tot. Bur.</t>
  </si>
  <si>
    <t>% Inscrits</t>
  </si>
  <si>
    <t>Insc.</t>
  </si>
  <si>
    <t>ARUE</t>
  </si>
  <si>
    <t>FAA A</t>
  </si>
  <si>
    <t>HITIAA O TE RA</t>
  </si>
  <si>
    <t>MAHINA</t>
  </si>
  <si>
    <t>MOOREA-MAIAO</t>
  </si>
  <si>
    <t>PAEA</t>
  </si>
  <si>
    <t>PAPARA</t>
  </si>
  <si>
    <t>PAPEETE</t>
  </si>
  <si>
    <t>PIRAE</t>
  </si>
  <si>
    <t>PUNAAUIA</t>
  </si>
  <si>
    <t>TAIARAPU-EST</t>
  </si>
  <si>
    <t>TAIARAPU-OUEST</t>
  </si>
  <si>
    <t>TEVA I UTA</t>
  </si>
  <si>
    <t>TOTAL GENERAL</t>
  </si>
  <si>
    <t>BORA-BORA</t>
  </si>
  <si>
    <t>HUAHINE</t>
  </si>
  <si>
    <t>MAUPITI</t>
  </si>
  <si>
    <t>TAHAA</t>
  </si>
  <si>
    <t>TAPUTAPUATEA</t>
  </si>
  <si>
    <t>TUMARAA</t>
  </si>
  <si>
    <t>UTUROA</t>
  </si>
  <si>
    <t>ARUTUA</t>
  </si>
  <si>
    <t>FAKARAVA</t>
  </si>
  <si>
    <t>MANIHI</t>
  </si>
  <si>
    <t>RANGIROA</t>
  </si>
  <si>
    <t>TAKAROA</t>
  </si>
  <si>
    <t>ANAA</t>
  </si>
  <si>
    <t>FANGATAU</t>
  </si>
  <si>
    <t>GAMBIER</t>
  </si>
  <si>
    <t>HAO</t>
  </si>
  <si>
    <t>HIKUERU</t>
  </si>
  <si>
    <t>MAKEMO</t>
  </si>
  <si>
    <t>NAPUKA</t>
  </si>
  <si>
    <t>NUKUTAVAKE</t>
  </si>
  <si>
    <t>PUKA PUKA</t>
  </si>
  <si>
    <t>REAO</t>
  </si>
  <si>
    <t>TATAKOTO</t>
  </si>
  <si>
    <t>TUREIA</t>
  </si>
  <si>
    <t>FATU-HIVA</t>
  </si>
  <si>
    <t>HIVA-OA</t>
  </si>
  <si>
    <t>NUKU-HIVA</t>
  </si>
  <si>
    <t>TAHUATA</t>
  </si>
  <si>
    <t>UA-HUKA</t>
  </si>
  <si>
    <t>UA-POU</t>
  </si>
  <si>
    <t>RAIVAVAE</t>
  </si>
  <si>
    <t>RAPA</t>
  </si>
  <si>
    <t>RIMATARA</t>
  </si>
  <si>
    <t>RURUTU</t>
  </si>
  <si>
    <t>TUBUAI</t>
  </si>
  <si>
    <t>Total des anciens inscrits</t>
  </si>
  <si>
    <t>dont pris en compte</t>
  </si>
  <si>
    <t>Anciens inscrits pris en compte</t>
  </si>
  <si>
    <t>soit</t>
  </si>
  <si>
    <t>PF</t>
  </si>
  <si>
    <t>% inscrits</t>
  </si>
  <si>
    <t>% Blancs</t>
  </si>
  <si>
    <t>% Nuls</t>
  </si>
  <si>
    <t>des inscrits pour</t>
  </si>
  <si>
    <t>Participation =</t>
  </si>
  <si>
    <t>Participation =</t>
  </si>
  <si>
    <t>DUPONT-AIGNAN</t>
  </si>
  <si>
    <t>Nicolas</t>
  </si>
  <si>
    <t>HAMON</t>
  </si>
  <si>
    <t>Benoît</t>
  </si>
  <si>
    <t>ARTHAUD</t>
  </si>
  <si>
    <t>Nathalie</t>
  </si>
  <si>
    <t>POUTOU</t>
  </si>
  <si>
    <t>Philippe</t>
  </si>
  <si>
    <t>CHEMINADE</t>
  </si>
  <si>
    <t>Jacques</t>
  </si>
  <si>
    <t>LASSALLE</t>
  </si>
  <si>
    <t>Jean</t>
  </si>
  <si>
    <t>MÉLENCHON</t>
  </si>
  <si>
    <t>Jean-Luc</t>
  </si>
  <si>
    <t>ASSELINEAU</t>
  </si>
  <si>
    <t>François</t>
  </si>
  <si>
    <t>FILLON</t>
  </si>
  <si>
    <t xml:space="preserve">PRÉSIDENTIELLE 2nd tour </t>
  </si>
  <si>
    <t>Résultats provisoires par bureaux de vote</t>
  </si>
  <si>
    <t>samedi 6 mai 2017</t>
  </si>
  <si>
    <t>CIRCO</t>
  </si>
  <si>
    <t>ARCHIPEL</t>
  </si>
  <si>
    <t>Commune</t>
    <phoneticPr fontId="1" type="noConversion"/>
  </si>
  <si>
    <t>Bureau de vote</t>
    <phoneticPr fontId="1" type="noConversion"/>
  </si>
  <si>
    <t>Absts</t>
  </si>
  <si>
    <t>% Particip.</t>
    <phoneticPr fontId="1" type="noConversion"/>
  </si>
  <si>
    <t>TG</t>
  </si>
  <si>
    <t>Faaite</t>
    <phoneticPr fontId="1" type="noConversion"/>
  </si>
  <si>
    <t>IDV</t>
  </si>
  <si>
    <t>Apataki</t>
    <phoneticPr fontId="1" type="noConversion"/>
  </si>
  <si>
    <t>Kaukura</t>
    <phoneticPr fontId="1" type="noConversion"/>
  </si>
  <si>
    <t>ISLV</t>
  </si>
  <si>
    <t>Nunue 1</t>
  </si>
  <si>
    <t>Nunue 2</t>
  </si>
  <si>
    <t>Nunue 3</t>
  </si>
  <si>
    <t>Faanui</t>
    <phoneticPr fontId="1" type="noConversion"/>
  </si>
  <si>
    <t>Anau</t>
    <phoneticPr fontId="1" type="noConversion"/>
  </si>
  <si>
    <t>FAAA</t>
  </si>
  <si>
    <t>Faaa</t>
  </si>
  <si>
    <t>Kauehi</t>
  </si>
  <si>
    <t>Raraka</t>
  </si>
  <si>
    <t>Niau</t>
    <phoneticPr fontId="1" type="noConversion"/>
  </si>
  <si>
    <t>Fakahina</t>
    <phoneticPr fontId="1" type="noConversion"/>
  </si>
  <si>
    <t>MARQ</t>
  </si>
  <si>
    <t>FATU HIVA</t>
  </si>
  <si>
    <t>Omoa</t>
    <phoneticPr fontId="1" type="noConversion"/>
  </si>
  <si>
    <t>Hanavave</t>
    <phoneticPr fontId="1" type="noConversion"/>
  </si>
  <si>
    <t>Rikitea</t>
    <phoneticPr fontId="1" type="noConversion"/>
  </si>
  <si>
    <t>Amanu</t>
    <phoneticPr fontId="1" type="noConversion"/>
  </si>
  <si>
    <t>Hereheretue</t>
    <phoneticPr fontId="1" type="noConversion"/>
  </si>
  <si>
    <t>Marokau</t>
    <phoneticPr fontId="1" type="noConversion"/>
  </si>
  <si>
    <t>Hitiaa 1</t>
  </si>
  <si>
    <t>Hitiaa 2</t>
  </si>
  <si>
    <t>Mahaena</t>
  </si>
  <si>
    <t>Papenoo 1</t>
  </si>
  <si>
    <t>Papenoo 2</t>
  </si>
  <si>
    <t>Papenoo 3</t>
  </si>
  <si>
    <t>Tiarei 1</t>
  </si>
  <si>
    <t>Tiarei 2</t>
  </si>
  <si>
    <t>HIVA OA</t>
  </si>
  <si>
    <t>Atuona</t>
    <phoneticPr fontId="1" type="noConversion"/>
  </si>
  <si>
    <t>Hanaiapa</t>
    <phoneticPr fontId="1" type="noConversion"/>
  </si>
  <si>
    <t>Puamau</t>
  </si>
  <si>
    <t>Hanapaaoa</t>
  </si>
  <si>
    <t>Hanaiapa (Taaoa)</t>
  </si>
  <si>
    <t>Nahoe</t>
  </si>
  <si>
    <t>Faie</t>
    <phoneticPr fontId="1" type="noConversion"/>
  </si>
  <si>
    <t>Maeva</t>
    <phoneticPr fontId="1" type="noConversion"/>
  </si>
  <si>
    <t>Fare</t>
    <phoneticPr fontId="1" type="noConversion"/>
  </si>
  <si>
    <t>Fitii</t>
    <phoneticPr fontId="1" type="noConversion"/>
  </si>
  <si>
    <t>Maroe</t>
    <phoneticPr fontId="1" type="noConversion"/>
  </si>
  <si>
    <t>Haapu</t>
    <phoneticPr fontId="1" type="noConversion"/>
  </si>
  <si>
    <t>Parea</t>
    <phoneticPr fontId="1" type="noConversion"/>
  </si>
  <si>
    <t>Tefarerii</t>
    <phoneticPr fontId="1" type="noConversion"/>
  </si>
  <si>
    <t>Katiu</t>
    <phoneticPr fontId="1" type="noConversion"/>
  </si>
  <si>
    <t>Taenga</t>
    <phoneticPr fontId="1" type="noConversion"/>
  </si>
  <si>
    <t>Takume</t>
    <phoneticPr fontId="1" type="noConversion"/>
  </si>
  <si>
    <t>Raroia</t>
    <phoneticPr fontId="1" type="noConversion"/>
  </si>
  <si>
    <t>Ahe</t>
    <phoneticPr fontId="1" type="noConversion"/>
  </si>
  <si>
    <t>Afareaitu 1</t>
  </si>
  <si>
    <t>Afareaitu 2</t>
  </si>
  <si>
    <t>Teavaro</t>
  </si>
  <si>
    <t>Paopao 1</t>
  </si>
  <si>
    <t>Paopao 2</t>
  </si>
  <si>
    <t>Papetoai 1</t>
  </si>
  <si>
    <t>Papetoai 2</t>
  </si>
  <si>
    <t>Haapiti 1</t>
  </si>
  <si>
    <t>Haapiti 2</t>
  </si>
  <si>
    <t>Maiao</t>
  </si>
  <si>
    <t>Tepoto</t>
    <phoneticPr fontId="1" type="noConversion"/>
  </si>
  <si>
    <t>NUKU HIVA</t>
  </si>
  <si>
    <t>Taiohae 1</t>
  </si>
  <si>
    <t>Taiohae 2</t>
  </si>
  <si>
    <t>Taipivai</t>
    <phoneticPr fontId="1" type="noConversion"/>
  </si>
  <si>
    <t>Hatiheu</t>
    <phoneticPr fontId="1" type="noConversion"/>
  </si>
  <si>
    <t>Aakapa</t>
    <phoneticPr fontId="1" type="noConversion"/>
  </si>
  <si>
    <t>Vahitahi</t>
    <phoneticPr fontId="1" type="noConversion"/>
  </si>
  <si>
    <t>Vairaatea</t>
    <phoneticPr fontId="1" type="noConversion"/>
  </si>
  <si>
    <t>AUST</t>
  </si>
  <si>
    <t>Rairua</t>
    <phoneticPr fontId="1" type="noConversion"/>
  </si>
  <si>
    <t>Mahanatoa</t>
    <phoneticPr fontId="1" type="noConversion"/>
  </si>
  <si>
    <t>Anatonu</t>
    <phoneticPr fontId="1" type="noConversion"/>
  </si>
  <si>
    <t>Vaiuru</t>
    <phoneticPr fontId="1" type="noConversion"/>
  </si>
  <si>
    <t>Tiputa</t>
    <phoneticPr fontId="1" type="noConversion"/>
  </si>
  <si>
    <t>Avatoru</t>
    <phoneticPr fontId="1" type="noConversion"/>
  </si>
  <si>
    <t>Makatea</t>
    <phoneticPr fontId="1" type="noConversion"/>
  </si>
  <si>
    <t>Mataiva</t>
    <phoneticPr fontId="1" type="noConversion"/>
  </si>
  <si>
    <t>Tikehau</t>
    <phoneticPr fontId="1" type="noConversion"/>
  </si>
  <si>
    <t>Ahurei</t>
    <phoneticPr fontId="1" type="noConversion"/>
  </si>
  <si>
    <t>Pukarua</t>
    <phoneticPr fontId="1" type="noConversion"/>
  </si>
  <si>
    <t>Amaru</t>
    <phoneticPr fontId="1" type="noConversion"/>
  </si>
  <si>
    <t>Matuaura</t>
    <phoneticPr fontId="1" type="noConversion"/>
  </si>
  <si>
    <t>Anapoto</t>
    <phoneticPr fontId="1" type="noConversion"/>
  </si>
  <si>
    <t>Moerai</t>
    <phoneticPr fontId="1" type="noConversion"/>
  </si>
  <si>
    <t>Avera</t>
    <phoneticPr fontId="1" type="noConversion"/>
  </si>
  <si>
    <t>Hauti</t>
    <phoneticPr fontId="1" type="noConversion"/>
  </si>
  <si>
    <t>Iripau-Patio</t>
    <phoneticPr fontId="1" type="noConversion"/>
  </si>
  <si>
    <t>Tapuamu</t>
    <phoneticPr fontId="1" type="noConversion"/>
  </si>
  <si>
    <t>Ruutia-Tiva</t>
    <phoneticPr fontId="1" type="noConversion"/>
  </si>
  <si>
    <t>Niua-Pouturu</t>
    <phoneticPr fontId="1" type="noConversion"/>
  </si>
  <si>
    <t>Hauino-Vaitoare</t>
    <phoneticPr fontId="1" type="noConversion"/>
  </si>
  <si>
    <t>Haamene</t>
    <phoneticPr fontId="1" type="noConversion"/>
  </si>
  <si>
    <t>Faaaha</t>
    <phoneticPr fontId="1" type="noConversion"/>
  </si>
  <si>
    <t>Hipu</t>
    <phoneticPr fontId="1" type="noConversion"/>
  </si>
  <si>
    <t>Vaitahu</t>
    <phoneticPr fontId="1" type="noConversion"/>
  </si>
  <si>
    <t>Motopu</t>
    <phoneticPr fontId="1" type="noConversion"/>
  </si>
  <si>
    <t>Hanatetena</t>
    <phoneticPr fontId="1" type="noConversion"/>
  </si>
  <si>
    <t>Hapatoni</t>
    <phoneticPr fontId="1" type="noConversion"/>
  </si>
  <si>
    <t>TAIARAPU-E</t>
  </si>
  <si>
    <t>Afaahiti 1</t>
  </si>
  <si>
    <t>Afaahiti 2</t>
  </si>
  <si>
    <t>Afaahiti 3</t>
  </si>
  <si>
    <t>Afaahiti 4</t>
  </si>
  <si>
    <t>Pueu</t>
  </si>
  <si>
    <t>Faaone</t>
  </si>
  <si>
    <t>Tautira 1</t>
  </si>
  <si>
    <t>Tautira 2</t>
  </si>
  <si>
    <t>TAIARAPU-O</t>
  </si>
  <si>
    <t>Toahotu</t>
  </si>
  <si>
    <t>Vairao</t>
  </si>
  <si>
    <t>Teahupoo</t>
  </si>
  <si>
    <t>Takapoto</t>
    <phoneticPr fontId="1" type="noConversion"/>
  </si>
  <si>
    <t>Avera 1</t>
  </si>
  <si>
    <t>Avera 2</t>
  </si>
  <si>
    <t>Opoa</t>
    <phoneticPr fontId="1" type="noConversion"/>
  </si>
  <si>
    <t>Puohine</t>
    <phoneticPr fontId="1" type="noConversion"/>
  </si>
  <si>
    <t>Mataiea 1</t>
  </si>
  <si>
    <t>Mataiea 2</t>
  </si>
  <si>
    <t>Papeari 1</t>
  </si>
  <si>
    <t>Papeari 2</t>
  </si>
  <si>
    <t>Mataura</t>
    <phoneticPr fontId="1" type="noConversion"/>
  </si>
  <si>
    <t>Taahuaia</t>
    <phoneticPr fontId="1" type="noConversion"/>
  </si>
  <si>
    <t>Mahu</t>
    <phoneticPr fontId="1" type="noConversion"/>
  </si>
  <si>
    <t>Tevaitoa 1</t>
  </si>
  <si>
    <t>Tevaitoa 2</t>
  </si>
  <si>
    <t>Tehurui</t>
    <phoneticPr fontId="1" type="noConversion"/>
  </si>
  <si>
    <t>Vaiaau</t>
    <phoneticPr fontId="1" type="noConversion"/>
  </si>
  <si>
    <t>Fetuna</t>
    <phoneticPr fontId="1" type="noConversion"/>
  </si>
  <si>
    <t>UA HUKA</t>
  </si>
  <si>
    <t>Hane</t>
    <phoneticPr fontId="1" type="noConversion"/>
  </si>
  <si>
    <t>Vaipaee</t>
    <phoneticPr fontId="1" type="noConversion"/>
  </si>
  <si>
    <t>UA POU</t>
  </si>
  <si>
    <t>Hakahau</t>
    <phoneticPr fontId="1" type="noConversion"/>
  </si>
  <si>
    <t>Hakahetau</t>
    <phoneticPr fontId="1" type="noConversion"/>
  </si>
  <si>
    <t>Hahakuti</t>
    <phoneticPr fontId="1" type="noConversion"/>
  </si>
  <si>
    <t>Hakamaii</t>
  </si>
  <si>
    <t>Hakatao</t>
  </si>
  <si>
    <t>Hohoi</t>
  </si>
  <si>
    <t>TOTAL</t>
    <phoneticPr fontId="1" type="noConversion"/>
  </si>
  <si>
    <t>Nbr bureau de vote</t>
    <phoneticPr fontId="1" type="noConversion"/>
  </si>
  <si>
    <t>Abst</t>
  </si>
  <si>
    <t>POLYNÉSIE FRANÇAISE</t>
    <phoneticPr fontId="1" type="noConversion"/>
  </si>
  <si>
    <t>Pourcentage de bureaux de votes saisis</t>
  </si>
  <si>
    <t>Pourcentage des inscrits</t>
  </si>
  <si>
    <t xml:space="preserve"> ISLV</t>
  </si>
  <si>
    <t xml:space="preserve"> TUAMOTU OUEST</t>
  </si>
  <si>
    <t>GAMBIER - TUAMOTU EST</t>
  </si>
  <si>
    <t>MARQUISES</t>
  </si>
  <si>
    <t>AUSTRALES</t>
  </si>
  <si>
    <t>Résultats provisoires pour la 1ère circonscription législative</t>
    <phoneticPr fontId="1" type="noConversion"/>
  </si>
  <si>
    <t>TOTAL</t>
  </si>
  <si>
    <t>Nbr bureau de vote</t>
  </si>
  <si>
    <t>% Particip.</t>
  </si>
  <si>
    <t>TOTAL CIRCO 1</t>
    <phoneticPr fontId="1" type="noConversion"/>
  </si>
  <si>
    <t>Résultats provisoires pour la 2ème circonscription législative</t>
  </si>
  <si>
    <t>Résultats provisoires pour la 3ème circonscription législative</t>
  </si>
  <si>
    <t>TOTAL CIRCO 3</t>
  </si>
  <si>
    <t>TOTAL CIRCO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</si>
</sst>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d\ mmmm\ yyyy"/>
  </numFmts>
  <fonts count="32" x14ac:knownFonts="1"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10"/>
      <name val="Mangal"/>
      <family val="2"/>
    </font>
    <font>
      <i/>
      <sz val="8"/>
      <color rgb="FF000000"/>
      <name val="Arial"/>
      <family val="2"/>
    </font>
    <font>
      <i/>
      <sz val="8"/>
      <name val="Arial"/>
      <family val="2"/>
    </font>
    <font>
      <b/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9"/>
      <name val="Verdana"/>
      <family val="2"/>
    </font>
    <font>
      <b/>
      <sz val="16"/>
      <name val="Verdana"/>
      <family val="2"/>
    </font>
    <font>
      <sz val="8"/>
      <name val="Verdana"/>
      <family val="2"/>
    </font>
    <font>
      <sz val="9"/>
      <name val="Calibri"/>
      <family val="2"/>
      <scheme val="minor"/>
    </font>
    <font>
      <sz val="9"/>
      <name val="Verdana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color rgb="FF0070C0"/>
      <name val="Arial"/>
      <family val="2"/>
    </font>
    <font>
      <b/>
      <sz val="10"/>
      <color rgb="FF00B0F0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Mangal"/>
      <family val="1"/>
    </font>
    <font>
      <i/>
      <sz val="9"/>
      <name val="Verdana"/>
    </font>
    <font>
      <b/>
      <sz val="16"/>
      <name val="Verdana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9" fontId="5" fillId="0" borderId="0" applyBorder="0" applyAlignment="0" applyProtection="0"/>
  </cellStyleXfs>
  <cellXfs count="25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/>
    </xf>
    <xf numFmtId="3" fontId="3" fillId="0" borderId="0" xfId="0" applyNumberFormat="1" applyFont="1" applyBorder="1" applyAlignment="1" applyProtection="1">
      <alignment horizontal="center"/>
    </xf>
    <xf numFmtId="3" fontId="2" fillId="0" borderId="1" xfId="0" applyNumberFormat="1" applyFont="1" applyBorder="1" applyAlignment="1" applyProtection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 applyProtection="1">
      <alignment horizontal="center" vertical="center"/>
    </xf>
    <xf numFmtId="164" fontId="6" fillId="0" borderId="3" xfId="0" applyNumberFormat="1" applyFont="1" applyBorder="1" applyAlignment="1" applyProtection="1">
      <alignment horizontal="center" vertical="center" wrapText="1"/>
    </xf>
    <xf numFmtId="0" fontId="7" fillId="0" borderId="2" xfId="1" applyNumberFormat="1" applyFont="1" applyBorder="1" applyAlignment="1" applyProtection="1">
      <alignment horizontal="center"/>
    </xf>
    <xf numFmtId="0" fontId="3" fillId="0" borderId="2" xfId="1" applyNumberFormat="1" applyFont="1" applyBorder="1" applyAlignment="1" applyProtection="1">
      <alignment horizontal="center"/>
    </xf>
    <xf numFmtId="10" fontId="3" fillId="0" borderId="2" xfId="1" applyNumberFormat="1" applyFont="1" applyBorder="1" applyAlignment="1" applyProtection="1">
      <alignment horizontal="center"/>
    </xf>
    <xf numFmtId="3" fontId="3" fillId="2" borderId="4" xfId="0" applyNumberFormat="1" applyFont="1" applyFill="1" applyBorder="1" applyAlignment="1">
      <alignment horizontal="center"/>
    </xf>
    <xf numFmtId="3" fontId="3" fillId="0" borderId="6" xfId="0" applyNumberFormat="1" applyFont="1" applyBorder="1" applyAlignment="1" applyProtection="1">
      <alignment horizontal="center" vertical="center"/>
    </xf>
    <xf numFmtId="164" fontId="6" fillId="0" borderId="6" xfId="0" applyNumberFormat="1" applyFont="1" applyBorder="1" applyAlignment="1" applyProtection="1">
      <alignment horizontal="center" vertical="center" wrapText="1"/>
    </xf>
    <xf numFmtId="0" fontId="7" fillId="0" borderId="7" xfId="1" applyNumberFormat="1" applyFont="1" applyBorder="1" applyAlignment="1" applyProtection="1">
      <alignment horizontal="center"/>
    </xf>
    <xf numFmtId="0" fontId="3" fillId="0" borderId="7" xfId="1" applyNumberFormat="1" applyFont="1" applyBorder="1" applyAlignment="1" applyProtection="1">
      <alignment horizontal="center"/>
    </xf>
    <xf numFmtId="10" fontId="3" fillId="0" borderId="7" xfId="1" applyNumberFormat="1" applyFont="1" applyBorder="1" applyAlignment="1" applyProtection="1">
      <alignment horizontal="center"/>
    </xf>
    <xf numFmtId="3" fontId="3" fillId="2" borderId="8" xfId="0" applyNumberFormat="1" applyFont="1" applyFill="1" applyBorder="1" applyAlignment="1">
      <alignment horizontal="center"/>
    </xf>
    <xf numFmtId="3" fontId="3" fillId="2" borderId="7" xfId="0" applyNumberFormat="1" applyFont="1" applyFill="1" applyBorder="1" applyAlignment="1">
      <alignment horizontal="center"/>
    </xf>
    <xf numFmtId="0" fontId="0" fillId="0" borderId="0" xfId="0" applyBorder="1"/>
    <xf numFmtId="3" fontId="8" fillId="0" borderId="1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0" fontId="4" fillId="0" borderId="1" xfId="1" applyNumberFormat="1" applyFont="1" applyBorder="1" applyAlignment="1" applyProtection="1">
      <alignment horizontal="center"/>
    </xf>
    <xf numFmtId="0" fontId="2" fillId="0" borderId="1" xfId="1" applyNumberFormat="1" applyFont="1" applyBorder="1" applyAlignment="1" applyProtection="1">
      <alignment horizontal="center"/>
    </xf>
    <xf numFmtId="10" fontId="2" fillId="0" borderId="1" xfId="1" applyNumberFormat="1" applyFont="1" applyBorder="1" applyAlignment="1" applyProtection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3" fillId="0" borderId="0" xfId="0" applyFont="1" applyBorder="1" applyProtection="1"/>
    <xf numFmtId="3" fontId="3" fillId="0" borderId="0" xfId="0" applyNumberFormat="1" applyFont="1" applyBorder="1" applyProtection="1"/>
    <xf numFmtId="3" fontId="2" fillId="0" borderId="1" xfId="0" applyNumberFormat="1" applyFont="1" applyBorder="1" applyAlignment="1" applyProtection="1">
      <alignment horizontal="right" vertical="center"/>
    </xf>
    <xf numFmtId="10" fontId="4" fillId="0" borderId="1" xfId="1" applyNumberFormat="1" applyFont="1" applyBorder="1" applyAlignment="1" applyProtection="1">
      <alignment horizontal="center"/>
    </xf>
    <xf numFmtId="3" fontId="3" fillId="0" borderId="9" xfId="0" applyNumberFormat="1" applyFont="1" applyBorder="1" applyAlignment="1" applyProtection="1">
      <alignment horizontal="center" vertical="center"/>
    </xf>
    <xf numFmtId="10" fontId="3" fillId="0" borderId="9" xfId="0" applyNumberFormat="1" applyFont="1" applyBorder="1" applyAlignment="1" applyProtection="1">
      <alignment horizontal="center" vertical="center"/>
    </xf>
    <xf numFmtId="3" fontId="3" fillId="0" borderId="10" xfId="0" applyNumberFormat="1" applyFont="1" applyBorder="1" applyAlignment="1" applyProtection="1">
      <alignment horizontal="center" vertical="center"/>
    </xf>
    <xf numFmtId="10" fontId="3" fillId="0" borderId="10" xfId="0" applyNumberFormat="1" applyFont="1" applyBorder="1" applyAlignment="1" applyProtection="1">
      <alignment horizontal="center" vertical="center"/>
    </xf>
    <xf numFmtId="3" fontId="3" fillId="0" borderId="11" xfId="0" applyNumberFormat="1" applyFont="1" applyBorder="1" applyAlignment="1" applyProtection="1">
      <alignment horizontal="center" vertical="center"/>
    </xf>
    <xf numFmtId="10" fontId="3" fillId="0" borderId="11" xfId="0" applyNumberFormat="1" applyFont="1" applyBorder="1" applyAlignment="1" applyProtection="1">
      <alignment horizontal="center" vertical="center"/>
    </xf>
    <xf numFmtId="3" fontId="3" fillId="0" borderId="13" xfId="0" applyNumberFormat="1" applyFont="1" applyBorder="1" applyAlignment="1" applyProtection="1">
      <alignment horizontal="center" vertical="center"/>
    </xf>
    <xf numFmtId="10" fontId="3" fillId="0" borderId="13" xfId="0" applyNumberFormat="1" applyFont="1" applyBorder="1" applyAlignment="1" applyProtection="1">
      <alignment horizontal="center" vertical="center"/>
    </xf>
    <xf numFmtId="3" fontId="8" fillId="0" borderId="14" xfId="0" applyNumberFormat="1" applyFont="1" applyBorder="1" applyAlignment="1" applyProtection="1">
      <alignment horizontal="center" vertical="center" wrapText="1"/>
    </xf>
    <xf numFmtId="164" fontId="9" fillId="0" borderId="14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3" fontId="8" fillId="0" borderId="14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horizontal="center"/>
    </xf>
    <xf numFmtId="10" fontId="8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>
      <alignment horizontal="center"/>
    </xf>
    <xf numFmtId="3" fontId="3" fillId="0" borderId="15" xfId="0" applyNumberFormat="1" applyFont="1" applyBorder="1" applyAlignment="1" applyProtection="1">
      <alignment horizontal="center" vertical="center"/>
    </xf>
    <xf numFmtId="10" fontId="3" fillId="0" borderId="15" xfId="0" applyNumberFormat="1" applyFont="1" applyBorder="1" applyAlignment="1" applyProtection="1">
      <alignment horizontal="center" vertical="center"/>
    </xf>
    <xf numFmtId="0" fontId="3" fillId="2" borderId="4" xfId="0" applyFont="1" applyFill="1" applyBorder="1" applyAlignment="1">
      <alignment horizontal="center"/>
    </xf>
    <xf numFmtId="10" fontId="3" fillId="0" borderId="4" xfId="0" applyNumberFormat="1" applyFont="1" applyBorder="1" applyAlignment="1" applyProtection="1">
      <alignment horizontal="center" vertical="center"/>
    </xf>
    <xf numFmtId="3" fontId="3" fillId="0" borderId="16" xfId="0" applyNumberFormat="1" applyFont="1" applyBorder="1" applyAlignment="1" applyProtection="1">
      <alignment horizontal="center" vertical="center"/>
    </xf>
    <xf numFmtId="10" fontId="3" fillId="0" borderId="16" xfId="0" applyNumberFormat="1" applyFont="1" applyBorder="1" applyAlignment="1" applyProtection="1">
      <alignment horizontal="center" vertical="center"/>
    </xf>
    <xf numFmtId="0" fontId="3" fillId="2" borderId="8" xfId="0" applyFont="1" applyFill="1" applyBorder="1" applyAlignment="1">
      <alignment horizontal="center"/>
    </xf>
    <xf numFmtId="10" fontId="3" fillId="0" borderId="8" xfId="0" applyNumberFormat="1" applyFont="1" applyBorder="1" applyAlignment="1" applyProtection="1">
      <alignment horizontal="center" vertical="center"/>
    </xf>
    <xf numFmtId="3" fontId="3" fillId="0" borderId="17" xfId="0" applyNumberFormat="1" applyFont="1" applyBorder="1" applyAlignment="1" applyProtection="1">
      <alignment horizontal="center" vertical="center"/>
    </xf>
    <xf numFmtId="10" fontId="3" fillId="0" borderId="17" xfId="0" applyNumberFormat="1" applyFont="1" applyBorder="1" applyAlignment="1" applyProtection="1">
      <alignment horizontal="center" vertical="center"/>
    </xf>
    <xf numFmtId="0" fontId="3" fillId="2" borderId="18" xfId="0" applyFont="1" applyFill="1" applyBorder="1" applyAlignment="1">
      <alignment horizontal="center"/>
    </xf>
    <xf numFmtId="10" fontId="8" fillId="0" borderId="14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1" fillId="0" borderId="0" xfId="0" applyFont="1"/>
    <xf numFmtId="10" fontId="12" fillId="0" borderId="0" xfId="0" applyNumberFormat="1" applyFont="1"/>
    <xf numFmtId="0" fontId="12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3" fontId="3" fillId="2" borderId="18" xfId="0" applyNumberFormat="1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4" fillId="0" borderId="0" xfId="0" applyFont="1"/>
    <xf numFmtId="165" fontId="13" fillId="0" borderId="0" xfId="0" applyNumberFormat="1" applyFont="1" applyAlignment="1">
      <alignment horizontal="left"/>
    </xf>
    <xf numFmtId="22" fontId="15" fillId="0" borderId="0" xfId="0" applyNumberFormat="1" applyFont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25" xfId="0" applyBorder="1"/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10" fontId="21" fillId="0" borderId="28" xfId="0" applyNumberFormat="1" applyFont="1" applyBorder="1" applyAlignment="1">
      <alignment horizontal="center" vertical="center"/>
    </xf>
    <xf numFmtId="0" fontId="21" fillId="0" borderId="28" xfId="0" applyNumberFormat="1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10" fontId="21" fillId="0" borderId="26" xfId="1" applyNumberFormat="1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10" fontId="21" fillId="0" borderId="29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/>
    </xf>
    <xf numFmtId="9" fontId="0" fillId="0" borderId="0" xfId="0" applyNumberFormat="1"/>
    <xf numFmtId="0" fontId="0" fillId="0" borderId="0" xfId="0" applyBorder="1" applyAlignment="1">
      <alignment horizontal="center" vertical="center"/>
    </xf>
    <xf numFmtId="9" fontId="22" fillId="0" borderId="0" xfId="0" applyNumberFormat="1" applyFont="1"/>
    <xf numFmtId="0" fontId="19" fillId="0" borderId="0" xfId="0" applyFont="1" applyBorder="1" applyAlignment="1">
      <alignment horizontal="center" vertical="center" wrapText="1"/>
    </xf>
    <xf numFmtId="10" fontId="21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19" xfId="0" applyBorder="1"/>
    <xf numFmtId="0" fontId="0" fillId="0" borderId="27" xfId="0" applyBorder="1"/>
    <xf numFmtId="0" fontId="0" fillId="0" borderId="28" xfId="0" applyBorder="1"/>
    <xf numFmtId="0" fontId="10" fillId="0" borderId="0" xfId="0" applyFont="1"/>
    <xf numFmtId="10" fontId="5" fillId="0" borderId="0" xfId="1" applyNumberFormat="1" applyBorder="1"/>
    <xf numFmtId="10" fontId="5" fillId="0" borderId="20" xfId="1" applyNumberFormat="1" applyBorder="1"/>
    <xf numFmtId="0" fontId="0" fillId="0" borderId="37" xfId="0" applyBorder="1"/>
    <xf numFmtId="0" fontId="24" fillId="0" borderId="38" xfId="0" applyFont="1" applyBorder="1"/>
    <xf numFmtId="0" fontId="0" fillId="0" borderId="40" xfId="0" applyBorder="1"/>
    <xf numFmtId="0" fontId="0" fillId="0" borderId="44" xfId="0" applyBorder="1"/>
    <xf numFmtId="0" fontId="0" fillId="0" borderId="42" xfId="0" applyBorder="1"/>
    <xf numFmtId="0" fontId="0" fillId="0" borderId="46" xfId="0" applyBorder="1"/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25" fillId="0" borderId="0" xfId="0" applyFont="1" applyFill="1"/>
    <xf numFmtId="0" fontId="25" fillId="0" borderId="0" xfId="0" applyFont="1" applyFill="1" applyAlignment="1">
      <alignment horizontal="center" vertical="center"/>
    </xf>
    <xf numFmtId="0" fontId="26" fillId="3" borderId="21" xfId="0" applyFont="1" applyFill="1" applyBorder="1"/>
    <xf numFmtId="0" fontId="26" fillId="3" borderId="22" xfId="0" applyFont="1" applyFill="1" applyBorder="1" applyAlignment="1">
      <alignment horizontal="center" vertical="center"/>
    </xf>
    <xf numFmtId="0" fontId="26" fillId="3" borderId="22" xfId="0" applyFont="1" applyFill="1" applyBorder="1" applyAlignment="1">
      <alignment horizontal="right"/>
    </xf>
    <xf numFmtId="0" fontId="26" fillId="3" borderId="22" xfId="0" applyFont="1" applyFill="1" applyBorder="1"/>
    <xf numFmtId="10" fontId="26" fillId="3" borderId="22" xfId="0" applyNumberFormat="1" applyFont="1" applyFill="1" applyBorder="1"/>
    <xf numFmtId="10" fontId="26" fillId="3" borderId="22" xfId="1" applyNumberFormat="1" applyFont="1" applyFill="1" applyBorder="1"/>
    <xf numFmtId="0" fontId="26" fillId="3" borderId="23" xfId="0" applyFont="1" applyFill="1" applyBorder="1"/>
    <xf numFmtId="0" fontId="27" fillId="0" borderId="19" xfId="0" applyFont="1" applyFill="1" applyBorder="1"/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/>
    <xf numFmtId="10" fontId="27" fillId="0" borderId="0" xfId="1" applyNumberFormat="1" applyFont="1" applyBorder="1"/>
    <xf numFmtId="0" fontId="27" fillId="0" borderId="20" xfId="0" applyFont="1" applyFill="1" applyBorder="1"/>
    <xf numFmtId="9" fontId="27" fillId="0" borderId="20" xfId="1" applyFont="1" applyBorder="1"/>
    <xf numFmtId="0" fontId="26" fillId="3" borderId="19" xfId="0" applyFont="1" applyFill="1" applyBorder="1"/>
    <xf numFmtId="0" fontId="26" fillId="3" borderId="0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right"/>
    </xf>
    <xf numFmtId="0" fontId="26" fillId="3" borderId="0" xfId="0" applyFont="1" applyFill="1" applyBorder="1"/>
    <xf numFmtId="10" fontId="26" fillId="3" borderId="0" xfId="0" applyNumberFormat="1" applyFont="1" applyFill="1" applyBorder="1"/>
    <xf numFmtId="10" fontId="26" fillId="3" borderId="0" xfId="1" applyNumberFormat="1" applyFont="1" applyFill="1" applyBorder="1"/>
    <xf numFmtId="0" fontId="26" fillId="3" borderId="20" xfId="0" applyFont="1" applyFill="1" applyBorder="1"/>
    <xf numFmtId="0" fontId="26" fillId="3" borderId="0" xfId="0" applyNumberFormat="1" applyFont="1" applyFill="1" applyBorder="1"/>
    <xf numFmtId="0" fontId="27" fillId="0" borderId="24" xfId="0" applyFont="1" applyFill="1" applyBorder="1"/>
    <xf numFmtId="0" fontId="27" fillId="0" borderId="25" xfId="0" applyFont="1" applyFill="1" applyBorder="1" applyAlignment="1">
      <alignment horizontal="center" vertical="center"/>
    </xf>
    <xf numFmtId="0" fontId="27" fillId="0" borderId="25" xfId="0" applyFont="1" applyFill="1" applyBorder="1"/>
    <xf numFmtId="0" fontId="27" fillId="0" borderId="26" xfId="0" applyFont="1" applyFill="1" applyBorder="1"/>
    <xf numFmtId="10" fontId="27" fillId="0" borderId="20" xfId="1" applyNumberFormat="1" applyFont="1" applyBorder="1"/>
    <xf numFmtId="10" fontId="26" fillId="3" borderId="20" xfId="1" applyNumberFormat="1" applyFont="1" applyFill="1" applyBorder="1"/>
    <xf numFmtId="10" fontId="26" fillId="3" borderId="23" xfId="1" applyNumberFormat="1" applyFont="1" applyFill="1" applyBorder="1"/>
    <xf numFmtId="10" fontId="28" fillId="3" borderId="20" xfId="1" applyNumberFormat="1" applyFont="1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0" fillId="4" borderId="39" xfId="0" applyFill="1" applyBorder="1"/>
    <xf numFmtId="0" fontId="0" fillId="4" borderId="41" xfId="0" applyFill="1" applyBorder="1"/>
    <xf numFmtId="0" fontId="0" fillId="4" borderId="43" xfId="0" applyFill="1" applyBorder="1"/>
    <xf numFmtId="0" fontId="0" fillId="4" borderId="45" xfId="0" applyFill="1" applyBorder="1"/>
    <xf numFmtId="0" fontId="23" fillId="4" borderId="31" xfId="0" applyFont="1" applyFill="1" applyBorder="1"/>
    <xf numFmtId="0" fontId="23" fillId="4" borderId="30" xfId="0" applyFont="1" applyFill="1" applyBorder="1"/>
    <xf numFmtId="0" fontId="23" fillId="4" borderId="36" xfId="0" applyFont="1" applyFill="1" applyBorder="1"/>
    <xf numFmtId="10" fontId="27" fillId="0" borderId="20" xfId="1" applyNumberFormat="1" applyFont="1" applyFill="1" applyBorder="1"/>
    <xf numFmtId="10" fontId="5" fillId="0" borderId="25" xfId="1" applyNumberFormat="1" applyBorder="1"/>
    <xf numFmtId="10" fontId="27" fillId="0" borderId="26" xfId="1" applyNumberFormat="1" applyFont="1" applyBorder="1"/>
    <xf numFmtId="0" fontId="0" fillId="0" borderId="24" xfId="0" applyFill="1" applyBorder="1"/>
    <xf numFmtId="0" fontId="0" fillId="0" borderId="25" xfId="0" applyFill="1" applyBorder="1"/>
    <xf numFmtId="0" fontId="0" fillId="0" borderId="42" xfId="0" applyFill="1" applyBorder="1"/>
    <xf numFmtId="0" fontId="0" fillId="0" borderId="21" xfId="0" applyFill="1" applyBorder="1"/>
    <xf numFmtId="0" fontId="0" fillId="0" borderId="22" xfId="0" applyFill="1" applyBorder="1"/>
    <xf numFmtId="0" fontId="0" fillId="0" borderId="40" xfId="0" applyFill="1" applyBorder="1"/>
    <xf numFmtId="0" fontId="0" fillId="0" borderId="19" xfId="0" applyFill="1" applyBorder="1"/>
    <xf numFmtId="0" fontId="0" fillId="0" borderId="0" xfId="0" applyFill="1" applyBorder="1"/>
    <xf numFmtId="0" fontId="0" fillId="0" borderId="44" xfId="0" applyFill="1" applyBorder="1"/>
    <xf numFmtId="0" fontId="23" fillId="0" borderId="38" xfId="0" applyFont="1" applyFill="1" applyBorder="1"/>
    <xf numFmtId="0" fontId="0" fillId="0" borderId="46" xfId="0" applyFill="1" applyBorder="1"/>
    <xf numFmtId="0" fontId="2" fillId="0" borderId="4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6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10" fontId="5" fillId="0" borderId="0" xfId="1" applyNumberFormat="1" applyFill="1" applyBorder="1"/>
    <xf numFmtId="10" fontId="5" fillId="0" borderId="20" xfId="1" applyNumberFormat="1" applyFill="1" applyBorder="1"/>
    <xf numFmtId="0" fontId="29" fillId="0" borderId="0" xfId="0" applyFont="1" applyAlignment="1">
      <alignment horizontal="left"/>
    </xf>
    <xf numFmtId="0" fontId="30" fillId="0" borderId="0" xfId="0" applyFont="1"/>
    <xf numFmtId="0" fontId="0" fillId="0" borderId="0" xfId="0" applyAlignment="1"/>
    <xf numFmtId="0" fontId="0" fillId="0" borderId="2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center"/>
    </xf>
    <xf numFmtId="0" fontId="19" fillId="5" borderId="26" xfId="0" applyFont="1" applyFill="1" applyBorder="1" applyAlignment="1">
      <alignment horizontal="center" vertical="center"/>
    </xf>
    <xf numFmtId="0" fontId="0" fillId="5" borderId="27" xfId="0" applyFill="1" applyBorder="1" applyAlignment="1">
      <alignment vertical="center"/>
    </xf>
    <xf numFmtId="0" fontId="0" fillId="5" borderId="28" xfId="0" applyFill="1" applyBorder="1" applyAlignment="1">
      <alignment vertical="center"/>
    </xf>
    <xf numFmtId="10" fontId="0" fillId="5" borderId="28" xfId="0" applyNumberFormat="1" applyFill="1" applyBorder="1" applyAlignment="1">
      <alignment vertical="center"/>
    </xf>
    <xf numFmtId="0" fontId="0" fillId="5" borderId="28" xfId="0" applyNumberFormat="1" applyFill="1" applyBorder="1" applyAlignment="1">
      <alignment vertical="center"/>
    </xf>
    <xf numFmtId="10" fontId="0" fillId="5" borderId="28" xfId="1" applyNumberFormat="1" applyFont="1" applyFill="1" applyBorder="1" applyAlignment="1">
      <alignment vertical="center"/>
    </xf>
    <xf numFmtId="10" fontId="0" fillId="5" borderId="29" xfId="0" applyNumberFormat="1" applyFill="1" applyBorder="1" applyAlignment="1">
      <alignment vertical="center"/>
    </xf>
    <xf numFmtId="164" fontId="5" fillId="0" borderId="0" xfId="1" applyNumberFormat="1" applyBorder="1"/>
    <xf numFmtId="0" fontId="10" fillId="3" borderId="0" xfId="0" applyFont="1" applyFill="1"/>
    <xf numFmtId="0" fontId="0" fillId="5" borderId="21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10" fontId="5" fillId="0" borderId="29" xfId="1" applyNumberFormat="1" applyBorder="1" applyAlignment="1">
      <alignment horizontal="center" vertical="center" wrapText="1"/>
    </xf>
    <xf numFmtId="10" fontId="5" fillId="0" borderId="28" xfId="1" applyNumberFormat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/>
    </xf>
    <xf numFmtId="10" fontId="19" fillId="3" borderId="22" xfId="1" applyNumberFormat="1" applyFont="1" applyFill="1" applyBorder="1"/>
    <xf numFmtId="10" fontId="19" fillId="3" borderId="23" xfId="1" applyNumberFormat="1" applyFont="1" applyFill="1" applyBorder="1"/>
    <xf numFmtId="10" fontId="20" fillId="0" borderId="0" xfId="1" applyNumberFormat="1" applyFont="1" applyBorder="1"/>
    <xf numFmtId="10" fontId="20" fillId="0" borderId="20" xfId="1" applyNumberFormat="1" applyFont="1" applyBorder="1"/>
    <xf numFmtId="10" fontId="19" fillId="3" borderId="0" xfId="1" applyNumberFormat="1" applyFont="1" applyFill="1" applyBorder="1"/>
    <xf numFmtId="10" fontId="19" fillId="3" borderId="20" xfId="1" applyNumberFormat="1" applyFont="1" applyFill="1" applyBorder="1"/>
    <xf numFmtId="10" fontId="20" fillId="0" borderId="0" xfId="1" applyNumberFormat="1" applyFont="1" applyFill="1" applyBorder="1"/>
    <xf numFmtId="10" fontId="20" fillId="0" borderId="25" xfId="1" applyNumberFormat="1" applyFont="1" applyBorder="1"/>
    <xf numFmtId="10" fontId="20" fillId="0" borderId="26" xfId="1" applyNumberFormat="1" applyFont="1" applyBorder="1"/>
    <xf numFmtId="10" fontId="27" fillId="0" borderId="0" xfId="1" applyNumberFormat="1" applyFont="1" applyFill="1" applyBorder="1"/>
    <xf numFmtId="10" fontId="27" fillId="0" borderId="25" xfId="1" applyNumberFormat="1" applyFont="1" applyBorder="1"/>
    <xf numFmtId="22" fontId="29" fillId="0" borderId="0" xfId="0" applyNumberFormat="1" applyFont="1" applyAlignment="1">
      <alignment horizontal="left" vertical="center"/>
    </xf>
    <xf numFmtId="164" fontId="28" fillId="3" borderId="22" xfId="1" applyNumberFormat="1" applyFont="1" applyFill="1" applyBorder="1"/>
    <xf numFmtId="0" fontId="26" fillId="0" borderId="0" xfId="0" applyFont="1" applyFill="1" applyBorder="1"/>
    <xf numFmtId="10" fontId="26" fillId="0" borderId="0" xfId="1" applyNumberFormat="1" applyFont="1" applyFill="1" applyBorder="1"/>
    <xf numFmtId="0" fontId="20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22" fontId="31" fillId="0" borderId="0" xfId="0" applyNumberFormat="1" applyFont="1" applyProtection="1">
      <protection locked="0"/>
    </xf>
    <xf numFmtId="0" fontId="19" fillId="3" borderId="0" xfId="0" applyFont="1" applyFill="1"/>
    <xf numFmtId="0" fontId="20" fillId="0" borderId="0" xfId="0" applyFont="1"/>
    <xf numFmtId="10" fontId="20" fillId="0" borderId="20" xfId="1" applyNumberFormat="1" applyFont="1" applyFill="1" applyBorder="1"/>
    <xf numFmtId="0" fontId="19" fillId="0" borderId="0" xfId="0" applyFont="1" applyFill="1"/>
    <xf numFmtId="0" fontId="20" fillId="0" borderId="0" xfId="0" applyFont="1" applyFill="1"/>
    <xf numFmtId="0" fontId="12" fillId="0" borderId="0" xfId="0" applyFont="1" applyAlignment="1">
      <alignment horizontal="center"/>
    </xf>
    <xf numFmtId="0" fontId="10" fillId="0" borderId="5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C5000B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AFF"/>
      <rgbColor rgb="FFFF99CC"/>
      <rgbColor rgb="FFCC99FF"/>
      <rgbColor rgb="FFFFCC99"/>
      <rgbColor rgb="FF3366FF"/>
      <rgbColor rgb="FF33CCCC"/>
      <rgbColor rgb="FFAECF00"/>
      <rgbColor rgb="FFFFD320"/>
      <rgbColor rgb="FFFF950E"/>
      <rgbColor rgb="FFFF420E"/>
      <rgbColor rgb="FF666699"/>
      <rgbColor rgb="FF969696"/>
      <rgbColor rgb="FF004586"/>
      <rgbColor rgb="FF579D1C"/>
      <rgbColor rgb="FF003300"/>
      <rgbColor rgb="FF314004"/>
      <rgbColor rgb="FF993300"/>
      <rgbColor rgb="FF993366"/>
      <rgbColor rgb="FF4B1F6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externalLink" Target="externalLinks/externalLink1.xml"/><Relationship Id="rId23" Type="http://schemas.openxmlformats.org/officeDocument/2006/relationships/theme" Target="theme/theme1.xml"/><Relationship Id="rId24" Type="http://schemas.openxmlformats.org/officeDocument/2006/relationships/styles" Target="styles.xml"/><Relationship Id="rId25" Type="http://schemas.openxmlformats.org/officeDocument/2006/relationships/sharedStrings" Target="sharedStrings.xml"/><Relationship Id="rId26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autoTitleDeleted val="1"/>
    <c:view3D>
      <c:rotX val="30"/>
      <c:rotY val="0"/>
      <c:rAngAx val="1"/>
    </c:view3D>
    <c:floor>
      <c:thickness val="0"/>
      <c:spPr>
        <a:solidFill>
          <a:srgbClr val="CCCCCC"/>
        </a:solidFill>
        <a:ln>
          <a:noFill/>
        </a:ln>
      </c:spPr>
    </c:floor>
    <c:sideWall>
      <c:thickness val="0"/>
    </c:sideWall>
    <c:backWall>
      <c:thickness val="0"/>
      <c:spPr>
        <a:noFill/>
        <a:ln>
          <a:solidFill>
            <a:srgbClr val="B3B3B3"/>
          </a:solidFill>
        </a:ln>
      </c:spPr>
    </c:backWall>
    <c:plotArea>
      <c:layout/>
      <c:pie3DChart>
        <c:varyColors val="1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FF420E"/>
              </a:solidFill>
              <a:ln>
                <a:noFill/>
              </a:ln>
            </c:spPr>
          </c:dPt>
          <c:dPt>
            <c:idx val="2"/>
            <c:bubble3D val="0"/>
            <c:spPr>
              <a:solidFill>
                <a:srgbClr val="FFD320"/>
              </a:solidFill>
              <a:ln>
                <a:noFill/>
              </a:ln>
            </c:spPr>
          </c:dPt>
          <c:dPt>
            <c:idx val="3"/>
            <c:bubble3D val="0"/>
            <c:spPr>
              <a:solidFill>
                <a:srgbClr val="579D1C"/>
              </a:solidFill>
              <a:ln>
                <a:noFill/>
              </a:ln>
            </c:spPr>
          </c:dPt>
          <c:dPt>
            <c:idx val="4"/>
            <c:bubble3D val="0"/>
            <c:spPr>
              <a:solidFill>
                <a:srgbClr val="7E0021"/>
              </a:solidFill>
              <a:ln>
                <a:noFill/>
              </a:ln>
            </c:spPr>
          </c:dPt>
          <c:dPt>
            <c:idx val="5"/>
            <c:bubble3D val="0"/>
            <c:spPr>
              <a:solidFill>
                <a:srgbClr val="83CAFF"/>
              </a:solidFill>
              <a:ln>
                <a:noFill/>
              </a:ln>
            </c:spPr>
          </c:dPt>
          <c:dPt>
            <c:idx val="6"/>
            <c:bubble3D val="0"/>
            <c:spPr>
              <a:solidFill>
                <a:srgbClr val="314004"/>
              </a:solidFill>
              <a:ln>
                <a:noFill/>
              </a:ln>
            </c:spPr>
          </c:dPt>
          <c:dPt>
            <c:idx val="7"/>
            <c:bubble3D val="0"/>
            <c:spPr>
              <a:solidFill>
                <a:srgbClr val="AECF00"/>
              </a:solidFill>
              <a:ln>
                <a:noFill/>
              </a:ln>
            </c:spPr>
          </c:dPt>
          <c:dPt>
            <c:idx val="8"/>
            <c:bubble3D val="0"/>
            <c:spPr>
              <a:solidFill>
                <a:srgbClr val="4B1F6F"/>
              </a:solidFill>
              <a:ln>
                <a:noFill/>
              </a:ln>
            </c:spPr>
          </c:dPt>
          <c:dPt>
            <c:idx val="9"/>
            <c:bubble3D val="0"/>
            <c:spPr>
              <a:solidFill>
                <a:srgbClr val="FF950E"/>
              </a:solidFill>
              <a:ln>
                <a:noFill/>
              </a:ln>
            </c:spPr>
          </c:dPt>
          <c:dPt>
            <c:idx val="10"/>
            <c:bubble3D val="0"/>
            <c:spPr>
              <a:solidFill>
                <a:srgbClr val="C5000B"/>
              </a:solidFill>
              <a:ln>
                <a:noFill/>
              </a:ln>
            </c:spPr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ARCHIPELS!$M$98:$N$98</c:f>
              <c:strCache>
                <c:ptCount val="2"/>
                <c:pt idx="0">
                  <c:v>MACRON</c:v>
                </c:pt>
                <c:pt idx="1">
                  <c:v>LE PEN</c:v>
                </c:pt>
              </c:strCache>
            </c:strRef>
          </c:cat>
          <c:val>
            <c:numRef>
              <c:f>ARCHIPELS!$M$99:$N$99</c:f>
              <c:numCache>
                <c:formatCode>General</c:formatCode>
                <c:ptCount val="2"/>
                <c:pt idx="0">
                  <c:v>52378.0</c:v>
                </c:pt>
                <c:pt idx="1">
                  <c:v>37319.0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solidFill>
            <a:srgbClr val="B3B3B3"/>
          </a:solidFill>
        </a:ln>
      </c:spPr>
    </c:plotArea>
    <c:legend>
      <c:legendPos val="r"/>
      <c:layout/>
      <c:overlay val="0"/>
      <c:spPr>
        <a:noFill/>
        <a:ln>
          <a:noFill/>
        </a:ln>
      </c:spPr>
    </c:legend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autoTitleDeleted val="1"/>
    <c:view3D>
      <c:rotX val="30"/>
      <c:rotY val="0"/>
      <c:rAngAx val="1"/>
    </c:view3D>
    <c:floor>
      <c:thickness val="0"/>
      <c:spPr>
        <a:solidFill>
          <a:srgbClr val="CCCCCC"/>
        </a:solidFill>
        <a:ln>
          <a:noFill/>
        </a:ln>
      </c:spPr>
    </c:floor>
    <c:sideWall>
      <c:thickness val="0"/>
    </c:sideWall>
    <c:backWall>
      <c:thickness val="0"/>
      <c:spPr>
        <a:noFill/>
        <a:ln>
          <a:solidFill>
            <a:srgbClr val="B3B3B3"/>
          </a:solidFill>
        </a:ln>
      </c:spPr>
    </c:backWall>
    <c:plotArea>
      <c:layout/>
      <c:pie3DChart>
        <c:varyColors val="1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FF420E"/>
              </a:solidFill>
              <a:ln>
                <a:noFill/>
              </a:ln>
            </c:spPr>
          </c:dPt>
          <c:dPt>
            <c:idx val="2"/>
            <c:bubble3D val="0"/>
            <c:spPr>
              <a:solidFill>
                <a:srgbClr val="FFD320"/>
              </a:solidFill>
              <a:ln>
                <a:noFill/>
              </a:ln>
            </c:spPr>
          </c:dPt>
          <c:dPt>
            <c:idx val="3"/>
            <c:bubble3D val="0"/>
            <c:spPr>
              <a:solidFill>
                <a:srgbClr val="579D1C"/>
              </a:solidFill>
              <a:ln>
                <a:noFill/>
              </a:ln>
            </c:spPr>
          </c:dPt>
          <c:dPt>
            <c:idx val="4"/>
            <c:bubble3D val="0"/>
            <c:spPr>
              <a:solidFill>
                <a:srgbClr val="7E0021"/>
              </a:solidFill>
              <a:ln>
                <a:noFill/>
              </a:ln>
            </c:spPr>
          </c:dPt>
          <c:dPt>
            <c:idx val="5"/>
            <c:bubble3D val="0"/>
            <c:spPr>
              <a:solidFill>
                <a:srgbClr val="83CAFF"/>
              </a:solidFill>
              <a:ln>
                <a:noFill/>
              </a:ln>
            </c:spPr>
          </c:dPt>
          <c:dPt>
            <c:idx val="6"/>
            <c:bubble3D val="0"/>
            <c:spPr>
              <a:solidFill>
                <a:srgbClr val="314004"/>
              </a:solidFill>
              <a:ln>
                <a:noFill/>
              </a:ln>
            </c:spPr>
          </c:dPt>
          <c:dPt>
            <c:idx val="7"/>
            <c:bubble3D val="0"/>
            <c:spPr>
              <a:solidFill>
                <a:srgbClr val="AECF00"/>
              </a:solidFill>
              <a:ln>
                <a:noFill/>
              </a:ln>
            </c:spPr>
          </c:dPt>
          <c:dPt>
            <c:idx val="8"/>
            <c:bubble3D val="0"/>
            <c:spPr>
              <a:solidFill>
                <a:srgbClr val="4B1F6F"/>
              </a:solidFill>
              <a:ln>
                <a:noFill/>
              </a:ln>
            </c:spPr>
          </c:dPt>
          <c:dPt>
            <c:idx val="9"/>
            <c:bubble3D val="0"/>
            <c:spPr>
              <a:solidFill>
                <a:srgbClr val="FF950E"/>
              </a:solidFill>
              <a:ln>
                <a:noFill/>
              </a:ln>
            </c:spPr>
          </c:dPt>
          <c:dPt>
            <c:idx val="10"/>
            <c:bubble3D val="0"/>
            <c:spPr>
              <a:solidFill>
                <a:srgbClr val="C5000B"/>
              </a:solidFill>
              <a:ln>
                <a:noFill/>
              </a:ln>
            </c:spPr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ARCHIPELS!$M$5:$N$5</c:f>
              <c:strCache>
                <c:ptCount val="2"/>
                <c:pt idx="0">
                  <c:v>MACRON</c:v>
                </c:pt>
                <c:pt idx="1">
                  <c:v>LE PEN</c:v>
                </c:pt>
              </c:strCache>
            </c:strRef>
          </c:cat>
          <c:val>
            <c:numRef>
              <c:f>ARCHIPELS!$M$15:$N$15</c:f>
              <c:numCache>
                <c:formatCode>#,##0</c:formatCode>
                <c:ptCount val="2"/>
                <c:pt idx="0">
                  <c:v>5437.0</c:v>
                </c:pt>
                <c:pt idx="1">
                  <c:v>3465.0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autoTitleDeleted val="1"/>
    <c:view3D>
      <c:rotX val="30"/>
      <c:rotY val="0"/>
      <c:rAngAx val="1"/>
    </c:view3D>
    <c:floor>
      <c:thickness val="0"/>
      <c:spPr>
        <a:solidFill>
          <a:srgbClr val="CCCCCC"/>
        </a:solidFill>
        <a:ln>
          <a:noFill/>
        </a:ln>
      </c:spPr>
    </c:floor>
    <c:sideWall>
      <c:thickness val="0"/>
    </c:sideWall>
    <c:backWall>
      <c:thickness val="0"/>
      <c:spPr>
        <a:noFill/>
        <a:ln>
          <a:solidFill>
            <a:srgbClr val="B3B3B3"/>
          </a:solidFill>
        </a:ln>
      </c:spPr>
    </c:backWall>
    <c:plotArea>
      <c:layout/>
      <c:pie3DChart>
        <c:varyColors val="1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FF420E"/>
              </a:solidFill>
              <a:ln>
                <a:noFill/>
              </a:ln>
            </c:spPr>
          </c:dPt>
          <c:dPt>
            <c:idx val="2"/>
            <c:bubble3D val="0"/>
            <c:spPr>
              <a:solidFill>
                <a:srgbClr val="FFD320"/>
              </a:solidFill>
              <a:ln>
                <a:noFill/>
              </a:ln>
            </c:spPr>
          </c:dPt>
          <c:dPt>
            <c:idx val="3"/>
            <c:bubble3D val="0"/>
            <c:spPr>
              <a:solidFill>
                <a:srgbClr val="579D1C"/>
              </a:solidFill>
              <a:ln>
                <a:noFill/>
              </a:ln>
            </c:spPr>
          </c:dPt>
          <c:dPt>
            <c:idx val="4"/>
            <c:bubble3D val="0"/>
            <c:spPr>
              <a:solidFill>
                <a:srgbClr val="7E0021"/>
              </a:solidFill>
              <a:ln>
                <a:noFill/>
              </a:ln>
            </c:spPr>
          </c:dPt>
          <c:dPt>
            <c:idx val="5"/>
            <c:bubble3D val="0"/>
            <c:spPr>
              <a:solidFill>
                <a:srgbClr val="83CAFF"/>
              </a:solidFill>
              <a:ln>
                <a:noFill/>
              </a:ln>
            </c:spPr>
          </c:dPt>
          <c:dPt>
            <c:idx val="6"/>
            <c:bubble3D val="0"/>
            <c:spPr>
              <a:solidFill>
                <a:srgbClr val="314004"/>
              </a:solidFill>
              <a:ln>
                <a:noFill/>
              </a:ln>
            </c:spPr>
          </c:dPt>
          <c:dPt>
            <c:idx val="7"/>
            <c:bubble3D val="0"/>
            <c:spPr>
              <a:solidFill>
                <a:srgbClr val="AECF00"/>
              </a:solidFill>
              <a:ln>
                <a:noFill/>
              </a:ln>
            </c:spPr>
          </c:dPt>
          <c:dPt>
            <c:idx val="8"/>
            <c:bubble3D val="0"/>
            <c:spPr>
              <a:solidFill>
                <a:srgbClr val="4B1F6F"/>
              </a:solidFill>
              <a:ln>
                <a:noFill/>
              </a:ln>
            </c:spPr>
          </c:dPt>
          <c:dPt>
            <c:idx val="9"/>
            <c:bubble3D val="0"/>
            <c:spPr>
              <a:solidFill>
                <a:srgbClr val="FF950E"/>
              </a:solidFill>
              <a:ln>
                <a:noFill/>
              </a:ln>
            </c:spPr>
          </c:dPt>
          <c:dPt>
            <c:idx val="10"/>
            <c:bubble3D val="0"/>
            <c:spPr>
              <a:solidFill>
                <a:srgbClr val="C5000B"/>
              </a:solidFill>
              <a:ln>
                <a:noFill/>
              </a:ln>
            </c:spPr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ARCHIPELS!$M$5:$N$5</c:f>
              <c:strCache>
                <c:ptCount val="2"/>
                <c:pt idx="0">
                  <c:v>MACRON</c:v>
                </c:pt>
                <c:pt idx="1">
                  <c:v>LE PEN</c:v>
                </c:pt>
              </c:strCache>
            </c:strRef>
          </c:cat>
          <c:val>
            <c:numRef>
              <c:f>ARCHIPELS!$M$10:$N$10</c:f>
              <c:numCache>
                <c:formatCode>#,##0</c:formatCode>
                <c:ptCount val="2"/>
                <c:pt idx="0">
                  <c:v>2850.0</c:v>
                </c:pt>
                <c:pt idx="1">
                  <c:v>2950.0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autoTitleDeleted val="1"/>
    <c:view3D>
      <c:rotX val="30"/>
      <c:rotY val="0"/>
      <c:rAngAx val="1"/>
    </c:view3D>
    <c:floor>
      <c:thickness val="0"/>
      <c:spPr>
        <a:solidFill>
          <a:srgbClr val="CCCCCC"/>
        </a:solidFill>
        <a:ln>
          <a:noFill/>
        </a:ln>
      </c:spPr>
    </c:floor>
    <c:sideWall>
      <c:thickness val="0"/>
    </c:sideWall>
    <c:backWall>
      <c:thickness val="0"/>
      <c:spPr>
        <a:noFill/>
        <a:ln>
          <a:solidFill>
            <a:srgbClr val="B3B3B3"/>
          </a:solidFill>
        </a:ln>
      </c:spPr>
    </c:backWall>
    <c:plotArea>
      <c:layout/>
      <c:pie3DChart>
        <c:varyColors val="1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FF420E"/>
              </a:solidFill>
              <a:ln>
                <a:noFill/>
              </a:ln>
            </c:spPr>
          </c:dPt>
          <c:dPt>
            <c:idx val="2"/>
            <c:bubble3D val="0"/>
            <c:spPr>
              <a:solidFill>
                <a:srgbClr val="FFD320"/>
              </a:solidFill>
              <a:ln>
                <a:noFill/>
              </a:ln>
            </c:spPr>
          </c:dPt>
          <c:dPt>
            <c:idx val="3"/>
            <c:bubble3D val="0"/>
            <c:spPr>
              <a:solidFill>
                <a:srgbClr val="579D1C"/>
              </a:solidFill>
              <a:ln>
                <a:noFill/>
              </a:ln>
            </c:spPr>
          </c:dPt>
          <c:dPt>
            <c:idx val="4"/>
            <c:bubble3D val="0"/>
            <c:spPr>
              <a:solidFill>
                <a:srgbClr val="7E0021"/>
              </a:solidFill>
              <a:ln>
                <a:noFill/>
              </a:ln>
            </c:spPr>
          </c:dPt>
          <c:dPt>
            <c:idx val="5"/>
            <c:bubble3D val="0"/>
            <c:spPr>
              <a:solidFill>
                <a:srgbClr val="83CAFF"/>
              </a:solidFill>
              <a:ln>
                <a:noFill/>
              </a:ln>
            </c:spPr>
          </c:dPt>
          <c:dPt>
            <c:idx val="6"/>
            <c:bubble3D val="0"/>
            <c:spPr>
              <a:solidFill>
                <a:srgbClr val="314004"/>
              </a:solidFill>
              <a:ln>
                <a:noFill/>
              </a:ln>
            </c:spPr>
          </c:dPt>
          <c:dPt>
            <c:idx val="7"/>
            <c:bubble3D val="0"/>
            <c:spPr>
              <a:solidFill>
                <a:srgbClr val="AECF00"/>
              </a:solidFill>
              <a:ln>
                <a:noFill/>
              </a:ln>
            </c:spPr>
          </c:dPt>
          <c:dPt>
            <c:idx val="8"/>
            <c:bubble3D val="0"/>
            <c:spPr>
              <a:solidFill>
                <a:srgbClr val="4B1F6F"/>
              </a:solidFill>
              <a:ln>
                <a:noFill/>
              </a:ln>
            </c:spPr>
          </c:dPt>
          <c:dPt>
            <c:idx val="9"/>
            <c:bubble3D val="0"/>
            <c:spPr>
              <a:solidFill>
                <a:srgbClr val="FF950E"/>
              </a:solidFill>
              <a:ln>
                <a:noFill/>
              </a:ln>
            </c:spPr>
          </c:dPt>
          <c:dPt>
            <c:idx val="10"/>
            <c:bubble3D val="0"/>
            <c:spPr>
              <a:solidFill>
                <a:srgbClr val="C5000B"/>
              </a:solidFill>
              <a:ln>
                <a:noFill/>
              </a:ln>
            </c:spPr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ARCHIPELS!$M$23:$N$23</c:f>
              <c:strCache>
                <c:ptCount val="2"/>
                <c:pt idx="0">
                  <c:v>MACRON</c:v>
                </c:pt>
                <c:pt idx="1">
                  <c:v>LE PEN</c:v>
                </c:pt>
              </c:strCache>
            </c:strRef>
          </c:cat>
          <c:val>
            <c:numRef>
              <c:f>ARCHIPELS!$M$24:$N$24</c:f>
              <c:numCache>
                <c:formatCode>#,##0</c:formatCode>
                <c:ptCount val="2"/>
                <c:pt idx="0">
                  <c:v>1643.0</c:v>
                </c:pt>
                <c:pt idx="1">
                  <c:v>996.0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title>
      <c:tx>
        <c:rich>
          <a:bodyPr/>
          <a:lstStyle/>
          <a:p>
            <a:pPr>
              <a:defRPr sz="1600" b="1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r>
              <a:rPr lang="fr-FR" sz="1600" b="1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rPr>
              <a:t>Taux de participation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ARCHIPELS!$A$104:$A$107</c:f>
              <c:strCache>
                <c:ptCount val="4"/>
                <c:pt idx="0">
                  <c:v>1ère circonscription</c:v>
                </c:pt>
                <c:pt idx="1">
                  <c:v>2ème circonscription</c:v>
                </c:pt>
                <c:pt idx="2">
                  <c:v>3ème circonscription</c:v>
                </c:pt>
                <c:pt idx="3">
                  <c:v>TOTAL GENERAL</c:v>
                </c:pt>
              </c:strCache>
            </c:strRef>
          </c:cat>
          <c:val>
            <c:numRef>
              <c:f>ARCHIPELS!$G$104:$G$107</c:f>
              <c:numCache>
                <c:formatCode>0.00%</c:formatCode>
                <c:ptCount val="4"/>
                <c:pt idx="0">
                  <c:v>0.494484584413436</c:v>
                </c:pt>
                <c:pt idx="1">
                  <c:v>0.451422227556409</c:v>
                </c:pt>
                <c:pt idx="2">
                  <c:v>0.458243946105289</c:v>
                </c:pt>
                <c:pt idx="3">
                  <c:v>0.468900295627362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participation</c15:sqref>
                        </c15:formulaRef>
                      </c:ext>
                    </c:extLst>
                    <c:strCache>
                      <c:ptCount val="1"/>
                      <c:pt idx="0">
                        <c:v>participation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rgbClr val="FF420E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ARCHIPELS!$A$104:$A$107</c:f>
              <c:strCache>
                <c:ptCount val="4"/>
                <c:pt idx="0">
                  <c:v>1ère circonscription</c:v>
                </c:pt>
                <c:pt idx="1">
                  <c:v>2ème circonscription</c:v>
                </c:pt>
                <c:pt idx="2">
                  <c:v>3ème circonscription</c:v>
                </c:pt>
                <c:pt idx="3">
                  <c:v>TOTAL GENERAL</c:v>
                </c:pt>
              </c:strCache>
            </c:strRef>
          </c:cat>
          <c:val>
            <c:numRef>
              <c:f>ARCHIPELS!$AB$104:$AB$107</c:f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blancs</c15:sqref>
                        </c15:formulaRef>
                      </c:ext>
                    </c:extLst>
                    <c:strCache>
                      <c:ptCount val="1"/>
                      <c:pt idx="0">
                        <c:v>blancs</c:v>
                      </c:pt>
                    </c:strCache>
                  </c:strRef>
                </c15:tx>
              </c15:filteredSeriesTitle>
            </c:ext>
          </c:extLst>
        </c:ser>
        <c:ser>
          <c:idx val="2"/>
          <c:order val="2"/>
          <c:spPr>
            <a:solidFill>
              <a:srgbClr val="FFD32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ARCHIPELS!$A$104:$A$107</c:f>
              <c:strCache>
                <c:ptCount val="4"/>
                <c:pt idx="0">
                  <c:v>1ère circonscription</c:v>
                </c:pt>
                <c:pt idx="1">
                  <c:v>2ème circonscription</c:v>
                </c:pt>
                <c:pt idx="2">
                  <c:v>3ème circonscription</c:v>
                </c:pt>
                <c:pt idx="3">
                  <c:v>TOTAL GENERAL</c:v>
                </c:pt>
              </c:strCache>
            </c:strRef>
          </c:cat>
          <c:val>
            <c:numRef>
              <c:f>ARCHIPELS!$AC$104:$AC$107</c:f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nuls</c15:sqref>
                        </c15:formulaRef>
                      </c:ext>
                    </c:extLst>
                    <c:strCache>
                      <c:ptCount val="1"/>
                      <c:pt idx="0">
                        <c:v>nuls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27304864"/>
        <c:axId val="1427306496"/>
      </c:barChart>
      <c:catAx>
        <c:axId val="142730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1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endParaRPr lang="fr-FR"/>
          </a:p>
        </c:txPr>
        <c:crossAx val="1427306496"/>
        <c:crosses val="autoZero"/>
        <c:auto val="1"/>
        <c:lblAlgn val="ctr"/>
        <c:lblOffset val="100"/>
        <c:noMultiLvlLbl val="1"/>
      </c:catAx>
      <c:valAx>
        <c:axId val="1427306496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.00%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endParaRPr lang="fr-FR"/>
          </a:p>
        </c:txPr>
        <c:crossAx val="1427304864"/>
        <c:crosses val="autoZero"/>
        <c:crossBetween val="between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gap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autoTitleDeleted val="1"/>
    <c:view3D>
      <c:rotX val="30"/>
      <c:rotY val="0"/>
      <c:rAngAx val="1"/>
    </c:view3D>
    <c:floor>
      <c:thickness val="0"/>
      <c:spPr>
        <a:solidFill>
          <a:srgbClr val="CCCCCC"/>
        </a:solidFill>
        <a:ln>
          <a:noFill/>
        </a:ln>
      </c:spPr>
    </c:floor>
    <c:sideWall>
      <c:thickness val="0"/>
    </c:sideWall>
    <c:backWall>
      <c:thickness val="0"/>
      <c:spPr>
        <a:noFill/>
        <a:ln>
          <a:solidFill>
            <a:srgbClr val="B3B3B3"/>
          </a:solidFill>
        </a:ln>
      </c:spPr>
    </c:backWall>
    <c:plotArea>
      <c:layout/>
      <c:pie3DChart>
        <c:varyColors val="1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FF420E"/>
              </a:solidFill>
              <a:ln>
                <a:noFill/>
              </a:ln>
            </c:spPr>
          </c:dPt>
          <c:dPt>
            <c:idx val="2"/>
            <c:bubble3D val="0"/>
            <c:spPr>
              <a:solidFill>
                <a:srgbClr val="FFD320"/>
              </a:solidFill>
              <a:ln>
                <a:noFill/>
              </a:ln>
            </c:spPr>
          </c:dPt>
          <c:dPt>
            <c:idx val="3"/>
            <c:bubble3D val="0"/>
            <c:spPr>
              <a:solidFill>
                <a:srgbClr val="579D1C"/>
              </a:solidFill>
              <a:ln>
                <a:noFill/>
              </a:ln>
            </c:spPr>
          </c:dPt>
          <c:dPt>
            <c:idx val="4"/>
            <c:bubble3D val="0"/>
            <c:spPr>
              <a:solidFill>
                <a:srgbClr val="7E0021"/>
              </a:solidFill>
              <a:ln>
                <a:noFill/>
              </a:ln>
            </c:spPr>
          </c:dPt>
          <c:dPt>
            <c:idx val="5"/>
            <c:bubble3D val="0"/>
            <c:spPr>
              <a:solidFill>
                <a:srgbClr val="83CAFF"/>
              </a:solidFill>
              <a:ln>
                <a:noFill/>
              </a:ln>
            </c:spPr>
          </c:dPt>
          <c:dPt>
            <c:idx val="6"/>
            <c:bubble3D val="0"/>
            <c:spPr>
              <a:solidFill>
                <a:srgbClr val="314004"/>
              </a:solidFill>
              <a:ln>
                <a:noFill/>
              </a:ln>
            </c:spPr>
          </c:dPt>
          <c:dPt>
            <c:idx val="7"/>
            <c:bubble3D val="0"/>
            <c:spPr>
              <a:solidFill>
                <a:srgbClr val="AECF00"/>
              </a:solidFill>
              <a:ln>
                <a:noFill/>
              </a:ln>
            </c:spPr>
          </c:dPt>
          <c:dPt>
            <c:idx val="8"/>
            <c:bubble3D val="0"/>
            <c:spPr>
              <a:solidFill>
                <a:srgbClr val="4B1F6F"/>
              </a:solidFill>
              <a:ln>
                <a:noFill/>
              </a:ln>
            </c:spPr>
          </c:dPt>
          <c:dPt>
            <c:idx val="9"/>
            <c:bubble3D val="0"/>
            <c:spPr>
              <a:solidFill>
                <a:srgbClr val="FF950E"/>
              </a:solidFill>
              <a:ln>
                <a:noFill/>
              </a:ln>
            </c:spPr>
          </c:dPt>
          <c:dPt>
            <c:idx val="10"/>
            <c:bubble3D val="0"/>
            <c:spPr>
              <a:solidFill>
                <a:srgbClr val="C5000B"/>
              </a:solidFill>
              <a:ln>
                <a:noFill/>
              </a:ln>
            </c:spPr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ARCHIPELS!$M$5:$N$5</c:f>
              <c:strCache>
                <c:ptCount val="2"/>
                <c:pt idx="0">
                  <c:v>MACRON</c:v>
                </c:pt>
                <c:pt idx="1">
                  <c:v>LE PEN</c:v>
                </c:pt>
              </c:strCache>
            </c:strRef>
          </c:cat>
          <c:val>
            <c:numRef>
              <c:f>ARCHIPELS!$M$104:$N$104</c:f>
              <c:numCache>
                <c:formatCode>General</c:formatCode>
                <c:ptCount val="2"/>
                <c:pt idx="0">
                  <c:v>19274.0</c:v>
                </c:pt>
                <c:pt idx="1">
                  <c:v>14452.0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solidFill>
            <a:srgbClr val="B3B3B3"/>
          </a:solidFill>
        </a:ln>
      </c:spPr>
    </c:plotArea>
    <c:legend>
      <c:legendPos val="r"/>
      <c:layout/>
      <c:overlay val="0"/>
      <c:spPr>
        <a:noFill/>
        <a:ln>
          <a:noFill/>
        </a:ln>
      </c:spPr>
    </c:legend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autoTitleDeleted val="1"/>
    <c:view3D>
      <c:rotX val="30"/>
      <c:rotY val="0"/>
      <c:rAngAx val="1"/>
    </c:view3D>
    <c:floor>
      <c:thickness val="0"/>
      <c:spPr>
        <a:solidFill>
          <a:srgbClr val="CCCCCC"/>
        </a:solidFill>
        <a:ln>
          <a:noFill/>
        </a:ln>
      </c:spPr>
    </c:floor>
    <c:sideWall>
      <c:thickness val="0"/>
    </c:sideWall>
    <c:backWall>
      <c:thickness val="0"/>
      <c:spPr>
        <a:noFill/>
        <a:ln>
          <a:solidFill>
            <a:srgbClr val="B3B3B3"/>
          </a:solidFill>
        </a:ln>
      </c:spPr>
    </c:backWall>
    <c:plotArea>
      <c:layout/>
      <c:pie3DChart>
        <c:varyColors val="1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FF420E"/>
              </a:solidFill>
              <a:ln>
                <a:noFill/>
              </a:ln>
            </c:spPr>
          </c:dPt>
          <c:dPt>
            <c:idx val="2"/>
            <c:bubble3D val="0"/>
            <c:spPr>
              <a:solidFill>
                <a:srgbClr val="FFD320"/>
              </a:solidFill>
              <a:ln>
                <a:noFill/>
              </a:ln>
            </c:spPr>
          </c:dPt>
          <c:dPt>
            <c:idx val="3"/>
            <c:bubble3D val="0"/>
            <c:spPr>
              <a:solidFill>
                <a:srgbClr val="579D1C"/>
              </a:solidFill>
              <a:ln>
                <a:noFill/>
              </a:ln>
            </c:spPr>
          </c:dPt>
          <c:dPt>
            <c:idx val="4"/>
            <c:bubble3D val="0"/>
            <c:spPr>
              <a:solidFill>
                <a:srgbClr val="7E0021"/>
              </a:solidFill>
              <a:ln>
                <a:noFill/>
              </a:ln>
            </c:spPr>
          </c:dPt>
          <c:dPt>
            <c:idx val="5"/>
            <c:bubble3D val="0"/>
            <c:spPr>
              <a:solidFill>
                <a:srgbClr val="83CAFF"/>
              </a:solidFill>
              <a:ln>
                <a:noFill/>
              </a:ln>
            </c:spPr>
          </c:dPt>
          <c:dPt>
            <c:idx val="6"/>
            <c:bubble3D val="0"/>
            <c:spPr>
              <a:solidFill>
                <a:srgbClr val="314004"/>
              </a:solidFill>
              <a:ln>
                <a:noFill/>
              </a:ln>
            </c:spPr>
          </c:dPt>
          <c:dPt>
            <c:idx val="7"/>
            <c:bubble3D val="0"/>
            <c:spPr>
              <a:solidFill>
                <a:srgbClr val="AECF00"/>
              </a:solidFill>
              <a:ln>
                <a:noFill/>
              </a:ln>
            </c:spPr>
          </c:dPt>
          <c:dPt>
            <c:idx val="8"/>
            <c:bubble3D val="0"/>
            <c:spPr>
              <a:solidFill>
                <a:srgbClr val="4B1F6F"/>
              </a:solidFill>
              <a:ln>
                <a:noFill/>
              </a:ln>
            </c:spPr>
          </c:dPt>
          <c:dPt>
            <c:idx val="9"/>
            <c:bubble3D val="0"/>
            <c:spPr>
              <a:solidFill>
                <a:srgbClr val="FF950E"/>
              </a:solidFill>
              <a:ln>
                <a:noFill/>
              </a:ln>
            </c:spPr>
          </c:dPt>
          <c:dPt>
            <c:idx val="10"/>
            <c:bubble3D val="0"/>
            <c:spPr>
              <a:solidFill>
                <a:srgbClr val="C5000B"/>
              </a:solidFill>
              <a:ln>
                <a:noFill/>
              </a:ln>
            </c:spPr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ARCHIPELS!$M$5:$N$5</c:f>
              <c:strCache>
                <c:ptCount val="2"/>
                <c:pt idx="0">
                  <c:v>MACRON</c:v>
                </c:pt>
                <c:pt idx="1">
                  <c:v>LE PEN</c:v>
                </c:pt>
              </c:strCache>
            </c:strRef>
          </c:cat>
          <c:val>
            <c:numRef>
              <c:f>ARCHIPELS!$M$105:$N$105</c:f>
              <c:numCache>
                <c:formatCode>General</c:formatCode>
                <c:ptCount val="2"/>
                <c:pt idx="0">
                  <c:v>16637.0</c:v>
                </c:pt>
                <c:pt idx="1">
                  <c:v>11737.0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solidFill>
            <a:srgbClr val="B3B3B3"/>
          </a:solidFill>
        </a:ln>
      </c:spPr>
    </c:plotArea>
    <c:legend>
      <c:legendPos val="r"/>
      <c:layout/>
      <c:overlay val="0"/>
      <c:spPr>
        <a:noFill/>
        <a:ln>
          <a:noFill/>
        </a:ln>
      </c:spPr>
    </c:legend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autoTitleDeleted val="1"/>
    <c:view3D>
      <c:rotX val="30"/>
      <c:rotY val="0"/>
      <c:rAngAx val="1"/>
    </c:view3D>
    <c:floor>
      <c:thickness val="0"/>
      <c:spPr>
        <a:solidFill>
          <a:srgbClr val="CCCCCC"/>
        </a:solidFill>
        <a:ln>
          <a:noFill/>
        </a:ln>
      </c:spPr>
    </c:floor>
    <c:sideWall>
      <c:thickness val="0"/>
    </c:sideWall>
    <c:backWall>
      <c:thickness val="0"/>
      <c:spPr>
        <a:noFill/>
        <a:ln>
          <a:solidFill>
            <a:srgbClr val="B3B3B3"/>
          </a:solidFill>
        </a:ln>
      </c:spPr>
    </c:backWall>
    <c:plotArea>
      <c:layout/>
      <c:pie3DChart>
        <c:varyColors val="1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FF420E"/>
              </a:solidFill>
              <a:ln>
                <a:noFill/>
              </a:ln>
            </c:spPr>
          </c:dPt>
          <c:dPt>
            <c:idx val="2"/>
            <c:bubble3D val="0"/>
            <c:spPr>
              <a:solidFill>
                <a:srgbClr val="FFD320"/>
              </a:solidFill>
              <a:ln>
                <a:noFill/>
              </a:ln>
            </c:spPr>
          </c:dPt>
          <c:dPt>
            <c:idx val="3"/>
            <c:bubble3D val="0"/>
            <c:spPr>
              <a:solidFill>
                <a:srgbClr val="579D1C"/>
              </a:solidFill>
              <a:ln>
                <a:noFill/>
              </a:ln>
            </c:spPr>
          </c:dPt>
          <c:dPt>
            <c:idx val="4"/>
            <c:bubble3D val="0"/>
            <c:spPr>
              <a:solidFill>
                <a:srgbClr val="7E0021"/>
              </a:solidFill>
              <a:ln>
                <a:noFill/>
              </a:ln>
            </c:spPr>
          </c:dPt>
          <c:dPt>
            <c:idx val="5"/>
            <c:bubble3D val="0"/>
            <c:spPr>
              <a:solidFill>
                <a:srgbClr val="83CAFF"/>
              </a:solidFill>
              <a:ln>
                <a:noFill/>
              </a:ln>
            </c:spPr>
          </c:dPt>
          <c:dPt>
            <c:idx val="6"/>
            <c:bubble3D val="0"/>
            <c:spPr>
              <a:solidFill>
                <a:srgbClr val="314004"/>
              </a:solidFill>
              <a:ln>
                <a:noFill/>
              </a:ln>
            </c:spPr>
          </c:dPt>
          <c:dPt>
            <c:idx val="7"/>
            <c:bubble3D val="0"/>
            <c:spPr>
              <a:solidFill>
                <a:srgbClr val="AECF00"/>
              </a:solidFill>
              <a:ln>
                <a:noFill/>
              </a:ln>
            </c:spPr>
          </c:dPt>
          <c:dPt>
            <c:idx val="8"/>
            <c:bubble3D val="0"/>
            <c:spPr>
              <a:solidFill>
                <a:srgbClr val="4B1F6F"/>
              </a:solidFill>
              <a:ln>
                <a:noFill/>
              </a:ln>
            </c:spPr>
          </c:dPt>
          <c:dPt>
            <c:idx val="9"/>
            <c:bubble3D val="0"/>
            <c:spPr>
              <a:solidFill>
                <a:srgbClr val="FF950E"/>
              </a:solidFill>
              <a:ln>
                <a:noFill/>
              </a:ln>
            </c:spPr>
          </c:dPt>
          <c:dPt>
            <c:idx val="10"/>
            <c:bubble3D val="0"/>
            <c:spPr>
              <a:solidFill>
                <a:srgbClr val="C5000B"/>
              </a:solidFill>
              <a:ln>
                <a:noFill/>
              </a:ln>
            </c:spPr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ARCHIPELS!$M$5:$N$5</c:f>
              <c:strCache>
                <c:ptCount val="2"/>
                <c:pt idx="0">
                  <c:v>MACRON</c:v>
                </c:pt>
                <c:pt idx="1">
                  <c:v>LE PEN</c:v>
                </c:pt>
              </c:strCache>
            </c:strRef>
          </c:cat>
          <c:val>
            <c:numRef>
              <c:f>ARCHIPELS!$M$106:$N$106</c:f>
              <c:numCache>
                <c:formatCode>General</c:formatCode>
                <c:ptCount val="2"/>
                <c:pt idx="0">
                  <c:v>16467.0</c:v>
                </c:pt>
                <c:pt idx="1">
                  <c:v>11130.0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solidFill>
            <a:srgbClr val="B3B3B3"/>
          </a:solidFill>
        </a:ln>
      </c:spPr>
    </c:plotArea>
    <c:legend>
      <c:legendPos val="r"/>
      <c:layout/>
      <c:overlay val="0"/>
      <c:spPr>
        <a:noFill/>
        <a:ln>
          <a:noFill/>
        </a:ln>
      </c:spPr>
    </c:legend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autoTitleDeleted val="1"/>
    <c:view3D>
      <c:rotX val="30"/>
      <c:rotY val="0"/>
      <c:rAngAx val="1"/>
    </c:view3D>
    <c:floor>
      <c:thickness val="0"/>
      <c:spPr>
        <a:solidFill>
          <a:srgbClr val="CCCCCC"/>
        </a:solidFill>
        <a:ln>
          <a:noFill/>
        </a:ln>
      </c:spPr>
    </c:floor>
    <c:sideWall>
      <c:thickness val="0"/>
    </c:sideWall>
    <c:backWall>
      <c:thickness val="0"/>
      <c:spPr>
        <a:noFill/>
        <a:ln>
          <a:solidFill>
            <a:srgbClr val="B3B3B3"/>
          </a:solidFill>
        </a:ln>
      </c:spPr>
    </c:backWall>
    <c:plotArea>
      <c:layout/>
      <c:pie3DChart>
        <c:varyColors val="1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FF420E"/>
              </a:solidFill>
              <a:ln>
                <a:noFill/>
              </a:ln>
            </c:spPr>
          </c:dPt>
          <c:dPt>
            <c:idx val="2"/>
            <c:bubble3D val="0"/>
            <c:spPr>
              <a:solidFill>
                <a:srgbClr val="FFD320"/>
              </a:solidFill>
              <a:ln>
                <a:noFill/>
              </a:ln>
            </c:spPr>
          </c:dPt>
          <c:dPt>
            <c:idx val="3"/>
            <c:bubble3D val="0"/>
            <c:spPr>
              <a:solidFill>
                <a:srgbClr val="579D1C"/>
              </a:solidFill>
              <a:ln>
                <a:noFill/>
              </a:ln>
            </c:spPr>
          </c:dPt>
          <c:dPt>
            <c:idx val="4"/>
            <c:bubble3D val="0"/>
            <c:spPr>
              <a:solidFill>
                <a:srgbClr val="7E0021"/>
              </a:solidFill>
              <a:ln>
                <a:noFill/>
              </a:ln>
            </c:spPr>
          </c:dPt>
          <c:dPt>
            <c:idx val="5"/>
            <c:bubble3D val="0"/>
            <c:spPr>
              <a:solidFill>
                <a:srgbClr val="83CAFF"/>
              </a:solidFill>
              <a:ln>
                <a:noFill/>
              </a:ln>
            </c:spPr>
          </c:dPt>
          <c:dPt>
            <c:idx val="6"/>
            <c:bubble3D val="0"/>
            <c:spPr>
              <a:solidFill>
                <a:srgbClr val="314004"/>
              </a:solidFill>
              <a:ln>
                <a:noFill/>
              </a:ln>
            </c:spPr>
          </c:dPt>
          <c:dPt>
            <c:idx val="7"/>
            <c:bubble3D val="0"/>
            <c:spPr>
              <a:solidFill>
                <a:srgbClr val="AECF00"/>
              </a:solidFill>
              <a:ln>
                <a:noFill/>
              </a:ln>
            </c:spPr>
          </c:dPt>
          <c:dPt>
            <c:idx val="8"/>
            <c:bubble3D val="0"/>
            <c:spPr>
              <a:solidFill>
                <a:srgbClr val="4B1F6F"/>
              </a:solidFill>
              <a:ln>
                <a:noFill/>
              </a:ln>
            </c:spPr>
          </c:dPt>
          <c:dPt>
            <c:idx val="9"/>
            <c:bubble3D val="0"/>
            <c:spPr>
              <a:solidFill>
                <a:srgbClr val="FF950E"/>
              </a:solidFill>
              <a:ln>
                <a:noFill/>
              </a:ln>
            </c:spPr>
          </c:dPt>
          <c:dPt>
            <c:idx val="10"/>
            <c:bubble3D val="0"/>
            <c:spPr>
              <a:solidFill>
                <a:srgbClr val="C5000B"/>
              </a:solidFill>
              <a:ln>
                <a:noFill/>
              </a:ln>
            </c:spPr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ARCHIPELS!$M$5:$N$5</c:f>
              <c:strCache>
                <c:ptCount val="2"/>
                <c:pt idx="0">
                  <c:v>MACRON</c:v>
                </c:pt>
                <c:pt idx="1">
                  <c:v>LE PEN</c:v>
                </c:pt>
              </c:strCache>
            </c:strRef>
          </c:cat>
          <c:val>
            <c:numRef>
              <c:f>ARCHIPELS!$M$6:$N$6</c:f>
              <c:numCache>
                <c:formatCode>#,##0</c:formatCode>
                <c:ptCount val="2"/>
                <c:pt idx="0">
                  <c:v>1915.0</c:v>
                </c:pt>
                <c:pt idx="1">
                  <c:v>1489.0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autoTitleDeleted val="1"/>
    <c:view3D>
      <c:rotX val="30"/>
      <c:rotY val="0"/>
      <c:rAngAx val="1"/>
    </c:view3D>
    <c:floor>
      <c:thickness val="0"/>
      <c:spPr>
        <a:solidFill>
          <a:srgbClr val="CCCCCC"/>
        </a:solidFill>
        <a:ln>
          <a:noFill/>
        </a:ln>
      </c:spPr>
    </c:floor>
    <c:sideWall>
      <c:thickness val="0"/>
    </c:sideWall>
    <c:backWall>
      <c:thickness val="0"/>
      <c:spPr>
        <a:noFill/>
        <a:ln>
          <a:solidFill>
            <a:srgbClr val="B3B3B3"/>
          </a:solidFill>
        </a:ln>
      </c:spPr>
    </c:backWall>
    <c:plotArea>
      <c:layout/>
      <c:pie3DChart>
        <c:varyColors val="1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FF420E"/>
              </a:solidFill>
              <a:ln>
                <a:noFill/>
              </a:ln>
            </c:spPr>
          </c:dPt>
          <c:dPt>
            <c:idx val="2"/>
            <c:bubble3D val="0"/>
            <c:spPr>
              <a:solidFill>
                <a:srgbClr val="FFD320"/>
              </a:solidFill>
              <a:ln>
                <a:noFill/>
              </a:ln>
            </c:spPr>
          </c:dPt>
          <c:dPt>
            <c:idx val="3"/>
            <c:bubble3D val="0"/>
            <c:spPr>
              <a:solidFill>
                <a:srgbClr val="579D1C"/>
              </a:solidFill>
              <a:ln>
                <a:noFill/>
              </a:ln>
            </c:spPr>
          </c:dPt>
          <c:dPt>
            <c:idx val="4"/>
            <c:bubble3D val="0"/>
            <c:spPr>
              <a:solidFill>
                <a:srgbClr val="7E0021"/>
              </a:solidFill>
              <a:ln>
                <a:noFill/>
              </a:ln>
            </c:spPr>
          </c:dPt>
          <c:dPt>
            <c:idx val="5"/>
            <c:bubble3D val="0"/>
            <c:spPr>
              <a:solidFill>
                <a:srgbClr val="83CAFF"/>
              </a:solidFill>
              <a:ln>
                <a:noFill/>
              </a:ln>
            </c:spPr>
          </c:dPt>
          <c:dPt>
            <c:idx val="6"/>
            <c:bubble3D val="0"/>
            <c:spPr>
              <a:solidFill>
                <a:srgbClr val="314004"/>
              </a:solidFill>
              <a:ln>
                <a:noFill/>
              </a:ln>
            </c:spPr>
          </c:dPt>
          <c:dPt>
            <c:idx val="7"/>
            <c:bubble3D val="0"/>
            <c:spPr>
              <a:solidFill>
                <a:srgbClr val="AECF00"/>
              </a:solidFill>
              <a:ln>
                <a:noFill/>
              </a:ln>
            </c:spPr>
          </c:dPt>
          <c:dPt>
            <c:idx val="8"/>
            <c:bubble3D val="0"/>
            <c:spPr>
              <a:solidFill>
                <a:srgbClr val="4B1F6F"/>
              </a:solidFill>
              <a:ln>
                <a:noFill/>
              </a:ln>
            </c:spPr>
          </c:dPt>
          <c:dPt>
            <c:idx val="9"/>
            <c:bubble3D val="0"/>
            <c:spPr>
              <a:solidFill>
                <a:srgbClr val="FF950E"/>
              </a:solidFill>
              <a:ln>
                <a:noFill/>
              </a:ln>
            </c:spPr>
          </c:dPt>
          <c:dPt>
            <c:idx val="10"/>
            <c:bubble3D val="0"/>
            <c:spPr>
              <a:solidFill>
                <a:srgbClr val="C5000B"/>
              </a:solidFill>
              <a:ln>
                <a:noFill/>
              </a:ln>
            </c:spPr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ARCHIPELS!$M$5:$N$5</c:f>
              <c:strCache>
                <c:ptCount val="2"/>
                <c:pt idx="0">
                  <c:v>MACRON</c:v>
                </c:pt>
                <c:pt idx="1">
                  <c:v>LE PEN</c:v>
                </c:pt>
              </c:strCache>
            </c:strRef>
          </c:cat>
          <c:val>
            <c:numRef>
              <c:f>ARCHIPELS!$M$14:$N$14</c:f>
              <c:numCache>
                <c:formatCode>#,##0</c:formatCode>
                <c:ptCount val="2"/>
                <c:pt idx="0">
                  <c:v>3162.0</c:v>
                </c:pt>
                <c:pt idx="1">
                  <c:v>2038.0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autoTitleDeleted val="1"/>
    <c:view3D>
      <c:rotX val="30"/>
      <c:rotY val="0"/>
      <c:rAngAx val="1"/>
    </c:view3D>
    <c:floor>
      <c:thickness val="0"/>
      <c:spPr>
        <a:solidFill>
          <a:srgbClr val="CCCCCC"/>
        </a:solidFill>
        <a:ln>
          <a:noFill/>
        </a:ln>
      </c:spPr>
    </c:floor>
    <c:sideWall>
      <c:thickness val="0"/>
    </c:sideWall>
    <c:backWall>
      <c:thickness val="0"/>
      <c:spPr>
        <a:noFill/>
        <a:ln>
          <a:solidFill>
            <a:srgbClr val="B3B3B3"/>
          </a:solidFill>
        </a:ln>
      </c:spPr>
    </c:backWall>
    <c:plotArea>
      <c:layout/>
      <c:pie3DChart>
        <c:varyColors val="1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FF420E"/>
              </a:solidFill>
              <a:ln>
                <a:noFill/>
              </a:ln>
            </c:spPr>
          </c:dPt>
          <c:dPt>
            <c:idx val="2"/>
            <c:bubble3D val="0"/>
            <c:spPr>
              <a:solidFill>
                <a:srgbClr val="FFD320"/>
              </a:solidFill>
              <a:ln>
                <a:noFill/>
              </a:ln>
            </c:spPr>
          </c:dPt>
          <c:dPt>
            <c:idx val="3"/>
            <c:bubble3D val="0"/>
            <c:spPr>
              <a:solidFill>
                <a:srgbClr val="579D1C"/>
              </a:solidFill>
              <a:ln>
                <a:noFill/>
              </a:ln>
            </c:spPr>
          </c:dPt>
          <c:dPt>
            <c:idx val="4"/>
            <c:bubble3D val="0"/>
            <c:spPr>
              <a:solidFill>
                <a:srgbClr val="7E0021"/>
              </a:solidFill>
              <a:ln>
                <a:noFill/>
              </a:ln>
            </c:spPr>
          </c:dPt>
          <c:dPt>
            <c:idx val="5"/>
            <c:bubble3D val="0"/>
            <c:spPr>
              <a:solidFill>
                <a:srgbClr val="83CAFF"/>
              </a:solidFill>
              <a:ln>
                <a:noFill/>
              </a:ln>
            </c:spPr>
          </c:dPt>
          <c:dPt>
            <c:idx val="6"/>
            <c:bubble3D val="0"/>
            <c:spPr>
              <a:solidFill>
                <a:srgbClr val="314004"/>
              </a:solidFill>
              <a:ln>
                <a:noFill/>
              </a:ln>
            </c:spPr>
          </c:dPt>
          <c:dPt>
            <c:idx val="7"/>
            <c:bubble3D val="0"/>
            <c:spPr>
              <a:solidFill>
                <a:srgbClr val="AECF00"/>
              </a:solidFill>
              <a:ln>
                <a:noFill/>
              </a:ln>
            </c:spPr>
          </c:dPt>
          <c:dPt>
            <c:idx val="8"/>
            <c:bubble3D val="0"/>
            <c:spPr>
              <a:solidFill>
                <a:srgbClr val="4B1F6F"/>
              </a:solidFill>
              <a:ln>
                <a:noFill/>
              </a:ln>
            </c:spPr>
          </c:dPt>
          <c:dPt>
            <c:idx val="9"/>
            <c:bubble3D val="0"/>
            <c:spPr>
              <a:solidFill>
                <a:srgbClr val="FF950E"/>
              </a:solidFill>
              <a:ln>
                <a:noFill/>
              </a:ln>
            </c:spPr>
          </c:dPt>
          <c:dPt>
            <c:idx val="10"/>
            <c:bubble3D val="0"/>
            <c:spPr>
              <a:solidFill>
                <a:srgbClr val="C5000B"/>
              </a:solidFill>
              <a:ln>
                <a:noFill/>
              </a:ln>
            </c:spPr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ARCHIPELS!$M$5:$N$5</c:f>
              <c:strCache>
                <c:ptCount val="2"/>
                <c:pt idx="0">
                  <c:v>MACRON</c:v>
                </c:pt>
                <c:pt idx="1">
                  <c:v>LE PEN</c:v>
                </c:pt>
              </c:strCache>
            </c:strRef>
          </c:cat>
          <c:val>
            <c:numRef>
              <c:f>ARCHIPELS!$M$13:$N$13</c:f>
              <c:numCache>
                <c:formatCode>#,##0</c:formatCode>
                <c:ptCount val="2"/>
                <c:pt idx="0">
                  <c:v>5018.0</c:v>
                </c:pt>
                <c:pt idx="1">
                  <c:v>3451.0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autoTitleDeleted val="1"/>
    <c:view3D>
      <c:rotX val="30"/>
      <c:rotY val="0"/>
      <c:rAngAx val="1"/>
    </c:view3D>
    <c:floor>
      <c:thickness val="0"/>
      <c:spPr>
        <a:solidFill>
          <a:srgbClr val="CCCCCC"/>
        </a:solidFill>
        <a:ln>
          <a:noFill/>
        </a:ln>
      </c:spPr>
    </c:floor>
    <c:sideWall>
      <c:thickness val="0"/>
    </c:sideWall>
    <c:backWall>
      <c:thickness val="0"/>
      <c:spPr>
        <a:noFill/>
        <a:ln>
          <a:solidFill>
            <a:srgbClr val="B3B3B3"/>
          </a:solidFill>
        </a:ln>
      </c:spPr>
    </c:backWall>
    <c:plotArea>
      <c:layout/>
      <c:pie3DChart>
        <c:varyColors val="1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FF420E"/>
              </a:solidFill>
              <a:ln>
                <a:noFill/>
              </a:ln>
            </c:spPr>
          </c:dPt>
          <c:dPt>
            <c:idx val="2"/>
            <c:bubble3D val="0"/>
            <c:spPr>
              <a:solidFill>
                <a:srgbClr val="FFD320"/>
              </a:solidFill>
              <a:ln>
                <a:noFill/>
              </a:ln>
            </c:spPr>
          </c:dPt>
          <c:dPt>
            <c:idx val="3"/>
            <c:bubble3D val="0"/>
            <c:spPr>
              <a:solidFill>
                <a:srgbClr val="579D1C"/>
              </a:solidFill>
              <a:ln>
                <a:noFill/>
              </a:ln>
            </c:spPr>
          </c:dPt>
          <c:dPt>
            <c:idx val="4"/>
            <c:bubble3D val="0"/>
            <c:spPr>
              <a:solidFill>
                <a:srgbClr val="7E0021"/>
              </a:solidFill>
              <a:ln>
                <a:noFill/>
              </a:ln>
            </c:spPr>
          </c:dPt>
          <c:dPt>
            <c:idx val="5"/>
            <c:bubble3D val="0"/>
            <c:spPr>
              <a:solidFill>
                <a:srgbClr val="83CAFF"/>
              </a:solidFill>
              <a:ln>
                <a:noFill/>
              </a:ln>
            </c:spPr>
          </c:dPt>
          <c:dPt>
            <c:idx val="6"/>
            <c:bubble3D val="0"/>
            <c:spPr>
              <a:solidFill>
                <a:srgbClr val="314004"/>
              </a:solidFill>
              <a:ln>
                <a:noFill/>
              </a:ln>
            </c:spPr>
          </c:dPt>
          <c:dPt>
            <c:idx val="7"/>
            <c:bubble3D val="0"/>
            <c:spPr>
              <a:solidFill>
                <a:srgbClr val="AECF00"/>
              </a:solidFill>
              <a:ln>
                <a:noFill/>
              </a:ln>
            </c:spPr>
          </c:dPt>
          <c:dPt>
            <c:idx val="8"/>
            <c:bubble3D val="0"/>
            <c:spPr>
              <a:solidFill>
                <a:srgbClr val="4B1F6F"/>
              </a:solidFill>
              <a:ln>
                <a:noFill/>
              </a:ln>
            </c:spPr>
          </c:dPt>
          <c:dPt>
            <c:idx val="9"/>
            <c:bubble3D val="0"/>
            <c:spPr>
              <a:solidFill>
                <a:srgbClr val="FF950E"/>
              </a:solidFill>
              <a:ln>
                <a:noFill/>
              </a:ln>
            </c:spPr>
          </c:dPt>
          <c:dPt>
            <c:idx val="10"/>
            <c:bubble3D val="0"/>
            <c:spPr>
              <a:solidFill>
                <a:srgbClr val="C5000B"/>
              </a:solidFill>
              <a:ln>
                <a:noFill/>
              </a:ln>
            </c:spPr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ARCHIPELS!$M$5:$N$5</c:f>
              <c:strCache>
                <c:ptCount val="2"/>
                <c:pt idx="0">
                  <c:v>MACRON</c:v>
                </c:pt>
                <c:pt idx="1">
                  <c:v>LE PEN</c:v>
                </c:pt>
              </c:strCache>
            </c:strRef>
          </c:cat>
          <c:val>
            <c:numRef>
              <c:f>ARCHIPELS!$M$7:$N$7</c:f>
              <c:numCache>
                <c:formatCode>#,##0</c:formatCode>
                <c:ptCount val="2"/>
                <c:pt idx="0">
                  <c:v>3077.0</c:v>
                </c:pt>
                <c:pt idx="1">
                  <c:v>2384.0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autoTitleDeleted val="1"/>
    <c:view3D>
      <c:rotX val="30"/>
      <c:rotY val="0"/>
      <c:rAngAx val="1"/>
    </c:view3D>
    <c:floor>
      <c:thickness val="0"/>
      <c:spPr>
        <a:solidFill>
          <a:srgbClr val="CCCCCC"/>
        </a:solidFill>
        <a:ln>
          <a:noFill/>
        </a:ln>
      </c:spPr>
    </c:floor>
    <c:sideWall>
      <c:thickness val="0"/>
    </c:sideWall>
    <c:backWall>
      <c:thickness val="0"/>
      <c:spPr>
        <a:noFill/>
        <a:ln>
          <a:solidFill>
            <a:srgbClr val="B3B3B3"/>
          </a:solidFill>
        </a:ln>
      </c:spPr>
    </c:backWall>
    <c:plotArea>
      <c:layout/>
      <c:pie3DChart>
        <c:varyColors val="1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FF420E"/>
              </a:solidFill>
              <a:ln>
                <a:noFill/>
              </a:ln>
            </c:spPr>
          </c:dPt>
          <c:dPt>
            <c:idx val="2"/>
            <c:bubble3D val="0"/>
            <c:spPr>
              <a:solidFill>
                <a:srgbClr val="FFD320"/>
              </a:solidFill>
              <a:ln>
                <a:noFill/>
              </a:ln>
            </c:spPr>
          </c:dPt>
          <c:dPt>
            <c:idx val="3"/>
            <c:bubble3D val="0"/>
            <c:spPr>
              <a:solidFill>
                <a:srgbClr val="579D1C"/>
              </a:solidFill>
              <a:ln>
                <a:noFill/>
              </a:ln>
            </c:spPr>
          </c:dPt>
          <c:dPt>
            <c:idx val="4"/>
            <c:bubble3D val="0"/>
            <c:spPr>
              <a:solidFill>
                <a:srgbClr val="7E0021"/>
              </a:solidFill>
              <a:ln>
                <a:noFill/>
              </a:ln>
            </c:spPr>
          </c:dPt>
          <c:dPt>
            <c:idx val="5"/>
            <c:bubble3D val="0"/>
            <c:spPr>
              <a:solidFill>
                <a:srgbClr val="83CAFF"/>
              </a:solidFill>
              <a:ln>
                <a:noFill/>
              </a:ln>
            </c:spPr>
          </c:dPt>
          <c:dPt>
            <c:idx val="6"/>
            <c:bubble3D val="0"/>
            <c:spPr>
              <a:solidFill>
                <a:srgbClr val="314004"/>
              </a:solidFill>
              <a:ln>
                <a:noFill/>
              </a:ln>
            </c:spPr>
          </c:dPt>
          <c:dPt>
            <c:idx val="7"/>
            <c:bubble3D val="0"/>
            <c:spPr>
              <a:solidFill>
                <a:srgbClr val="AECF00"/>
              </a:solidFill>
              <a:ln>
                <a:noFill/>
              </a:ln>
            </c:spPr>
          </c:dPt>
          <c:dPt>
            <c:idx val="8"/>
            <c:bubble3D val="0"/>
            <c:spPr>
              <a:solidFill>
                <a:srgbClr val="4B1F6F"/>
              </a:solidFill>
              <a:ln>
                <a:noFill/>
              </a:ln>
            </c:spPr>
          </c:dPt>
          <c:dPt>
            <c:idx val="9"/>
            <c:bubble3D val="0"/>
            <c:spPr>
              <a:solidFill>
                <a:srgbClr val="FF950E"/>
              </a:solidFill>
              <a:ln>
                <a:noFill/>
              </a:ln>
            </c:spPr>
          </c:dPt>
          <c:dPt>
            <c:idx val="10"/>
            <c:bubble3D val="0"/>
            <c:spPr>
              <a:solidFill>
                <a:srgbClr val="C5000B"/>
              </a:solidFill>
              <a:ln>
                <a:noFill/>
              </a:ln>
            </c:spPr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ARCHIPELS!$M$5:$N$5</c:f>
              <c:strCache>
                <c:ptCount val="2"/>
                <c:pt idx="0">
                  <c:v>MACRON</c:v>
                </c:pt>
                <c:pt idx="1">
                  <c:v>LE PEN</c:v>
                </c:pt>
              </c:strCache>
            </c:strRef>
          </c:cat>
          <c:val>
            <c:numRef>
              <c:f>ARCHIPELS!$M$9:$N$9</c:f>
              <c:numCache>
                <c:formatCode>#,##0</c:formatCode>
                <c:ptCount val="2"/>
                <c:pt idx="0">
                  <c:v>2856.0</c:v>
                </c:pt>
                <c:pt idx="1">
                  <c:v>1826.0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650160</xdr:colOff>
      <xdr:row>7</xdr:row>
      <xdr:rowOff>18000</xdr:rowOff>
    </xdr:from>
    <xdr:to>
      <xdr:col>11</xdr:col>
      <xdr:colOff>15735</xdr:colOff>
      <xdr:row>47</xdr:row>
      <xdr:rowOff>99000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171000</xdr:colOff>
      <xdr:row>5</xdr:row>
      <xdr:rowOff>100080</xdr:rowOff>
    </xdr:from>
    <xdr:to>
      <xdr:col>14</xdr:col>
      <xdr:colOff>743040</xdr:colOff>
      <xdr:row>51</xdr:row>
      <xdr:rowOff>146160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171000</xdr:colOff>
      <xdr:row>5</xdr:row>
      <xdr:rowOff>100080</xdr:rowOff>
    </xdr:from>
    <xdr:to>
      <xdr:col>14</xdr:col>
      <xdr:colOff>743040</xdr:colOff>
      <xdr:row>51</xdr:row>
      <xdr:rowOff>146160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171000</xdr:colOff>
      <xdr:row>5</xdr:row>
      <xdr:rowOff>100080</xdr:rowOff>
    </xdr:from>
    <xdr:to>
      <xdr:col>14</xdr:col>
      <xdr:colOff>743040</xdr:colOff>
      <xdr:row>51</xdr:row>
      <xdr:rowOff>146160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401400</xdr:colOff>
      <xdr:row>3</xdr:row>
      <xdr:rowOff>52200</xdr:rowOff>
    </xdr:from>
    <xdr:to>
      <xdr:col>11</xdr:col>
      <xdr:colOff>341280</xdr:colOff>
      <xdr:row>37</xdr:row>
      <xdr:rowOff>158760</xdr:rowOff>
    </xdr:to>
    <xdr:graphicFrame macro="">
      <xdr:nvGraphicFramePr>
        <xdr:cNvPr id="12" name="Graphique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171000</xdr:colOff>
      <xdr:row>5</xdr:row>
      <xdr:rowOff>100080</xdr:rowOff>
    </xdr:from>
    <xdr:to>
      <xdr:col>14</xdr:col>
      <xdr:colOff>743040</xdr:colOff>
      <xdr:row>51</xdr:row>
      <xdr:rowOff>146160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171000</xdr:colOff>
      <xdr:row>5</xdr:row>
      <xdr:rowOff>100080</xdr:rowOff>
    </xdr:from>
    <xdr:to>
      <xdr:col>14</xdr:col>
      <xdr:colOff>743040</xdr:colOff>
      <xdr:row>51</xdr:row>
      <xdr:rowOff>146160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171000</xdr:colOff>
      <xdr:row>5</xdr:row>
      <xdr:rowOff>100080</xdr:rowOff>
    </xdr:from>
    <xdr:to>
      <xdr:col>14</xdr:col>
      <xdr:colOff>692240</xdr:colOff>
      <xdr:row>51</xdr:row>
      <xdr:rowOff>146160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171000</xdr:colOff>
      <xdr:row>5</xdr:row>
      <xdr:rowOff>100080</xdr:rowOff>
    </xdr:from>
    <xdr:to>
      <xdr:col>14</xdr:col>
      <xdr:colOff>743040</xdr:colOff>
      <xdr:row>51</xdr:row>
      <xdr:rowOff>146160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171000</xdr:colOff>
      <xdr:row>5</xdr:row>
      <xdr:rowOff>100080</xdr:rowOff>
    </xdr:from>
    <xdr:to>
      <xdr:col>14</xdr:col>
      <xdr:colOff>743040</xdr:colOff>
      <xdr:row>51</xdr:row>
      <xdr:rowOff>146160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171000</xdr:colOff>
      <xdr:row>5</xdr:row>
      <xdr:rowOff>100080</xdr:rowOff>
    </xdr:from>
    <xdr:to>
      <xdr:col>14</xdr:col>
      <xdr:colOff>743040</xdr:colOff>
      <xdr:row>51</xdr:row>
      <xdr:rowOff>146160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171000</xdr:colOff>
      <xdr:row>5</xdr:row>
      <xdr:rowOff>100080</xdr:rowOff>
    </xdr:from>
    <xdr:to>
      <xdr:col>14</xdr:col>
      <xdr:colOff>743040</xdr:colOff>
      <xdr:row>51</xdr:row>
      <xdr:rowOff>146160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171000</xdr:colOff>
      <xdr:row>5</xdr:row>
      <xdr:rowOff>100080</xdr:rowOff>
    </xdr:from>
    <xdr:to>
      <xdr:col>14</xdr:col>
      <xdr:colOff>743040</xdr:colOff>
      <xdr:row>51</xdr:row>
      <xdr:rowOff>146160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CI/ELECTION%20PRESIDENTIELLE%202017/RESULTATS%20-%20PRESIDENTIELLE%202017/TOUR%201/Re&#769;sultats%20du%201er%20tour%20-%20Pre&#769;sidentielle%202017%20VFINALE-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reau de vote"/>
      <sheetName val="Commune PF"/>
      <sheetName val="Archipel - IDV"/>
      <sheetName val="Archipel - ISLV"/>
      <sheetName val="Archipel - TG"/>
      <sheetName val="Archipel - Australes"/>
      <sheetName val="Archipels - Marquises"/>
      <sheetName val="Circo1 legislative"/>
      <sheetName val="Circo2 legislative"/>
      <sheetName val="Circo3 legislative"/>
      <sheetName val="Camembert PF"/>
    </sheetNames>
    <sheetDataSet>
      <sheetData sheetId="0">
        <row r="4">
          <cell r="I4" t="str">
            <v>Blancs</v>
          </cell>
          <cell r="J4" t="str">
            <v>% Blancs</v>
          </cell>
          <cell r="K4" t="str">
            <v>Nuls</v>
          </cell>
          <cell r="O4" t="str">
            <v>Voix</v>
          </cell>
          <cell r="P4" t="str">
            <v>% Voix/Exp</v>
          </cell>
          <cell r="Q4" t="str">
            <v>Voix</v>
          </cell>
          <cell r="R4" t="str">
            <v>% Voix/Exp</v>
          </cell>
        </row>
        <row r="6">
          <cell r="D6">
            <v>1</v>
          </cell>
        </row>
        <row r="7">
          <cell r="D7">
            <v>2</v>
          </cell>
        </row>
        <row r="134">
          <cell r="C134" t="str">
            <v>Vairaatea</v>
          </cell>
          <cell r="D134">
            <v>3</v>
          </cell>
          <cell r="E134">
            <v>44</v>
          </cell>
          <cell r="F134">
            <v>23</v>
          </cell>
          <cell r="G134">
            <v>21</v>
          </cell>
          <cell r="I134">
            <v>0</v>
          </cell>
          <cell r="K134">
            <v>0</v>
          </cell>
          <cell r="L134">
            <v>21</v>
          </cell>
          <cell r="M134">
            <v>0</v>
          </cell>
          <cell r="O134">
            <v>8</v>
          </cell>
        </row>
        <row r="210">
          <cell r="C210" t="str">
            <v>REAO</v>
          </cell>
        </row>
        <row r="211">
          <cell r="C211" t="str">
            <v>Reao</v>
          </cell>
          <cell r="D211">
            <v>1</v>
          </cell>
        </row>
        <row r="212">
          <cell r="C212" t="str">
            <v>Pukarua</v>
          </cell>
          <cell r="D212">
            <v>2</v>
          </cell>
        </row>
        <row r="257">
          <cell r="C257" t="str">
            <v>Tatakoto</v>
          </cell>
          <cell r="D257">
            <v>1</v>
          </cell>
          <cell r="E257">
            <v>205</v>
          </cell>
          <cell r="F257">
            <v>88</v>
          </cell>
          <cell r="G257">
            <v>117</v>
          </cell>
          <cell r="H257">
            <v>57.07</v>
          </cell>
          <cell r="I257">
            <v>1</v>
          </cell>
          <cell r="K257">
            <v>1</v>
          </cell>
          <cell r="L257">
            <v>115</v>
          </cell>
          <cell r="M257">
            <v>2</v>
          </cell>
          <cell r="O257">
            <v>86</v>
          </cell>
        </row>
      </sheetData>
      <sheetData sheetId="1" refreshError="1"/>
      <sheetData sheetId="2">
        <row r="141">
          <cell r="G141" t="str">
            <v>Blancs</v>
          </cell>
          <cell r="H141" t="str">
            <v>% Blancs</v>
          </cell>
          <cell r="I141" t="str">
            <v>Nuls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Relationship Id="rId2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Relationship Id="rId2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Relationship Id="rId2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Relationship Id="rId2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Relationship Id="rId2" Type="http://schemas.openxmlformats.org/officeDocument/2006/relationships/drawing" Target="../drawings/drawing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Relationship Id="rId2" Type="http://schemas.openxmlformats.org/officeDocument/2006/relationships/drawing" Target="../drawings/drawing10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Relationship Id="rId2" Type="http://schemas.openxmlformats.org/officeDocument/2006/relationships/drawing" Target="../drawings/drawing1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Relationship Id="rId2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Relationship Id="rId2" Type="http://schemas.openxmlformats.org/officeDocument/2006/relationships/drawing" Target="../drawings/drawing1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37"/>
  <sheetViews>
    <sheetView workbookViewId="0">
      <selection sqref="A1:AI237"/>
    </sheetView>
  </sheetViews>
  <sheetFormatPr baseColWidth="10" defaultColWidth="9.1640625" defaultRowHeight="13" x14ac:dyDescent="0.15"/>
  <sheetData>
    <row r="1" spans="1:35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2" spans="1:35" x14ac:dyDescent="0.15">
      <c r="A2" t="s">
        <v>28</v>
      </c>
      <c r="B2" t="s">
        <v>29</v>
      </c>
      <c r="C2">
        <v>1</v>
      </c>
      <c r="D2" t="s">
        <v>30</v>
      </c>
      <c r="E2">
        <v>11</v>
      </c>
      <c r="F2" t="s">
        <v>31</v>
      </c>
      <c r="G2">
        <v>1</v>
      </c>
      <c r="H2">
        <v>410</v>
      </c>
      <c r="I2">
        <v>266</v>
      </c>
      <c r="J2">
        <v>64.88</v>
      </c>
      <c r="K2">
        <v>144</v>
      </c>
      <c r="L2">
        <v>35.119999999999997</v>
      </c>
      <c r="M2">
        <v>3</v>
      </c>
      <c r="N2">
        <v>0.73</v>
      </c>
      <c r="O2">
        <v>2.08</v>
      </c>
      <c r="P2">
        <v>1</v>
      </c>
      <c r="Q2">
        <v>0.24</v>
      </c>
      <c r="R2">
        <v>0.69</v>
      </c>
      <c r="S2">
        <v>140</v>
      </c>
      <c r="T2">
        <v>34.15</v>
      </c>
      <c r="U2">
        <v>97.22</v>
      </c>
      <c r="V2">
        <v>1</v>
      </c>
      <c r="W2" t="s">
        <v>32</v>
      </c>
      <c r="X2" t="s">
        <v>33</v>
      </c>
      <c r="Y2" t="s">
        <v>34</v>
      </c>
      <c r="Z2">
        <v>67</v>
      </c>
      <c r="AA2">
        <v>16.34</v>
      </c>
      <c r="AB2">
        <v>47.86</v>
      </c>
      <c r="AC2">
        <v>2</v>
      </c>
      <c r="AD2" t="s">
        <v>35</v>
      </c>
      <c r="AE2" t="s">
        <v>36</v>
      </c>
      <c r="AF2" t="s">
        <v>37</v>
      </c>
      <c r="AG2">
        <v>73</v>
      </c>
      <c r="AH2">
        <v>17.8</v>
      </c>
      <c r="AI2">
        <v>52.14</v>
      </c>
    </row>
    <row r="3" spans="1:35" x14ac:dyDescent="0.15">
      <c r="A3" t="s">
        <v>28</v>
      </c>
      <c r="B3" t="s">
        <v>29</v>
      </c>
      <c r="C3">
        <v>1</v>
      </c>
      <c r="D3" t="s">
        <v>30</v>
      </c>
      <c r="E3">
        <v>11</v>
      </c>
      <c r="F3" t="s">
        <v>31</v>
      </c>
      <c r="G3">
        <v>2</v>
      </c>
      <c r="H3">
        <v>253</v>
      </c>
      <c r="I3">
        <v>158</v>
      </c>
      <c r="J3">
        <v>62.45</v>
      </c>
      <c r="K3">
        <v>95</v>
      </c>
      <c r="L3">
        <v>37.549999999999997</v>
      </c>
      <c r="M3">
        <v>10</v>
      </c>
      <c r="N3">
        <v>3.95</v>
      </c>
      <c r="O3">
        <v>10.53</v>
      </c>
      <c r="P3">
        <v>0</v>
      </c>
      <c r="Q3">
        <v>0</v>
      </c>
      <c r="R3">
        <v>0</v>
      </c>
      <c r="S3">
        <v>85</v>
      </c>
      <c r="T3">
        <v>33.6</v>
      </c>
      <c r="U3">
        <v>89.47</v>
      </c>
      <c r="V3">
        <v>1</v>
      </c>
      <c r="W3" t="s">
        <v>32</v>
      </c>
      <c r="X3" t="s">
        <v>33</v>
      </c>
      <c r="Y3" t="s">
        <v>34</v>
      </c>
      <c r="Z3">
        <v>44</v>
      </c>
      <c r="AA3">
        <v>17.39</v>
      </c>
      <c r="AB3">
        <v>51.76</v>
      </c>
      <c r="AC3">
        <v>2</v>
      </c>
      <c r="AD3" t="s">
        <v>35</v>
      </c>
      <c r="AE3" t="s">
        <v>36</v>
      </c>
      <c r="AF3" t="s">
        <v>37</v>
      </c>
      <c r="AG3">
        <v>41</v>
      </c>
      <c r="AH3">
        <v>16.21</v>
      </c>
      <c r="AI3">
        <v>48.24</v>
      </c>
    </row>
    <row r="4" spans="1:35" x14ac:dyDescent="0.15">
      <c r="A4" t="s">
        <v>28</v>
      </c>
      <c r="B4" t="s">
        <v>29</v>
      </c>
      <c r="C4">
        <v>1</v>
      </c>
      <c r="D4" t="s">
        <v>30</v>
      </c>
      <c r="E4">
        <v>12</v>
      </c>
      <c r="F4" t="s">
        <v>38</v>
      </c>
      <c r="G4">
        <v>1</v>
      </c>
      <c r="H4">
        <v>1167</v>
      </c>
      <c r="I4">
        <v>577</v>
      </c>
      <c r="J4">
        <v>49.44</v>
      </c>
      <c r="K4">
        <v>590</v>
      </c>
      <c r="L4">
        <v>50.56</v>
      </c>
      <c r="M4">
        <v>37</v>
      </c>
      <c r="N4">
        <v>3.17</v>
      </c>
      <c r="O4">
        <v>6.27</v>
      </c>
      <c r="P4">
        <v>15</v>
      </c>
      <c r="Q4">
        <v>1.29</v>
      </c>
      <c r="R4">
        <v>2.54</v>
      </c>
      <c r="S4">
        <v>538</v>
      </c>
      <c r="T4">
        <v>46.1</v>
      </c>
      <c r="U4">
        <v>91.19</v>
      </c>
      <c r="V4">
        <v>1</v>
      </c>
      <c r="W4" t="s">
        <v>32</v>
      </c>
      <c r="X4" t="s">
        <v>33</v>
      </c>
      <c r="Y4" t="s">
        <v>34</v>
      </c>
      <c r="Z4">
        <v>332</v>
      </c>
      <c r="AA4">
        <v>28.45</v>
      </c>
      <c r="AB4">
        <v>61.71</v>
      </c>
      <c r="AC4">
        <v>2</v>
      </c>
      <c r="AD4" t="s">
        <v>35</v>
      </c>
      <c r="AE4" t="s">
        <v>36</v>
      </c>
      <c r="AF4" t="s">
        <v>37</v>
      </c>
      <c r="AG4">
        <v>206</v>
      </c>
      <c r="AH4">
        <v>17.649999999999999</v>
      </c>
      <c r="AI4">
        <v>38.29</v>
      </c>
    </row>
    <row r="5" spans="1:35" x14ac:dyDescent="0.15">
      <c r="A5" t="s">
        <v>28</v>
      </c>
      <c r="B5" t="s">
        <v>29</v>
      </c>
      <c r="C5">
        <v>1</v>
      </c>
      <c r="D5" t="s">
        <v>30</v>
      </c>
      <c r="E5">
        <v>12</v>
      </c>
      <c r="F5" t="s">
        <v>38</v>
      </c>
      <c r="G5">
        <v>2</v>
      </c>
      <c r="H5">
        <v>1408</v>
      </c>
      <c r="I5">
        <v>684</v>
      </c>
      <c r="J5">
        <v>48.58</v>
      </c>
      <c r="K5">
        <v>724</v>
      </c>
      <c r="L5">
        <v>51.42</v>
      </c>
      <c r="M5">
        <v>45</v>
      </c>
      <c r="N5">
        <v>3.2</v>
      </c>
      <c r="O5">
        <v>6.22</v>
      </c>
      <c r="P5">
        <v>19</v>
      </c>
      <c r="Q5">
        <v>1.35</v>
      </c>
      <c r="R5">
        <v>2.62</v>
      </c>
      <c r="S5">
        <v>660</v>
      </c>
      <c r="T5">
        <v>46.88</v>
      </c>
      <c r="U5">
        <v>91.16</v>
      </c>
      <c r="V5">
        <v>1</v>
      </c>
      <c r="W5" t="s">
        <v>32</v>
      </c>
      <c r="X5" t="s">
        <v>33</v>
      </c>
      <c r="Y5" t="s">
        <v>34</v>
      </c>
      <c r="Z5">
        <v>363</v>
      </c>
      <c r="AA5">
        <v>25.78</v>
      </c>
      <c r="AB5">
        <v>55</v>
      </c>
      <c r="AC5">
        <v>2</v>
      </c>
      <c r="AD5" t="s">
        <v>35</v>
      </c>
      <c r="AE5" t="s">
        <v>36</v>
      </c>
      <c r="AF5" t="s">
        <v>37</v>
      </c>
      <c r="AG5">
        <v>297</v>
      </c>
      <c r="AH5">
        <v>21.09</v>
      </c>
      <c r="AI5">
        <v>45</v>
      </c>
    </row>
    <row r="6" spans="1:35" x14ac:dyDescent="0.15">
      <c r="A6" t="s">
        <v>28</v>
      </c>
      <c r="B6" t="s">
        <v>29</v>
      </c>
      <c r="C6">
        <v>1</v>
      </c>
      <c r="D6" t="s">
        <v>30</v>
      </c>
      <c r="E6">
        <v>12</v>
      </c>
      <c r="F6" t="s">
        <v>38</v>
      </c>
      <c r="G6">
        <v>3</v>
      </c>
      <c r="H6">
        <v>993</v>
      </c>
      <c r="I6">
        <v>561</v>
      </c>
      <c r="J6">
        <v>56.5</v>
      </c>
      <c r="K6">
        <v>432</v>
      </c>
      <c r="L6">
        <v>43.5</v>
      </c>
      <c r="M6">
        <v>12</v>
      </c>
      <c r="N6">
        <v>1.21</v>
      </c>
      <c r="O6">
        <v>2.78</v>
      </c>
      <c r="P6">
        <v>11</v>
      </c>
      <c r="Q6">
        <v>1.1100000000000001</v>
      </c>
      <c r="R6">
        <v>2.5499999999999998</v>
      </c>
      <c r="S6">
        <v>409</v>
      </c>
      <c r="T6">
        <v>41.19</v>
      </c>
      <c r="U6">
        <v>94.68</v>
      </c>
      <c r="V6">
        <v>1</v>
      </c>
      <c r="W6" t="s">
        <v>32</v>
      </c>
      <c r="X6" t="s">
        <v>33</v>
      </c>
      <c r="Y6" t="s">
        <v>34</v>
      </c>
      <c r="Z6">
        <v>180</v>
      </c>
      <c r="AA6">
        <v>18.13</v>
      </c>
      <c r="AB6">
        <v>44.01</v>
      </c>
      <c r="AC6">
        <v>2</v>
      </c>
      <c r="AD6" t="s">
        <v>35</v>
      </c>
      <c r="AE6" t="s">
        <v>36</v>
      </c>
      <c r="AF6" t="s">
        <v>37</v>
      </c>
      <c r="AG6">
        <v>229</v>
      </c>
      <c r="AH6">
        <v>23.06</v>
      </c>
      <c r="AI6">
        <v>55.99</v>
      </c>
    </row>
    <row r="7" spans="1:35" x14ac:dyDescent="0.15">
      <c r="A7" t="s">
        <v>28</v>
      </c>
      <c r="B7" t="s">
        <v>29</v>
      </c>
      <c r="C7">
        <v>1</v>
      </c>
      <c r="D7" t="s">
        <v>30</v>
      </c>
      <c r="E7">
        <v>12</v>
      </c>
      <c r="F7" t="s">
        <v>38</v>
      </c>
      <c r="G7">
        <v>4</v>
      </c>
      <c r="H7">
        <v>1103</v>
      </c>
      <c r="I7">
        <v>492</v>
      </c>
      <c r="J7">
        <v>44.61</v>
      </c>
      <c r="K7">
        <v>611</v>
      </c>
      <c r="L7">
        <v>55.39</v>
      </c>
      <c r="M7">
        <v>37</v>
      </c>
      <c r="N7">
        <v>3.35</v>
      </c>
      <c r="O7">
        <v>6.06</v>
      </c>
      <c r="P7">
        <v>11</v>
      </c>
      <c r="Q7">
        <v>1</v>
      </c>
      <c r="R7">
        <v>1.8</v>
      </c>
      <c r="S7">
        <v>563</v>
      </c>
      <c r="T7">
        <v>51.04</v>
      </c>
      <c r="U7">
        <v>92.14</v>
      </c>
      <c r="V7">
        <v>1</v>
      </c>
      <c r="W7" t="s">
        <v>32</v>
      </c>
      <c r="X7" t="s">
        <v>33</v>
      </c>
      <c r="Y7" t="s">
        <v>34</v>
      </c>
      <c r="Z7">
        <v>341</v>
      </c>
      <c r="AA7">
        <v>30.92</v>
      </c>
      <c r="AB7">
        <v>60.57</v>
      </c>
      <c r="AC7">
        <v>2</v>
      </c>
      <c r="AD7" t="s">
        <v>35</v>
      </c>
      <c r="AE7" t="s">
        <v>36</v>
      </c>
      <c r="AF7" t="s">
        <v>37</v>
      </c>
      <c r="AG7">
        <v>222</v>
      </c>
      <c r="AH7">
        <v>20.13</v>
      </c>
      <c r="AI7">
        <v>39.43</v>
      </c>
    </row>
    <row r="8" spans="1:35" x14ac:dyDescent="0.15">
      <c r="A8" t="s">
        <v>28</v>
      </c>
      <c r="B8" t="s">
        <v>29</v>
      </c>
      <c r="C8">
        <v>1</v>
      </c>
      <c r="D8" t="s">
        <v>30</v>
      </c>
      <c r="E8">
        <v>12</v>
      </c>
      <c r="F8" t="s">
        <v>38</v>
      </c>
      <c r="G8">
        <v>5</v>
      </c>
      <c r="H8">
        <v>1690</v>
      </c>
      <c r="I8">
        <v>963</v>
      </c>
      <c r="J8">
        <v>56.98</v>
      </c>
      <c r="K8">
        <v>727</v>
      </c>
      <c r="L8">
        <v>43.02</v>
      </c>
      <c r="M8">
        <v>42</v>
      </c>
      <c r="N8">
        <v>2.4900000000000002</v>
      </c>
      <c r="O8">
        <v>5.78</v>
      </c>
      <c r="P8">
        <v>16</v>
      </c>
      <c r="Q8">
        <v>0.95</v>
      </c>
      <c r="R8">
        <v>2.2000000000000002</v>
      </c>
      <c r="S8">
        <v>669</v>
      </c>
      <c r="T8">
        <v>39.590000000000003</v>
      </c>
      <c r="U8">
        <v>92.02</v>
      </c>
      <c r="V8">
        <v>1</v>
      </c>
      <c r="W8" t="s">
        <v>32</v>
      </c>
      <c r="X8" t="s">
        <v>33</v>
      </c>
      <c r="Y8" t="s">
        <v>34</v>
      </c>
      <c r="Z8">
        <v>376</v>
      </c>
      <c r="AA8">
        <v>22.25</v>
      </c>
      <c r="AB8">
        <v>56.2</v>
      </c>
      <c r="AC8">
        <v>2</v>
      </c>
      <c r="AD8" t="s">
        <v>35</v>
      </c>
      <c r="AE8" t="s">
        <v>36</v>
      </c>
      <c r="AF8" t="s">
        <v>37</v>
      </c>
      <c r="AG8">
        <v>293</v>
      </c>
      <c r="AH8">
        <v>17.34</v>
      </c>
      <c r="AI8">
        <v>43.8</v>
      </c>
    </row>
    <row r="9" spans="1:35" x14ac:dyDescent="0.15">
      <c r="A9" t="s">
        <v>28</v>
      </c>
      <c r="B9" t="s">
        <v>29</v>
      </c>
      <c r="C9">
        <v>1</v>
      </c>
      <c r="D9" t="s">
        <v>30</v>
      </c>
      <c r="E9">
        <v>12</v>
      </c>
      <c r="F9" t="s">
        <v>38</v>
      </c>
      <c r="G9">
        <v>6</v>
      </c>
      <c r="H9">
        <v>1232</v>
      </c>
      <c r="I9">
        <v>623</v>
      </c>
      <c r="J9">
        <v>50.57</v>
      </c>
      <c r="K9">
        <v>609</v>
      </c>
      <c r="L9">
        <v>49.43</v>
      </c>
      <c r="M9">
        <v>33</v>
      </c>
      <c r="N9">
        <v>2.68</v>
      </c>
      <c r="O9">
        <v>5.42</v>
      </c>
      <c r="P9">
        <v>11</v>
      </c>
      <c r="Q9">
        <v>0.89</v>
      </c>
      <c r="R9">
        <v>1.81</v>
      </c>
      <c r="S9">
        <v>565</v>
      </c>
      <c r="T9">
        <v>45.86</v>
      </c>
      <c r="U9">
        <v>92.78</v>
      </c>
      <c r="V9">
        <v>1</v>
      </c>
      <c r="W9" t="s">
        <v>32</v>
      </c>
      <c r="X9" t="s">
        <v>33</v>
      </c>
      <c r="Y9" t="s">
        <v>34</v>
      </c>
      <c r="Z9">
        <v>323</v>
      </c>
      <c r="AA9">
        <v>26.22</v>
      </c>
      <c r="AB9">
        <v>57.17</v>
      </c>
      <c r="AC9">
        <v>2</v>
      </c>
      <c r="AD9" t="s">
        <v>35</v>
      </c>
      <c r="AE9" t="s">
        <v>36</v>
      </c>
      <c r="AF9" t="s">
        <v>37</v>
      </c>
      <c r="AG9">
        <v>242</v>
      </c>
      <c r="AH9">
        <v>19.64</v>
      </c>
      <c r="AI9">
        <v>42.83</v>
      </c>
    </row>
    <row r="10" spans="1:35" x14ac:dyDescent="0.15">
      <c r="A10" t="s">
        <v>28</v>
      </c>
      <c r="B10" t="s">
        <v>29</v>
      </c>
      <c r="C10">
        <v>1</v>
      </c>
      <c r="D10" t="s">
        <v>30</v>
      </c>
      <c r="E10">
        <v>13</v>
      </c>
      <c r="F10" t="s">
        <v>39</v>
      </c>
      <c r="G10">
        <v>1</v>
      </c>
      <c r="H10">
        <v>671</v>
      </c>
      <c r="I10">
        <v>394</v>
      </c>
      <c r="J10">
        <v>58.72</v>
      </c>
      <c r="K10">
        <v>277</v>
      </c>
      <c r="L10">
        <v>41.28</v>
      </c>
      <c r="M10">
        <v>17</v>
      </c>
      <c r="N10">
        <v>2.5299999999999998</v>
      </c>
      <c r="O10">
        <v>6.14</v>
      </c>
      <c r="P10">
        <v>2</v>
      </c>
      <c r="Q10">
        <v>0.3</v>
      </c>
      <c r="R10">
        <v>0.72</v>
      </c>
      <c r="S10">
        <v>258</v>
      </c>
      <c r="T10">
        <v>38.450000000000003</v>
      </c>
      <c r="U10">
        <v>93.14</v>
      </c>
      <c r="V10">
        <v>1</v>
      </c>
      <c r="W10" t="s">
        <v>32</v>
      </c>
      <c r="X10" t="s">
        <v>33</v>
      </c>
      <c r="Y10" t="s">
        <v>34</v>
      </c>
      <c r="Z10">
        <v>152</v>
      </c>
      <c r="AA10">
        <v>22.65</v>
      </c>
      <c r="AB10">
        <v>58.91</v>
      </c>
      <c r="AC10">
        <v>2</v>
      </c>
      <c r="AD10" t="s">
        <v>35</v>
      </c>
      <c r="AE10" t="s">
        <v>36</v>
      </c>
      <c r="AF10" t="s">
        <v>37</v>
      </c>
      <c r="AG10">
        <v>106</v>
      </c>
      <c r="AH10">
        <v>15.8</v>
      </c>
      <c r="AI10">
        <v>41.09</v>
      </c>
    </row>
    <row r="11" spans="1:35" x14ac:dyDescent="0.15">
      <c r="A11" t="s">
        <v>28</v>
      </c>
      <c r="B11" t="s">
        <v>29</v>
      </c>
      <c r="C11">
        <v>1</v>
      </c>
      <c r="D11" t="s">
        <v>30</v>
      </c>
      <c r="E11">
        <v>13</v>
      </c>
      <c r="F11" t="s">
        <v>39</v>
      </c>
      <c r="G11">
        <v>2</v>
      </c>
      <c r="H11">
        <v>401</v>
      </c>
      <c r="I11">
        <v>181</v>
      </c>
      <c r="J11">
        <v>45.14</v>
      </c>
      <c r="K11">
        <v>220</v>
      </c>
      <c r="L11">
        <v>54.86</v>
      </c>
      <c r="M11">
        <v>3</v>
      </c>
      <c r="N11">
        <v>0.75</v>
      </c>
      <c r="O11">
        <v>1.36</v>
      </c>
      <c r="P11">
        <v>6</v>
      </c>
      <c r="Q11">
        <v>1.5</v>
      </c>
      <c r="R11">
        <v>2.73</v>
      </c>
      <c r="S11">
        <v>211</v>
      </c>
      <c r="T11">
        <v>52.62</v>
      </c>
      <c r="U11">
        <v>95.91</v>
      </c>
      <c r="V11">
        <v>1</v>
      </c>
      <c r="W11" t="s">
        <v>32</v>
      </c>
      <c r="X11" t="s">
        <v>33</v>
      </c>
      <c r="Y11" t="s">
        <v>34</v>
      </c>
      <c r="Z11">
        <v>136</v>
      </c>
      <c r="AA11">
        <v>33.92</v>
      </c>
      <c r="AB11">
        <v>64.45</v>
      </c>
      <c r="AC11">
        <v>2</v>
      </c>
      <c r="AD11" t="s">
        <v>35</v>
      </c>
      <c r="AE11" t="s">
        <v>36</v>
      </c>
      <c r="AF11" t="s">
        <v>37</v>
      </c>
      <c r="AG11">
        <v>75</v>
      </c>
      <c r="AH11">
        <v>18.7</v>
      </c>
      <c r="AI11">
        <v>35.549999999999997</v>
      </c>
    </row>
    <row r="12" spans="1:35" x14ac:dyDescent="0.15">
      <c r="A12" t="s">
        <v>28</v>
      </c>
      <c r="B12" t="s">
        <v>29</v>
      </c>
      <c r="C12">
        <v>1</v>
      </c>
      <c r="D12" t="s">
        <v>30</v>
      </c>
      <c r="E12">
        <v>13</v>
      </c>
      <c r="F12" t="s">
        <v>39</v>
      </c>
      <c r="G12">
        <v>3</v>
      </c>
      <c r="H12">
        <v>447</v>
      </c>
      <c r="I12">
        <v>276</v>
      </c>
      <c r="J12">
        <v>61.74</v>
      </c>
      <c r="K12">
        <v>171</v>
      </c>
      <c r="L12">
        <v>38.26</v>
      </c>
      <c r="M12">
        <v>0</v>
      </c>
      <c r="N12">
        <v>0</v>
      </c>
      <c r="O12">
        <v>0</v>
      </c>
      <c r="P12">
        <v>4</v>
      </c>
      <c r="Q12">
        <v>0.89</v>
      </c>
      <c r="R12">
        <v>2.34</v>
      </c>
      <c r="S12">
        <v>167</v>
      </c>
      <c r="T12">
        <v>37.36</v>
      </c>
      <c r="U12">
        <v>97.66</v>
      </c>
      <c r="V12">
        <v>1</v>
      </c>
      <c r="W12" t="s">
        <v>32</v>
      </c>
      <c r="X12" t="s">
        <v>33</v>
      </c>
      <c r="Y12" t="s">
        <v>34</v>
      </c>
      <c r="Z12">
        <v>128</v>
      </c>
      <c r="AA12">
        <v>28.64</v>
      </c>
      <c r="AB12">
        <v>76.650000000000006</v>
      </c>
      <c r="AC12">
        <v>2</v>
      </c>
      <c r="AD12" t="s">
        <v>35</v>
      </c>
      <c r="AE12" t="s">
        <v>36</v>
      </c>
      <c r="AF12" t="s">
        <v>37</v>
      </c>
      <c r="AG12">
        <v>39</v>
      </c>
      <c r="AH12">
        <v>8.7200000000000006</v>
      </c>
      <c r="AI12">
        <v>23.35</v>
      </c>
    </row>
    <row r="13" spans="1:35" x14ac:dyDescent="0.15">
      <c r="A13" t="s">
        <v>28</v>
      </c>
      <c r="B13" t="s">
        <v>29</v>
      </c>
      <c r="C13">
        <v>3</v>
      </c>
      <c r="D13" t="s">
        <v>40</v>
      </c>
      <c r="E13">
        <v>14</v>
      </c>
      <c r="F13" t="s">
        <v>41</v>
      </c>
      <c r="G13">
        <v>1</v>
      </c>
      <c r="H13">
        <v>1393</v>
      </c>
      <c r="I13">
        <v>836</v>
      </c>
      <c r="J13">
        <v>60.01</v>
      </c>
      <c r="K13">
        <v>557</v>
      </c>
      <c r="L13">
        <v>39.99</v>
      </c>
      <c r="M13">
        <v>20</v>
      </c>
      <c r="N13">
        <v>1.44</v>
      </c>
      <c r="O13">
        <v>3.59</v>
      </c>
      <c r="P13">
        <v>12</v>
      </c>
      <c r="Q13">
        <v>0.86</v>
      </c>
      <c r="R13">
        <v>2.15</v>
      </c>
      <c r="S13">
        <v>525</v>
      </c>
      <c r="T13">
        <v>37.69</v>
      </c>
      <c r="U13">
        <v>94.25</v>
      </c>
      <c r="V13">
        <v>1</v>
      </c>
      <c r="W13" t="s">
        <v>32</v>
      </c>
      <c r="X13" t="s">
        <v>33</v>
      </c>
      <c r="Y13" t="s">
        <v>34</v>
      </c>
      <c r="Z13">
        <v>312</v>
      </c>
      <c r="AA13">
        <v>22.4</v>
      </c>
      <c r="AB13">
        <v>59.43</v>
      </c>
      <c r="AC13">
        <v>2</v>
      </c>
      <c r="AD13" t="s">
        <v>35</v>
      </c>
      <c r="AE13" t="s">
        <v>36</v>
      </c>
      <c r="AF13" t="s">
        <v>37</v>
      </c>
      <c r="AG13">
        <v>213</v>
      </c>
      <c r="AH13">
        <v>15.29</v>
      </c>
      <c r="AI13">
        <v>40.57</v>
      </c>
    </row>
    <row r="14" spans="1:35" x14ac:dyDescent="0.15">
      <c r="A14" t="s">
        <v>28</v>
      </c>
      <c r="B14" t="s">
        <v>29</v>
      </c>
      <c r="C14">
        <v>3</v>
      </c>
      <c r="D14" t="s">
        <v>40</v>
      </c>
      <c r="E14">
        <v>14</v>
      </c>
      <c r="F14" t="s">
        <v>41</v>
      </c>
      <c r="G14">
        <v>2</v>
      </c>
      <c r="H14">
        <v>1607</v>
      </c>
      <c r="I14">
        <v>907</v>
      </c>
      <c r="J14">
        <v>56.44</v>
      </c>
      <c r="K14">
        <v>700</v>
      </c>
      <c r="L14">
        <v>43.56</v>
      </c>
      <c r="M14">
        <v>13</v>
      </c>
      <c r="N14">
        <v>0.81</v>
      </c>
      <c r="O14">
        <v>1.86</v>
      </c>
      <c r="P14">
        <v>8</v>
      </c>
      <c r="Q14">
        <v>0.5</v>
      </c>
      <c r="R14">
        <v>1.1399999999999999</v>
      </c>
      <c r="S14">
        <v>679</v>
      </c>
      <c r="T14">
        <v>42.25</v>
      </c>
      <c r="U14">
        <v>97</v>
      </c>
      <c r="V14">
        <v>1</v>
      </c>
      <c r="W14" t="s">
        <v>32</v>
      </c>
      <c r="X14" t="s">
        <v>33</v>
      </c>
      <c r="Y14" t="s">
        <v>34</v>
      </c>
      <c r="Z14">
        <v>446</v>
      </c>
      <c r="AA14">
        <v>27.75</v>
      </c>
      <c r="AB14">
        <v>65.680000000000007</v>
      </c>
      <c r="AC14">
        <v>2</v>
      </c>
      <c r="AD14" t="s">
        <v>35</v>
      </c>
      <c r="AE14" t="s">
        <v>36</v>
      </c>
      <c r="AF14" t="s">
        <v>37</v>
      </c>
      <c r="AG14">
        <v>233</v>
      </c>
      <c r="AH14">
        <v>14.5</v>
      </c>
      <c r="AI14">
        <v>34.32</v>
      </c>
    </row>
    <row r="15" spans="1:35" x14ac:dyDescent="0.15">
      <c r="A15" t="s">
        <v>28</v>
      </c>
      <c r="B15" t="s">
        <v>29</v>
      </c>
      <c r="C15">
        <v>3</v>
      </c>
      <c r="D15" t="s">
        <v>40</v>
      </c>
      <c r="E15">
        <v>14</v>
      </c>
      <c r="F15" t="s">
        <v>41</v>
      </c>
      <c r="G15">
        <v>3</v>
      </c>
      <c r="H15">
        <v>1122</v>
      </c>
      <c r="I15">
        <v>596</v>
      </c>
      <c r="J15">
        <v>53.12</v>
      </c>
      <c r="K15">
        <v>526</v>
      </c>
      <c r="L15">
        <v>46.88</v>
      </c>
      <c r="M15">
        <v>23</v>
      </c>
      <c r="N15">
        <v>2.0499999999999998</v>
      </c>
      <c r="O15">
        <v>4.37</v>
      </c>
      <c r="P15">
        <v>9</v>
      </c>
      <c r="Q15">
        <v>0.8</v>
      </c>
      <c r="R15">
        <v>1.71</v>
      </c>
      <c r="S15">
        <v>494</v>
      </c>
      <c r="T15">
        <v>44.03</v>
      </c>
      <c r="U15">
        <v>93.92</v>
      </c>
      <c r="V15">
        <v>1</v>
      </c>
      <c r="W15" t="s">
        <v>32</v>
      </c>
      <c r="X15" t="s">
        <v>33</v>
      </c>
      <c r="Y15" t="s">
        <v>34</v>
      </c>
      <c r="Z15">
        <v>328</v>
      </c>
      <c r="AA15">
        <v>29.23</v>
      </c>
      <c r="AB15">
        <v>66.400000000000006</v>
      </c>
      <c r="AC15">
        <v>2</v>
      </c>
      <c r="AD15" t="s">
        <v>35</v>
      </c>
      <c r="AE15" t="s">
        <v>36</v>
      </c>
      <c r="AF15" t="s">
        <v>37</v>
      </c>
      <c r="AG15">
        <v>166</v>
      </c>
      <c r="AH15">
        <v>14.8</v>
      </c>
      <c r="AI15">
        <v>33.6</v>
      </c>
    </row>
    <row r="16" spans="1:35" x14ac:dyDescent="0.15">
      <c r="A16" t="s">
        <v>28</v>
      </c>
      <c r="B16" t="s">
        <v>29</v>
      </c>
      <c r="C16">
        <v>3</v>
      </c>
      <c r="D16" t="s">
        <v>40</v>
      </c>
      <c r="E16">
        <v>14</v>
      </c>
      <c r="F16" t="s">
        <v>41</v>
      </c>
      <c r="G16">
        <v>4</v>
      </c>
      <c r="H16">
        <v>1408</v>
      </c>
      <c r="I16">
        <v>833</v>
      </c>
      <c r="J16">
        <v>59.16</v>
      </c>
      <c r="K16">
        <v>575</v>
      </c>
      <c r="L16">
        <v>40.840000000000003</v>
      </c>
      <c r="M16">
        <v>9</v>
      </c>
      <c r="N16">
        <v>0.64</v>
      </c>
      <c r="O16">
        <v>1.57</v>
      </c>
      <c r="P16">
        <v>10</v>
      </c>
      <c r="Q16">
        <v>0.71</v>
      </c>
      <c r="R16">
        <v>1.74</v>
      </c>
      <c r="S16">
        <v>556</v>
      </c>
      <c r="T16">
        <v>39.49</v>
      </c>
      <c r="U16">
        <v>96.7</v>
      </c>
      <c r="V16">
        <v>1</v>
      </c>
      <c r="W16" t="s">
        <v>32</v>
      </c>
      <c r="X16" t="s">
        <v>33</v>
      </c>
      <c r="Y16" t="s">
        <v>34</v>
      </c>
      <c r="Z16">
        <v>337</v>
      </c>
      <c r="AA16">
        <v>23.93</v>
      </c>
      <c r="AB16">
        <v>60.61</v>
      </c>
      <c r="AC16">
        <v>2</v>
      </c>
      <c r="AD16" t="s">
        <v>35</v>
      </c>
      <c r="AE16" t="s">
        <v>36</v>
      </c>
      <c r="AF16" t="s">
        <v>37</v>
      </c>
      <c r="AG16">
        <v>219</v>
      </c>
      <c r="AH16">
        <v>15.55</v>
      </c>
      <c r="AI16">
        <v>39.39</v>
      </c>
    </row>
    <row r="17" spans="1:35" x14ac:dyDescent="0.15">
      <c r="A17" t="s">
        <v>28</v>
      </c>
      <c r="B17" t="s">
        <v>29</v>
      </c>
      <c r="C17">
        <v>3</v>
      </c>
      <c r="D17" t="s">
        <v>40</v>
      </c>
      <c r="E17">
        <v>14</v>
      </c>
      <c r="F17" t="s">
        <v>41</v>
      </c>
      <c r="G17">
        <v>5</v>
      </c>
      <c r="H17">
        <v>1209</v>
      </c>
      <c r="I17">
        <v>801</v>
      </c>
      <c r="J17">
        <v>66.25</v>
      </c>
      <c r="K17">
        <v>408</v>
      </c>
      <c r="L17">
        <v>33.75</v>
      </c>
      <c r="M17">
        <v>10</v>
      </c>
      <c r="N17">
        <v>0.83</v>
      </c>
      <c r="O17">
        <v>2.4500000000000002</v>
      </c>
      <c r="P17">
        <v>13</v>
      </c>
      <c r="Q17">
        <v>1.08</v>
      </c>
      <c r="R17">
        <v>3.19</v>
      </c>
      <c r="S17">
        <v>385</v>
      </c>
      <c r="T17">
        <v>31.84</v>
      </c>
      <c r="U17">
        <v>94.36</v>
      </c>
      <c r="V17">
        <v>1</v>
      </c>
      <c r="W17" t="s">
        <v>32</v>
      </c>
      <c r="X17" t="s">
        <v>33</v>
      </c>
      <c r="Y17" t="s">
        <v>34</v>
      </c>
      <c r="Z17">
        <v>220</v>
      </c>
      <c r="AA17">
        <v>18.2</v>
      </c>
      <c r="AB17">
        <v>57.14</v>
      </c>
      <c r="AC17">
        <v>2</v>
      </c>
      <c r="AD17" t="s">
        <v>35</v>
      </c>
      <c r="AE17" t="s">
        <v>36</v>
      </c>
      <c r="AF17" t="s">
        <v>37</v>
      </c>
      <c r="AG17">
        <v>165</v>
      </c>
      <c r="AH17">
        <v>13.65</v>
      </c>
      <c r="AI17">
        <v>42.86</v>
      </c>
    </row>
    <row r="18" spans="1:35" x14ac:dyDescent="0.15">
      <c r="A18" t="s">
        <v>28</v>
      </c>
      <c r="B18" t="s">
        <v>29</v>
      </c>
      <c r="C18">
        <v>3</v>
      </c>
      <c r="D18" t="s">
        <v>40</v>
      </c>
      <c r="E18">
        <v>15</v>
      </c>
      <c r="F18" t="s">
        <v>42</v>
      </c>
      <c r="G18">
        <v>1</v>
      </c>
      <c r="H18">
        <v>1469</v>
      </c>
      <c r="I18">
        <v>1055</v>
      </c>
      <c r="J18">
        <v>71.819999999999993</v>
      </c>
      <c r="K18">
        <v>414</v>
      </c>
      <c r="L18">
        <v>28.18</v>
      </c>
      <c r="M18">
        <v>30</v>
      </c>
      <c r="N18">
        <v>2.04</v>
      </c>
      <c r="O18">
        <v>7.25</v>
      </c>
      <c r="P18">
        <v>7</v>
      </c>
      <c r="Q18">
        <v>0.48</v>
      </c>
      <c r="R18">
        <v>1.69</v>
      </c>
      <c r="S18">
        <v>377</v>
      </c>
      <c r="T18">
        <v>25.66</v>
      </c>
      <c r="U18">
        <v>91.06</v>
      </c>
      <c r="V18">
        <v>1</v>
      </c>
      <c r="W18" t="s">
        <v>32</v>
      </c>
      <c r="X18" t="s">
        <v>33</v>
      </c>
      <c r="Y18" t="s">
        <v>34</v>
      </c>
      <c r="Z18">
        <v>202</v>
      </c>
      <c r="AA18">
        <v>13.75</v>
      </c>
      <c r="AB18">
        <v>53.58</v>
      </c>
      <c r="AC18">
        <v>2</v>
      </c>
      <c r="AD18" t="s">
        <v>35</v>
      </c>
      <c r="AE18" t="s">
        <v>36</v>
      </c>
      <c r="AF18" t="s">
        <v>37</v>
      </c>
      <c r="AG18">
        <v>175</v>
      </c>
      <c r="AH18">
        <v>11.91</v>
      </c>
      <c r="AI18">
        <v>46.42</v>
      </c>
    </row>
    <row r="19" spans="1:35" x14ac:dyDescent="0.15">
      <c r="A19" t="s">
        <v>28</v>
      </c>
      <c r="B19" t="s">
        <v>29</v>
      </c>
      <c r="C19">
        <v>3</v>
      </c>
      <c r="D19" t="s">
        <v>40</v>
      </c>
      <c r="E19">
        <v>15</v>
      </c>
      <c r="F19" t="s">
        <v>42</v>
      </c>
      <c r="G19">
        <v>2</v>
      </c>
      <c r="H19">
        <v>1436</v>
      </c>
      <c r="I19">
        <v>1042</v>
      </c>
      <c r="J19">
        <v>72.56</v>
      </c>
      <c r="K19">
        <v>394</v>
      </c>
      <c r="L19">
        <v>27.44</v>
      </c>
      <c r="M19">
        <v>33</v>
      </c>
      <c r="N19">
        <v>2.2999999999999998</v>
      </c>
      <c r="O19">
        <v>8.3800000000000008</v>
      </c>
      <c r="P19">
        <v>8</v>
      </c>
      <c r="Q19">
        <v>0.56000000000000005</v>
      </c>
      <c r="R19">
        <v>2.0299999999999998</v>
      </c>
      <c r="S19">
        <v>353</v>
      </c>
      <c r="T19">
        <v>24.58</v>
      </c>
      <c r="U19">
        <v>89.59</v>
      </c>
      <c r="V19">
        <v>1</v>
      </c>
      <c r="W19" t="s">
        <v>32</v>
      </c>
      <c r="X19" t="s">
        <v>33</v>
      </c>
      <c r="Y19" t="s">
        <v>34</v>
      </c>
      <c r="Z19">
        <v>189</v>
      </c>
      <c r="AA19">
        <v>13.16</v>
      </c>
      <c r="AB19">
        <v>53.54</v>
      </c>
      <c r="AC19">
        <v>2</v>
      </c>
      <c r="AD19" t="s">
        <v>35</v>
      </c>
      <c r="AE19" t="s">
        <v>36</v>
      </c>
      <c r="AF19" t="s">
        <v>37</v>
      </c>
      <c r="AG19">
        <v>164</v>
      </c>
      <c r="AH19">
        <v>11.42</v>
      </c>
      <c r="AI19">
        <v>46.46</v>
      </c>
    </row>
    <row r="20" spans="1:35" x14ac:dyDescent="0.15">
      <c r="A20" t="s">
        <v>28</v>
      </c>
      <c r="B20" t="s">
        <v>29</v>
      </c>
      <c r="C20">
        <v>3</v>
      </c>
      <c r="D20" t="s">
        <v>40</v>
      </c>
      <c r="E20">
        <v>15</v>
      </c>
      <c r="F20" t="s">
        <v>42</v>
      </c>
      <c r="G20">
        <v>3</v>
      </c>
      <c r="H20">
        <v>1121</v>
      </c>
      <c r="I20">
        <v>793</v>
      </c>
      <c r="J20">
        <v>70.739999999999995</v>
      </c>
      <c r="K20">
        <v>328</v>
      </c>
      <c r="L20">
        <v>29.26</v>
      </c>
      <c r="M20">
        <v>23</v>
      </c>
      <c r="N20">
        <v>2.0499999999999998</v>
      </c>
      <c r="O20">
        <v>7.01</v>
      </c>
      <c r="P20">
        <v>4</v>
      </c>
      <c r="Q20">
        <v>0.36</v>
      </c>
      <c r="R20">
        <v>1.22</v>
      </c>
      <c r="S20">
        <v>301</v>
      </c>
      <c r="T20">
        <v>26.85</v>
      </c>
      <c r="U20">
        <v>91.77</v>
      </c>
      <c r="V20">
        <v>1</v>
      </c>
      <c r="W20" t="s">
        <v>32</v>
      </c>
      <c r="X20" t="s">
        <v>33</v>
      </c>
      <c r="Y20" t="s">
        <v>34</v>
      </c>
      <c r="Z20">
        <v>147</v>
      </c>
      <c r="AA20">
        <v>13.11</v>
      </c>
      <c r="AB20">
        <v>48.84</v>
      </c>
      <c r="AC20">
        <v>2</v>
      </c>
      <c r="AD20" t="s">
        <v>35</v>
      </c>
      <c r="AE20" t="s">
        <v>36</v>
      </c>
      <c r="AF20" t="s">
        <v>37</v>
      </c>
      <c r="AG20">
        <v>154</v>
      </c>
      <c r="AH20">
        <v>13.74</v>
      </c>
      <c r="AI20">
        <v>51.16</v>
      </c>
    </row>
    <row r="21" spans="1:35" x14ac:dyDescent="0.15">
      <c r="A21" t="s">
        <v>28</v>
      </c>
      <c r="B21" t="s">
        <v>29</v>
      </c>
      <c r="C21">
        <v>3</v>
      </c>
      <c r="D21" t="s">
        <v>40</v>
      </c>
      <c r="E21">
        <v>15</v>
      </c>
      <c r="F21" t="s">
        <v>42</v>
      </c>
      <c r="G21">
        <v>4</v>
      </c>
      <c r="H21">
        <v>1762</v>
      </c>
      <c r="I21">
        <v>1028</v>
      </c>
      <c r="J21">
        <v>58.34</v>
      </c>
      <c r="K21">
        <v>734</v>
      </c>
      <c r="L21">
        <v>41.66</v>
      </c>
      <c r="M21">
        <v>40</v>
      </c>
      <c r="N21">
        <v>2.27</v>
      </c>
      <c r="O21">
        <v>5.45</v>
      </c>
      <c r="P21">
        <v>14</v>
      </c>
      <c r="Q21">
        <v>0.79</v>
      </c>
      <c r="R21">
        <v>1.91</v>
      </c>
      <c r="S21">
        <v>680</v>
      </c>
      <c r="T21">
        <v>38.590000000000003</v>
      </c>
      <c r="U21">
        <v>92.64</v>
      </c>
      <c r="V21">
        <v>1</v>
      </c>
      <c r="W21" t="s">
        <v>32</v>
      </c>
      <c r="X21" t="s">
        <v>33</v>
      </c>
      <c r="Y21" t="s">
        <v>34</v>
      </c>
      <c r="Z21">
        <v>447</v>
      </c>
      <c r="AA21">
        <v>25.37</v>
      </c>
      <c r="AB21">
        <v>65.739999999999995</v>
      </c>
      <c r="AC21">
        <v>2</v>
      </c>
      <c r="AD21" t="s">
        <v>35</v>
      </c>
      <c r="AE21" t="s">
        <v>36</v>
      </c>
      <c r="AF21" t="s">
        <v>37</v>
      </c>
      <c r="AG21">
        <v>233</v>
      </c>
      <c r="AH21">
        <v>13.22</v>
      </c>
      <c r="AI21">
        <v>34.26</v>
      </c>
    </row>
    <row r="22" spans="1:35" x14ac:dyDescent="0.15">
      <c r="A22" t="s">
        <v>28</v>
      </c>
      <c r="B22" t="s">
        <v>29</v>
      </c>
      <c r="C22">
        <v>3</v>
      </c>
      <c r="D22" t="s">
        <v>40</v>
      </c>
      <c r="E22">
        <v>15</v>
      </c>
      <c r="F22" t="s">
        <v>42</v>
      </c>
      <c r="G22">
        <v>5</v>
      </c>
      <c r="H22">
        <v>1369</v>
      </c>
      <c r="I22">
        <v>841</v>
      </c>
      <c r="J22">
        <v>61.43</v>
      </c>
      <c r="K22">
        <v>528</v>
      </c>
      <c r="L22">
        <v>38.57</v>
      </c>
      <c r="M22">
        <v>30</v>
      </c>
      <c r="N22">
        <v>2.19</v>
      </c>
      <c r="O22">
        <v>5.68</v>
      </c>
      <c r="P22">
        <v>8</v>
      </c>
      <c r="Q22">
        <v>0.57999999999999996</v>
      </c>
      <c r="R22">
        <v>1.52</v>
      </c>
      <c r="S22">
        <v>490</v>
      </c>
      <c r="T22">
        <v>35.79</v>
      </c>
      <c r="U22">
        <v>92.8</v>
      </c>
      <c r="V22">
        <v>1</v>
      </c>
      <c r="W22" t="s">
        <v>32</v>
      </c>
      <c r="X22" t="s">
        <v>33</v>
      </c>
      <c r="Y22" t="s">
        <v>34</v>
      </c>
      <c r="Z22">
        <v>281</v>
      </c>
      <c r="AA22">
        <v>20.53</v>
      </c>
      <c r="AB22">
        <v>57.35</v>
      </c>
      <c r="AC22">
        <v>2</v>
      </c>
      <c r="AD22" t="s">
        <v>35</v>
      </c>
      <c r="AE22" t="s">
        <v>36</v>
      </c>
      <c r="AF22" t="s">
        <v>37</v>
      </c>
      <c r="AG22">
        <v>209</v>
      </c>
      <c r="AH22">
        <v>15.27</v>
      </c>
      <c r="AI22">
        <v>42.65</v>
      </c>
    </row>
    <row r="23" spans="1:35" x14ac:dyDescent="0.15">
      <c r="A23" t="s">
        <v>28</v>
      </c>
      <c r="B23" t="s">
        <v>29</v>
      </c>
      <c r="C23">
        <v>3</v>
      </c>
      <c r="D23" t="s">
        <v>40</v>
      </c>
      <c r="E23">
        <v>15</v>
      </c>
      <c r="F23" t="s">
        <v>42</v>
      </c>
      <c r="G23">
        <v>6</v>
      </c>
      <c r="H23">
        <v>1131</v>
      </c>
      <c r="I23">
        <v>812</v>
      </c>
      <c r="J23">
        <v>71.790000000000006</v>
      </c>
      <c r="K23">
        <v>319</v>
      </c>
      <c r="L23">
        <v>28.21</v>
      </c>
      <c r="M23">
        <v>15</v>
      </c>
      <c r="N23">
        <v>1.33</v>
      </c>
      <c r="O23">
        <v>4.7</v>
      </c>
      <c r="P23">
        <v>10</v>
      </c>
      <c r="Q23">
        <v>0.88</v>
      </c>
      <c r="R23">
        <v>3.13</v>
      </c>
      <c r="S23">
        <v>294</v>
      </c>
      <c r="T23">
        <v>25.99</v>
      </c>
      <c r="U23">
        <v>92.16</v>
      </c>
      <c r="V23">
        <v>1</v>
      </c>
      <c r="W23" t="s">
        <v>32</v>
      </c>
      <c r="X23" t="s">
        <v>33</v>
      </c>
      <c r="Y23" t="s">
        <v>34</v>
      </c>
      <c r="Z23">
        <v>159</v>
      </c>
      <c r="AA23">
        <v>14.06</v>
      </c>
      <c r="AB23">
        <v>54.08</v>
      </c>
      <c r="AC23">
        <v>2</v>
      </c>
      <c r="AD23" t="s">
        <v>35</v>
      </c>
      <c r="AE23" t="s">
        <v>36</v>
      </c>
      <c r="AF23" t="s">
        <v>37</v>
      </c>
      <c r="AG23">
        <v>135</v>
      </c>
      <c r="AH23">
        <v>11.94</v>
      </c>
      <c r="AI23">
        <v>45.92</v>
      </c>
    </row>
    <row r="24" spans="1:35" x14ac:dyDescent="0.15">
      <c r="A24" t="s">
        <v>28</v>
      </c>
      <c r="B24" t="s">
        <v>29</v>
      </c>
      <c r="C24">
        <v>3</v>
      </c>
      <c r="D24" t="s">
        <v>40</v>
      </c>
      <c r="E24">
        <v>15</v>
      </c>
      <c r="F24" t="s">
        <v>42</v>
      </c>
      <c r="G24">
        <v>7</v>
      </c>
      <c r="H24">
        <v>1052</v>
      </c>
      <c r="I24">
        <v>833</v>
      </c>
      <c r="J24">
        <v>79.180000000000007</v>
      </c>
      <c r="K24">
        <v>219</v>
      </c>
      <c r="L24">
        <v>20.82</v>
      </c>
      <c r="M24">
        <v>16</v>
      </c>
      <c r="N24">
        <v>1.52</v>
      </c>
      <c r="O24">
        <v>7.31</v>
      </c>
      <c r="P24">
        <v>4</v>
      </c>
      <c r="Q24">
        <v>0.38</v>
      </c>
      <c r="R24">
        <v>1.83</v>
      </c>
      <c r="S24">
        <v>199</v>
      </c>
      <c r="T24">
        <v>18.920000000000002</v>
      </c>
      <c r="U24">
        <v>90.87</v>
      </c>
      <c r="V24">
        <v>1</v>
      </c>
      <c r="W24" t="s">
        <v>32</v>
      </c>
      <c r="X24" t="s">
        <v>33</v>
      </c>
      <c r="Y24" t="s">
        <v>34</v>
      </c>
      <c r="Z24">
        <v>113</v>
      </c>
      <c r="AA24">
        <v>10.74</v>
      </c>
      <c r="AB24">
        <v>56.78</v>
      </c>
      <c r="AC24">
        <v>2</v>
      </c>
      <c r="AD24" t="s">
        <v>35</v>
      </c>
      <c r="AE24" t="s">
        <v>36</v>
      </c>
      <c r="AF24" t="s">
        <v>37</v>
      </c>
      <c r="AG24">
        <v>86</v>
      </c>
      <c r="AH24">
        <v>8.17</v>
      </c>
      <c r="AI24">
        <v>43.22</v>
      </c>
    </row>
    <row r="25" spans="1:35" x14ac:dyDescent="0.15">
      <c r="A25" t="s">
        <v>28</v>
      </c>
      <c r="B25" t="s">
        <v>29</v>
      </c>
      <c r="C25">
        <v>3</v>
      </c>
      <c r="D25" t="s">
        <v>40</v>
      </c>
      <c r="E25">
        <v>15</v>
      </c>
      <c r="F25" t="s">
        <v>42</v>
      </c>
      <c r="G25">
        <v>8</v>
      </c>
      <c r="H25">
        <v>1125</v>
      </c>
      <c r="I25">
        <v>879</v>
      </c>
      <c r="J25">
        <v>78.13</v>
      </c>
      <c r="K25">
        <v>246</v>
      </c>
      <c r="L25">
        <v>21.87</v>
      </c>
      <c r="M25">
        <v>20</v>
      </c>
      <c r="N25">
        <v>1.78</v>
      </c>
      <c r="O25">
        <v>8.1300000000000008</v>
      </c>
      <c r="P25">
        <v>5</v>
      </c>
      <c r="Q25">
        <v>0.44</v>
      </c>
      <c r="R25">
        <v>2.0299999999999998</v>
      </c>
      <c r="S25">
        <v>221</v>
      </c>
      <c r="T25">
        <v>19.64</v>
      </c>
      <c r="U25">
        <v>89.84</v>
      </c>
      <c r="V25">
        <v>1</v>
      </c>
      <c r="W25" t="s">
        <v>32</v>
      </c>
      <c r="X25" t="s">
        <v>33</v>
      </c>
      <c r="Y25" t="s">
        <v>34</v>
      </c>
      <c r="Z25">
        <v>122</v>
      </c>
      <c r="AA25">
        <v>10.84</v>
      </c>
      <c r="AB25">
        <v>55.2</v>
      </c>
      <c r="AC25">
        <v>2</v>
      </c>
      <c r="AD25" t="s">
        <v>35</v>
      </c>
      <c r="AE25" t="s">
        <v>36</v>
      </c>
      <c r="AF25" t="s">
        <v>37</v>
      </c>
      <c r="AG25">
        <v>99</v>
      </c>
      <c r="AH25">
        <v>8.8000000000000007</v>
      </c>
      <c r="AI25">
        <v>44.8</v>
      </c>
    </row>
    <row r="26" spans="1:35" x14ac:dyDescent="0.15">
      <c r="A26" t="s">
        <v>28</v>
      </c>
      <c r="B26" t="s">
        <v>29</v>
      </c>
      <c r="C26">
        <v>3</v>
      </c>
      <c r="D26" t="s">
        <v>40</v>
      </c>
      <c r="E26">
        <v>15</v>
      </c>
      <c r="F26" t="s">
        <v>42</v>
      </c>
      <c r="G26">
        <v>9</v>
      </c>
      <c r="H26">
        <v>960</v>
      </c>
      <c r="I26">
        <v>713</v>
      </c>
      <c r="J26">
        <v>74.27</v>
      </c>
      <c r="K26">
        <v>247</v>
      </c>
      <c r="L26">
        <v>25.73</v>
      </c>
      <c r="M26">
        <v>12</v>
      </c>
      <c r="N26">
        <v>1.25</v>
      </c>
      <c r="O26">
        <v>4.8600000000000003</v>
      </c>
      <c r="P26">
        <v>4</v>
      </c>
      <c r="Q26">
        <v>0.42</v>
      </c>
      <c r="R26">
        <v>1.62</v>
      </c>
      <c r="S26">
        <v>231</v>
      </c>
      <c r="T26">
        <v>24.06</v>
      </c>
      <c r="U26">
        <v>93.52</v>
      </c>
      <c r="V26">
        <v>1</v>
      </c>
      <c r="W26" t="s">
        <v>32</v>
      </c>
      <c r="X26" t="s">
        <v>33</v>
      </c>
      <c r="Y26" t="s">
        <v>34</v>
      </c>
      <c r="Z26">
        <v>128</v>
      </c>
      <c r="AA26">
        <v>13.33</v>
      </c>
      <c r="AB26">
        <v>55.41</v>
      </c>
      <c r="AC26">
        <v>2</v>
      </c>
      <c r="AD26" t="s">
        <v>35</v>
      </c>
      <c r="AE26" t="s">
        <v>36</v>
      </c>
      <c r="AF26" t="s">
        <v>37</v>
      </c>
      <c r="AG26">
        <v>103</v>
      </c>
      <c r="AH26">
        <v>10.73</v>
      </c>
      <c r="AI26">
        <v>44.59</v>
      </c>
    </row>
    <row r="27" spans="1:35" x14ac:dyDescent="0.15">
      <c r="A27" t="s">
        <v>28</v>
      </c>
      <c r="B27" t="s">
        <v>29</v>
      </c>
      <c r="C27">
        <v>3</v>
      </c>
      <c r="D27" t="s">
        <v>40</v>
      </c>
      <c r="E27">
        <v>15</v>
      </c>
      <c r="F27" t="s">
        <v>42</v>
      </c>
      <c r="G27">
        <v>10</v>
      </c>
      <c r="H27">
        <v>1364</v>
      </c>
      <c r="I27">
        <v>797</v>
      </c>
      <c r="J27">
        <v>58.43</v>
      </c>
      <c r="K27">
        <v>567</v>
      </c>
      <c r="L27">
        <v>41.57</v>
      </c>
      <c r="M27">
        <v>27</v>
      </c>
      <c r="N27">
        <v>1.98</v>
      </c>
      <c r="O27">
        <v>4.76</v>
      </c>
      <c r="P27">
        <v>12</v>
      </c>
      <c r="Q27">
        <v>0.88</v>
      </c>
      <c r="R27">
        <v>2.12</v>
      </c>
      <c r="S27">
        <v>528</v>
      </c>
      <c r="T27">
        <v>38.71</v>
      </c>
      <c r="U27">
        <v>93.12</v>
      </c>
      <c r="V27">
        <v>1</v>
      </c>
      <c r="W27" t="s">
        <v>32</v>
      </c>
      <c r="X27" t="s">
        <v>33</v>
      </c>
      <c r="Y27" t="s">
        <v>34</v>
      </c>
      <c r="Z27">
        <v>336</v>
      </c>
      <c r="AA27">
        <v>24.63</v>
      </c>
      <c r="AB27">
        <v>63.64</v>
      </c>
      <c r="AC27">
        <v>2</v>
      </c>
      <c r="AD27" t="s">
        <v>35</v>
      </c>
      <c r="AE27" t="s">
        <v>36</v>
      </c>
      <c r="AF27" t="s">
        <v>37</v>
      </c>
      <c r="AG27">
        <v>192</v>
      </c>
      <c r="AH27">
        <v>14.08</v>
      </c>
      <c r="AI27">
        <v>36.36</v>
      </c>
    </row>
    <row r="28" spans="1:35" x14ac:dyDescent="0.15">
      <c r="A28" t="s">
        <v>28</v>
      </c>
      <c r="B28" t="s">
        <v>29</v>
      </c>
      <c r="C28">
        <v>3</v>
      </c>
      <c r="D28" t="s">
        <v>40</v>
      </c>
      <c r="E28">
        <v>15</v>
      </c>
      <c r="F28" t="s">
        <v>42</v>
      </c>
      <c r="G28">
        <v>11</v>
      </c>
      <c r="H28">
        <v>1429</v>
      </c>
      <c r="I28">
        <v>967</v>
      </c>
      <c r="J28">
        <v>67.67</v>
      </c>
      <c r="K28">
        <v>462</v>
      </c>
      <c r="L28">
        <v>32.33</v>
      </c>
      <c r="M28">
        <v>31</v>
      </c>
      <c r="N28">
        <v>2.17</v>
      </c>
      <c r="O28">
        <v>6.71</v>
      </c>
      <c r="P28">
        <v>8</v>
      </c>
      <c r="Q28">
        <v>0.56000000000000005</v>
      </c>
      <c r="R28">
        <v>1.73</v>
      </c>
      <c r="S28">
        <v>423</v>
      </c>
      <c r="T28">
        <v>29.6</v>
      </c>
      <c r="U28">
        <v>91.56</v>
      </c>
      <c r="V28">
        <v>1</v>
      </c>
      <c r="W28" t="s">
        <v>32</v>
      </c>
      <c r="X28" t="s">
        <v>33</v>
      </c>
      <c r="Y28" t="s">
        <v>34</v>
      </c>
      <c r="Z28">
        <v>201</v>
      </c>
      <c r="AA28">
        <v>14.07</v>
      </c>
      <c r="AB28">
        <v>47.52</v>
      </c>
      <c r="AC28">
        <v>2</v>
      </c>
      <c r="AD28" t="s">
        <v>35</v>
      </c>
      <c r="AE28" t="s">
        <v>36</v>
      </c>
      <c r="AF28" t="s">
        <v>37</v>
      </c>
      <c r="AG28">
        <v>222</v>
      </c>
      <c r="AH28">
        <v>15.54</v>
      </c>
      <c r="AI28">
        <v>52.48</v>
      </c>
    </row>
    <row r="29" spans="1:35" x14ac:dyDescent="0.15">
      <c r="A29" t="s">
        <v>28</v>
      </c>
      <c r="B29" t="s">
        <v>29</v>
      </c>
      <c r="C29">
        <v>3</v>
      </c>
      <c r="D29" t="s">
        <v>40</v>
      </c>
      <c r="E29">
        <v>15</v>
      </c>
      <c r="F29" t="s">
        <v>42</v>
      </c>
      <c r="G29">
        <v>12</v>
      </c>
      <c r="H29">
        <v>1766</v>
      </c>
      <c r="I29">
        <v>1271</v>
      </c>
      <c r="J29">
        <v>71.97</v>
      </c>
      <c r="K29">
        <v>495</v>
      </c>
      <c r="L29">
        <v>28.03</v>
      </c>
      <c r="M29">
        <v>24</v>
      </c>
      <c r="N29">
        <v>1.36</v>
      </c>
      <c r="O29">
        <v>4.8499999999999996</v>
      </c>
      <c r="P29">
        <v>15</v>
      </c>
      <c r="Q29">
        <v>0.85</v>
      </c>
      <c r="R29">
        <v>3.03</v>
      </c>
      <c r="S29">
        <v>456</v>
      </c>
      <c r="T29">
        <v>25.82</v>
      </c>
      <c r="U29">
        <v>92.12</v>
      </c>
      <c r="V29">
        <v>1</v>
      </c>
      <c r="W29" t="s">
        <v>32</v>
      </c>
      <c r="X29" t="s">
        <v>33</v>
      </c>
      <c r="Y29" t="s">
        <v>34</v>
      </c>
      <c r="Z29">
        <v>246</v>
      </c>
      <c r="AA29">
        <v>13.93</v>
      </c>
      <c r="AB29">
        <v>53.95</v>
      </c>
      <c r="AC29">
        <v>2</v>
      </c>
      <c r="AD29" t="s">
        <v>35</v>
      </c>
      <c r="AE29" t="s">
        <v>36</v>
      </c>
      <c r="AF29" t="s">
        <v>37</v>
      </c>
      <c r="AG29">
        <v>210</v>
      </c>
      <c r="AH29">
        <v>11.89</v>
      </c>
      <c r="AI29">
        <v>46.05</v>
      </c>
    </row>
    <row r="30" spans="1:35" x14ac:dyDescent="0.15">
      <c r="A30" t="s">
        <v>28</v>
      </c>
      <c r="B30" t="s">
        <v>29</v>
      </c>
      <c r="C30">
        <v>3</v>
      </c>
      <c r="D30" t="s">
        <v>40</v>
      </c>
      <c r="E30">
        <v>15</v>
      </c>
      <c r="F30" t="s">
        <v>42</v>
      </c>
      <c r="G30">
        <v>13</v>
      </c>
      <c r="H30">
        <v>1423</v>
      </c>
      <c r="I30">
        <v>971</v>
      </c>
      <c r="J30">
        <v>68.239999999999995</v>
      </c>
      <c r="K30">
        <v>452</v>
      </c>
      <c r="L30">
        <v>31.76</v>
      </c>
      <c r="M30">
        <v>10</v>
      </c>
      <c r="N30">
        <v>0.7</v>
      </c>
      <c r="O30">
        <v>2.21</v>
      </c>
      <c r="P30">
        <v>9</v>
      </c>
      <c r="Q30">
        <v>0.63</v>
      </c>
      <c r="R30">
        <v>1.99</v>
      </c>
      <c r="S30">
        <v>433</v>
      </c>
      <c r="T30">
        <v>30.43</v>
      </c>
      <c r="U30">
        <v>95.8</v>
      </c>
      <c r="V30">
        <v>1</v>
      </c>
      <c r="W30" t="s">
        <v>32</v>
      </c>
      <c r="X30" t="s">
        <v>33</v>
      </c>
      <c r="Y30" t="s">
        <v>34</v>
      </c>
      <c r="Z30">
        <v>207</v>
      </c>
      <c r="AA30">
        <v>14.55</v>
      </c>
      <c r="AB30">
        <v>47.81</v>
      </c>
      <c r="AC30">
        <v>2</v>
      </c>
      <c r="AD30" t="s">
        <v>35</v>
      </c>
      <c r="AE30" t="s">
        <v>36</v>
      </c>
      <c r="AF30" t="s">
        <v>37</v>
      </c>
      <c r="AG30">
        <v>226</v>
      </c>
      <c r="AH30">
        <v>15.88</v>
      </c>
      <c r="AI30">
        <v>52.19</v>
      </c>
    </row>
    <row r="31" spans="1:35" x14ac:dyDescent="0.15">
      <c r="A31" t="s">
        <v>28</v>
      </c>
      <c r="B31" t="s">
        <v>29</v>
      </c>
      <c r="C31">
        <v>3</v>
      </c>
      <c r="D31" t="s">
        <v>40</v>
      </c>
      <c r="E31">
        <v>15</v>
      </c>
      <c r="F31" t="s">
        <v>42</v>
      </c>
      <c r="G31">
        <v>14</v>
      </c>
      <c r="H31">
        <v>1650</v>
      </c>
      <c r="I31">
        <v>1142</v>
      </c>
      <c r="J31">
        <v>69.209999999999994</v>
      </c>
      <c r="K31">
        <v>508</v>
      </c>
      <c r="L31">
        <v>30.79</v>
      </c>
      <c r="M31">
        <v>18</v>
      </c>
      <c r="N31">
        <v>1.0900000000000001</v>
      </c>
      <c r="O31">
        <v>3.54</v>
      </c>
      <c r="P31">
        <v>15</v>
      </c>
      <c r="Q31">
        <v>0.91</v>
      </c>
      <c r="R31">
        <v>2.95</v>
      </c>
      <c r="S31">
        <v>475</v>
      </c>
      <c r="T31">
        <v>28.79</v>
      </c>
      <c r="U31">
        <v>93.5</v>
      </c>
      <c r="V31">
        <v>1</v>
      </c>
      <c r="W31" t="s">
        <v>32</v>
      </c>
      <c r="X31" t="s">
        <v>33</v>
      </c>
      <c r="Y31" t="s">
        <v>34</v>
      </c>
      <c r="Z31">
        <v>299</v>
      </c>
      <c r="AA31">
        <v>18.12</v>
      </c>
      <c r="AB31">
        <v>62.95</v>
      </c>
      <c r="AC31">
        <v>2</v>
      </c>
      <c r="AD31" t="s">
        <v>35</v>
      </c>
      <c r="AE31" t="s">
        <v>36</v>
      </c>
      <c r="AF31" t="s">
        <v>37</v>
      </c>
      <c r="AG31">
        <v>176</v>
      </c>
      <c r="AH31">
        <v>10.67</v>
      </c>
      <c r="AI31">
        <v>37.049999999999997</v>
      </c>
    </row>
    <row r="32" spans="1:35" x14ac:dyDescent="0.15">
      <c r="A32" t="s">
        <v>28</v>
      </c>
      <c r="B32" t="s">
        <v>29</v>
      </c>
      <c r="C32">
        <v>1</v>
      </c>
      <c r="D32" t="s">
        <v>30</v>
      </c>
      <c r="E32">
        <v>16</v>
      </c>
      <c r="F32" t="s">
        <v>43</v>
      </c>
      <c r="G32">
        <v>1</v>
      </c>
      <c r="H32">
        <v>606</v>
      </c>
      <c r="I32">
        <v>315</v>
      </c>
      <c r="J32">
        <v>51.98</v>
      </c>
      <c r="K32">
        <v>291</v>
      </c>
      <c r="L32">
        <v>48.02</v>
      </c>
      <c r="M32">
        <v>7</v>
      </c>
      <c r="N32">
        <v>1.1599999999999999</v>
      </c>
      <c r="O32">
        <v>2.41</v>
      </c>
      <c r="P32">
        <v>3</v>
      </c>
      <c r="Q32">
        <v>0.5</v>
      </c>
      <c r="R32">
        <v>1.03</v>
      </c>
      <c r="S32">
        <v>281</v>
      </c>
      <c r="T32">
        <v>46.37</v>
      </c>
      <c r="U32">
        <v>96.56</v>
      </c>
      <c r="V32">
        <v>1</v>
      </c>
      <c r="W32" t="s">
        <v>32</v>
      </c>
      <c r="X32" t="s">
        <v>33</v>
      </c>
      <c r="Y32" t="s">
        <v>34</v>
      </c>
      <c r="Z32">
        <v>119</v>
      </c>
      <c r="AA32">
        <v>19.64</v>
      </c>
      <c r="AB32">
        <v>42.35</v>
      </c>
      <c r="AC32">
        <v>2</v>
      </c>
      <c r="AD32" t="s">
        <v>35</v>
      </c>
      <c r="AE32" t="s">
        <v>36</v>
      </c>
      <c r="AF32" t="s">
        <v>37</v>
      </c>
      <c r="AG32">
        <v>162</v>
      </c>
      <c r="AH32">
        <v>26.73</v>
      </c>
      <c r="AI32">
        <v>57.65</v>
      </c>
    </row>
    <row r="33" spans="1:35" x14ac:dyDescent="0.15">
      <c r="A33" t="s">
        <v>28</v>
      </c>
      <c r="B33" t="s">
        <v>29</v>
      </c>
      <c r="C33">
        <v>1</v>
      </c>
      <c r="D33" t="s">
        <v>30</v>
      </c>
      <c r="E33">
        <v>16</v>
      </c>
      <c r="F33" t="s">
        <v>43</v>
      </c>
      <c r="G33">
        <v>2</v>
      </c>
      <c r="H33">
        <v>237</v>
      </c>
      <c r="I33">
        <v>147</v>
      </c>
      <c r="J33">
        <v>62.03</v>
      </c>
      <c r="K33">
        <v>90</v>
      </c>
      <c r="L33">
        <v>37.97</v>
      </c>
      <c r="M33">
        <v>1</v>
      </c>
      <c r="N33">
        <v>0.42</v>
      </c>
      <c r="O33">
        <v>1.1100000000000001</v>
      </c>
      <c r="P33">
        <v>0</v>
      </c>
      <c r="Q33">
        <v>0</v>
      </c>
      <c r="R33">
        <v>0</v>
      </c>
      <c r="S33">
        <v>89</v>
      </c>
      <c r="T33">
        <v>37.549999999999997</v>
      </c>
      <c r="U33">
        <v>98.89</v>
      </c>
      <c r="V33">
        <v>1</v>
      </c>
      <c r="W33" t="s">
        <v>32</v>
      </c>
      <c r="X33" t="s">
        <v>33</v>
      </c>
      <c r="Y33" t="s">
        <v>34</v>
      </c>
      <c r="Z33">
        <v>37</v>
      </c>
      <c r="AA33">
        <v>15.61</v>
      </c>
      <c r="AB33">
        <v>41.57</v>
      </c>
      <c r="AC33">
        <v>2</v>
      </c>
      <c r="AD33" t="s">
        <v>35</v>
      </c>
      <c r="AE33" t="s">
        <v>36</v>
      </c>
      <c r="AF33" t="s">
        <v>37</v>
      </c>
      <c r="AG33">
        <v>52</v>
      </c>
      <c r="AH33">
        <v>21.94</v>
      </c>
      <c r="AI33">
        <v>58.43</v>
      </c>
    </row>
    <row r="34" spans="1:35" x14ac:dyDescent="0.15">
      <c r="A34" t="s">
        <v>28</v>
      </c>
      <c r="B34" t="s">
        <v>29</v>
      </c>
      <c r="C34">
        <v>1</v>
      </c>
      <c r="D34" t="s">
        <v>30</v>
      </c>
      <c r="E34">
        <v>16</v>
      </c>
      <c r="F34" t="s">
        <v>43</v>
      </c>
      <c r="G34">
        <v>3</v>
      </c>
      <c r="H34">
        <v>214</v>
      </c>
      <c r="I34">
        <v>92</v>
      </c>
      <c r="J34">
        <v>42.99</v>
      </c>
      <c r="K34">
        <v>122</v>
      </c>
      <c r="L34">
        <v>57.01</v>
      </c>
      <c r="M34">
        <v>3</v>
      </c>
      <c r="N34">
        <v>1.4</v>
      </c>
      <c r="O34">
        <v>2.46</v>
      </c>
      <c r="P34">
        <v>7</v>
      </c>
      <c r="Q34">
        <v>3.27</v>
      </c>
      <c r="R34">
        <v>5.74</v>
      </c>
      <c r="S34">
        <v>112</v>
      </c>
      <c r="T34">
        <v>52.34</v>
      </c>
      <c r="U34">
        <v>91.8</v>
      </c>
      <c r="V34">
        <v>1</v>
      </c>
      <c r="W34" t="s">
        <v>32</v>
      </c>
      <c r="X34" t="s">
        <v>33</v>
      </c>
      <c r="Y34" t="s">
        <v>34</v>
      </c>
      <c r="Z34">
        <v>79</v>
      </c>
      <c r="AA34">
        <v>36.92</v>
      </c>
      <c r="AB34">
        <v>70.540000000000006</v>
      </c>
      <c r="AC34">
        <v>2</v>
      </c>
      <c r="AD34" t="s">
        <v>35</v>
      </c>
      <c r="AE34" t="s">
        <v>36</v>
      </c>
      <c r="AF34" t="s">
        <v>37</v>
      </c>
      <c r="AG34">
        <v>33</v>
      </c>
      <c r="AH34">
        <v>15.42</v>
      </c>
      <c r="AI34">
        <v>29.46</v>
      </c>
    </row>
    <row r="35" spans="1:35" x14ac:dyDescent="0.15">
      <c r="A35" t="s">
        <v>28</v>
      </c>
      <c r="B35" t="s">
        <v>29</v>
      </c>
      <c r="C35">
        <v>1</v>
      </c>
      <c r="D35" t="s">
        <v>30</v>
      </c>
      <c r="E35">
        <v>16</v>
      </c>
      <c r="F35" t="s">
        <v>43</v>
      </c>
      <c r="G35">
        <v>4</v>
      </c>
      <c r="H35">
        <v>77</v>
      </c>
      <c r="I35">
        <v>31</v>
      </c>
      <c r="J35">
        <v>40.26</v>
      </c>
      <c r="K35">
        <v>46</v>
      </c>
      <c r="L35">
        <v>59.74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46</v>
      </c>
      <c r="T35">
        <v>59.74</v>
      </c>
      <c r="U35">
        <v>100</v>
      </c>
      <c r="V35">
        <v>1</v>
      </c>
      <c r="W35" t="s">
        <v>32</v>
      </c>
      <c r="X35" t="s">
        <v>33</v>
      </c>
      <c r="Y35" t="s">
        <v>34</v>
      </c>
      <c r="Z35">
        <v>34</v>
      </c>
      <c r="AA35">
        <v>44.16</v>
      </c>
      <c r="AB35">
        <v>73.91</v>
      </c>
      <c r="AC35">
        <v>2</v>
      </c>
      <c r="AD35" t="s">
        <v>35</v>
      </c>
      <c r="AE35" t="s">
        <v>36</v>
      </c>
      <c r="AF35" t="s">
        <v>37</v>
      </c>
      <c r="AG35">
        <v>12</v>
      </c>
      <c r="AH35">
        <v>15.58</v>
      </c>
      <c r="AI35">
        <v>26.09</v>
      </c>
    </row>
    <row r="36" spans="1:35" x14ac:dyDescent="0.15">
      <c r="A36" t="s">
        <v>28</v>
      </c>
      <c r="B36" t="s">
        <v>29</v>
      </c>
      <c r="C36">
        <v>1</v>
      </c>
      <c r="D36" t="s">
        <v>30</v>
      </c>
      <c r="E36">
        <v>16</v>
      </c>
      <c r="F36" t="s">
        <v>43</v>
      </c>
      <c r="G36">
        <v>5</v>
      </c>
      <c r="H36">
        <v>184</v>
      </c>
      <c r="I36">
        <v>65</v>
      </c>
      <c r="J36">
        <v>35.33</v>
      </c>
      <c r="K36">
        <v>119</v>
      </c>
      <c r="L36">
        <v>64.67</v>
      </c>
      <c r="M36">
        <v>2</v>
      </c>
      <c r="N36">
        <v>1.0900000000000001</v>
      </c>
      <c r="O36">
        <v>1.68</v>
      </c>
      <c r="P36">
        <v>1</v>
      </c>
      <c r="Q36">
        <v>0.54</v>
      </c>
      <c r="R36">
        <v>0.84</v>
      </c>
      <c r="S36">
        <v>116</v>
      </c>
      <c r="T36">
        <v>63.04</v>
      </c>
      <c r="U36">
        <v>97.48</v>
      </c>
      <c r="V36">
        <v>1</v>
      </c>
      <c r="W36" t="s">
        <v>32</v>
      </c>
      <c r="X36" t="s">
        <v>33</v>
      </c>
      <c r="Y36" t="s">
        <v>34</v>
      </c>
      <c r="Z36">
        <v>67</v>
      </c>
      <c r="AA36">
        <v>36.409999999999997</v>
      </c>
      <c r="AB36">
        <v>57.76</v>
      </c>
      <c r="AC36">
        <v>2</v>
      </c>
      <c r="AD36" t="s">
        <v>35</v>
      </c>
      <c r="AE36" t="s">
        <v>36</v>
      </c>
      <c r="AF36" t="s">
        <v>37</v>
      </c>
      <c r="AG36">
        <v>49</v>
      </c>
      <c r="AH36">
        <v>26.63</v>
      </c>
      <c r="AI36">
        <v>42.24</v>
      </c>
    </row>
    <row r="37" spans="1:35" x14ac:dyDescent="0.15">
      <c r="A37" t="s">
        <v>28</v>
      </c>
      <c r="B37" t="s">
        <v>29</v>
      </c>
      <c r="C37">
        <v>1</v>
      </c>
      <c r="D37" t="s">
        <v>30</v>
      </c>
      <c r="E37">
        <v>17</v>
      </c>
      <c r="F37" t="s">
        <v>44</v>
      </c>
      <c r="G37">
        <v>1</v>
      </c>
      <c r="H37">
        <v>111</v>
      </c>
      <c r="I37">
        <v>49</v>
      </c>
      <c r="J37">
        <v>44.14</v>
      </c>
      <c r="K37">
        <v>62</v>
      </c>
      <c r="L37">
        <v>55.86</v>
      </c>
      <c r="M37">
        <v>0</v>
      </c>
      <c r="N37">
        <v>0</v>
      </c>
      <c r="O37">
        <v>0</v>
      </c>
      <c r="P37">
        <v>4</v>
      </c>
      <c r="Q37">
        <v>3.6</v>
      </c>
      <c r="R37">
        <v>6.45</v>
      </c>
      <c r="S37">
        <v>58</v>
      </c>
      <c r="T37">
        <v>52.25</v>
      </c>
      <c r="U37">
        <v>93.55</v>
      </c>
      <c r="V37">
        <v>1</v>
      </c>
      <c r="W37" t="s">
        <v>32</v>
      </c>
      <c r="X37" t="s">
        <v>33</v>
      </c>
      <c r="Y37" t="s">
        <v>34</v>
      </c>
      <c r="Z37">
        <v>28</v>
      </c>
      <c r="AA37">
        <v>25.23</v>
      </c>
      <c r="AB37">
        <v>48.28</v>
      </c>
      <c r="AC37">
        <v>2</v>
      </c>
      <c r="AD37" t="s">
        <v>35</v>
      </c>
      <c r="AE37" t="s">
        <v>36</v>
      </c>
      <c r="AF37" t="s">
        <v>37</v>
      </c>
      <c r="AG37">
        <v>30</v>
      </c>
      <c r="AH37">
        <v>27.03</v>
      </c>
      <c r="AI37">
        <v>51.72</v>
      </c>
    </row>
    <row r="38" spans="1:35" x14ac:dyDescent="0.15">
      <c r="A38" t="s">
        <v>28</v>
      </c>
      <c r="B38" t="s">
        <v>29</v>
      </c>
      <c r="C38">
        <v>1</v>
      </c>
      <c r="D38" t="s">
        <v>30</v>
      </c>
      <c r="E38">
        <v>17</v>
      </c>
      <c r="F38" t="s">
        <v>44</v>
      </c>
      <c r="G38">
        <v>2</v>
      </c>
      <c r="H38">
        <v>147</v>
      </c>
      <c r="I38">
        <v>75</v>
      </c>
      <c r="J38">
        <v>51.02</v>
      </c>
      <c r="K38">
        <v>72</v>
      </c>
      <c r="L38">
        <v>48.98</v>
      </c>
      <c r="M38">
        <v>0</v>
      </c>
      <c r="N38">
        <v>0</v>
      </c>
      <c r="O38">
        <v>0</v>
      </c>
      <c r="P38">
        <v>2</v>
      </c>
      <c r="Q38">
        <v>1.36</v>
      </c>
      <c r="R38">
        <v>2.78</v>
      </c>
      <c r="S38">
        <v>70</v>
      </c>
      <c r="T38">
        <v>47.62</v>
      </c>
      <c r="U38">
        <v>97.22</v>
      </c>
      <c r="V38">
        <v>1</v>
      </c>
      <c r="W38" t="s">
        <v>32</v>
      </c>
      <c r="X38" t="s">
        <v>33</v>
      </c>
      <c r="Y38" t="s">
        <v>34</v>
      </c>
      <c r="Z38">
        <v>43</v>
      </c>
      <c r="AA38">
        <v>29.25</v>
      </c>
      <c r="AB38">
        <v>61.43</v>
      </c>
      <c r="AC38">
        <v>2</v>
      </c>
      <c r="AD38" t="s">
        <v>35</v>
      </c>
      <c r="AE38" t="s">
        <v>36</v>
      </c>
      <c r="AF38" t="s">
        <v>37</v>
      </c>
      <c r="AG38">
        <v>27</v>
      </c>
      <c r="AH38">
        <v>18.37</v>
      </c>
      <c r="AI38">
        <v>38.57</v>
      </c>
    </row>
    <row r="39" spans="1:35" x14ac:dyDescent="0.15">
      <c r="A39" t="s">
        <v>28</v>
      </c>
      <c r="B39" t="s">
        <v>29</v>
      </c>
      <c r="C39">
        <v>1</v>
      </c>
      <c r="D39" t="s">
        <v>30</v>
      </c>
      <c r="E39">
        <v>18</v>
      </c>
      <c r="F39" t="s">
        <v>45</v>
      </c>
      <c r="G39">
        <v>1</v>
      </c>
      <c r="H39">
        <v>317</v>
      </c>
      <c r="I39">
        <v>149</v>
      </c>
      <c r="J39">
        <v>47</v>
      </c>
      <c r="K39">
        <v>168</v>
      </c>
      <c r="L39">
        <v>53</v>
      </c>
      <c r="M39">
        <v>0</v>
      </c>
      <c r="N39">
        <v>0</v>
      </c>
      <c r="O39">
        <v>0</v>
      </c>
      <c r="P39">
        <v>2</v>
      </c>
      <c r="Q39">
        <v>0.63</v>
      </c>
      <c r="R39">
        <v>1.19</v>
      </c>
      <c r="S39">
        <v>166</v>
      </c>
      <c r="T39">
        <v>52.37</v>
      </c>
      <c r="U39">
        <v>98.81</v>
      </c>
      <c r="V39">
        <v>1</v>
      </c>
      <c r="W39" t="s">
        <v>32</v>
      </c>
      <c r="X39" t="s">
        <v>33</v>
      </c>
      <c r="Y39" t="s">
        <v>34</v>
      </c>
      <c r="Z39">
        <v>111</v>
      </c>
      <c r="AA39">
        <v>35.020000000000003</v>
      </c>
      <c r="AB39">
        <v>66.87</v>
      </c>
      <c r="AC39">
        <v>2</v>
      </c>
      <c r="AD39" t="s">
        <v>35</v>
      </c>
      <c r="AE39" t="s">
        <v>36</v>
      </c>
      <c r="AF39" t="s">
        <v>37</v>
      </c>
      <c r="AG39">
        <v>55</v>
      </c>
      <c r="AH39">
        <v>17.350000000000001</v>
      </c>
      <c r="AI39">
        <v>33.130000000000003</v>
      </c>
    </row>
    <row r="40" spans="1:35" x14ac:dyDescent="0.15">
      <c r="A40" t="s">
        <v>28</v>
      </c>
      <c r="B40" t="s">
        <v>29</v>
      </c>
      <c r="C40">
        <v>1</v>
      </c>
      <c r="D40" t="s">
        <v>30</v>
      </c>
      <c r="E40">
        <v>18</v>
      </c>
      <c r="F40" t="s">
        <v>45</v>
      </c>
      <c r="G40">
        <v>2</v>
      </c>
      <c r="H40">
        <v>235</v>
      </c>
      <c r="I40">
        <v>102</v>
      </c>
      <c r="J40">
        <v>43.4</v>
      </c>
      <c r="K40">
        <v>133</v>
      </c>
      <c r="L40">
        <v>56.6</v>
      </c>
      <c r="M40">
        <v>1</v>
      </c>
      <c r="N40">
        <v>0.43</v>
      </c>
      <c r="O40">
        <v>0.75</v>
      </c>
      <c r="P40">
        <v>2</v>
      </c>
      <c r="Q40">
        <v>0.85</v>
      </c>
      <c r="R40">
        <v>1.5</v>
      </c>
      <c r="S40">
        <v>130</v>
      </c>
      <c r="T40">
        <v>55.32</v>
      </c>
      <c r="U40">
        <v>97.74</v>
      </c>
      <c r="V40">
        <v>1</v>
      </c>
      <c r="W40" t="s">
        <v>32</v>
      </c>
      <c r="X40" t="s">
        <v>33</v>
      </c>
      <c r="Y40" t="s">
        <v>34</v>
      </c>
      <c r="Z40">
        <v>79</v>
      </c>
      <c r="AA40">
        <v>33.619999999999997</v>
      </c>
      <c r="AB40">
        <v>60.77</v>
      </c>
      <c r="AC40">
        <v>2</v>
      </c>
      <c r="AD40" t="s">
        <v>35</v>
      </c>
      <c r="AE40" t="s">
        <v>36</v>
      </c>
      <c r="AF40" t="s">
        <v>37</v>
      </c>
      <c r="AG40">
        <v>51</v>
      </c>
      <c r="AH40">
        <v>21.7</v>
      </c>
      <c r="AI40">
        <v>39.229999999999997</v>
      </c>
    </row>
    <row r="41" spans="1:35" x14ac:dyDescent="0.15">
      <c r="A41" t="s">
        <v>28</v>
      </c>
      <c r="B41" t="s">
        <v>29</v>
      </c>
      <c r="C41">
        <v>1</v>
      </c>
      <c r="D41" t="s">
        <v>30</v>
      </c>
      <c r="E41">
        <v>19</v>
      </c>
      <c r="F41" t="s">
        <v>46</v>
      </c>
      <c r="G41">
        <v>1</v>
      </c>
      <c r="H41">
        <v>844</v>
      </c>
      <c r="I41">
        <v>416</v>
      </c>
      <c r="J41">
        <v>49.29</v>
      </c>
      <c r="K41">
        <v>428</v>
      </c>
      <c r="L41">
        <v>50.71</v>
      </c>
      <c r="M41">
        <v>13</v>
      </c>
      <c r="N41">
        <v>1.54</v>
      </c>
      <c r="O41">
        <v>3.04</v>
      </c>
      <c r="P41">
        <v>7</v>
      </c>
      <c r="Q41">
        <v>0.83</v>
      </c>
      <c r="R41">
        <v>1.64</v>
      </c>
      <c r="S41">
        <v>408</v>
      </c>
      <c r="T41">
        <v>48.34</v>
      </c>
      <c r="U41">
        <v>95.33</v>
      </c>
      <c r="V41">
        <v>1</v>
      </c>
      <c r="W41" t="s">
        <v>32</v>
      </c>
      <c r="X41" t="s">
        <v>33</v>
      </c>
      <c r="Y41" t="s">
        <v>34</v>
      </c>
      <c r="Z41">
        <v>207</v>
      </c>
      <c r="AA41">
        <v>24.53</v>
      </c>
      <c r="AB41">
        <v>50.74</v>
      </c>
      <c r="AC41">
        <v>2</v>
      </c>
      <c r="AD41" t="s">
        <v>35</v>
      </c>
      <c r="AE41" t="s">
        <v>36</v>
      </c>
      <c r="AF41" t="s">
        <v>37</v>
      </c>
      <c r="AG41">
        <v>201</v>
      </c>
      <c r="AH41">
        <v>23.82</v>
      </c>
      <c r="AI41">
        <v>49.26</v>
      </c>
    </row>
    <row r="42" spans="1:35" x14ac:dyDescent="0.15">
      <c r="A42" t="s">
        <v>28</v>
      </c>
      <c r="B42" t="s">
        <v>29</v>
      </c>
      <c r="C42">
        <v>1</v>
      </c>
      <c r="D42" t="s">
        <v>30</v>
      </c>
      <c r="E42">
        <v>20</v>
      </c>
      <c r="F42" t="s">
        <v>47</v>
      </c>
      <c r="G42">
        <v>1</v>
      </c>
      <c r="H42">
        <v>1063</v>
      </c>
      <c r="I42">
        <v>578</v>
      </c>
      <c r="J42">
        <v>54.37</v>
      </c>
      <c r="K42">
        <v>485</v>
      </c>
      <c r="L42">
        <v>45.63</v>
      </c>
      <c r="M42">
        <v>0</v>
      </c>
      <c r="N42">
        <v>0</v>
      </c>
      <c r="O42">
        <v>0</v>
      </c>
      <c r="P42">
        <v>15</v>
      </c>
      <c r="Q42">
        <v>1.41</v>
      </c>
      <c r="R42">
        <v>3.09</v>
      </c>
      <c r="S42">
        <v>470</v>
      </c>
      <c r="T42">
        <v>44.21</v>
      </c>
      <c r="U42">
        <v>96.91</v>
      </c>
      <c r="V42">
        <v>1</v>
      </c>
      <c r="W42" t="s">
        <v>32</v>
      </c>
      <c r="X42" t="s">
        <v>33</v>
      </c>
      <c r="Y42" t="s">
        <v>34</v>
      </c>
      <c r="Z42">
        <v>231</v>
      </c>
      <c r="AA42">
        <v>21.73</v>
      </c>
      <c r="AB42">
        <v>49.15</v>
      </c>
      <c r="AC42">
        <v>2</v>
      </c>
      <c r="AD42" t="s">
        <v>35</v>
      </c>
      <c r="AE42" t="s">
        <v>36</v>
      </c>
      <c r="AF42" t="s">
        <v>37</v>
      </c>
      <c r="AG42">
        <v>239</v>
      </c>
      <c r="AH42">
        <v>22.48</v>
      </c>
      <c r="AI42">
        <v>50.85</v>
      </c>
    </row>
    <row r="43" spans="1:35" x14ac:dyDescent="0.15">
      <c r="A43" t="s">
        <v>28</v>
      </c>
      <c r="B43" t="s">
        <v>29</v>
      </c>
      <c r="C43">
        <v>1</v>
      </c>
      <c r="D43" t="s">
        <v>30</v>
      </c>
      <c r="E43">
        <v>20</v>
      </c>
      <c r="F43" t="s">
        <v>47</v>
      </c>
      <c r="G43">
        <v>2</v>
      </c>
      <c r="H43">
        <v>156</v>
      </c>
      <c r="I43">
        <v>77</v>
      </c>
      <c r="J43">
        <v>49.36</v>
      </c>
      <c r="K43">
        <v>79</v>
      </c>
      <c r="L43">
        <v>50.64</v>
      </c>
      <c r="M43">
        <v>0</v>
      </c>
      <c r="N43">
        <v>0</v>
      </c>
      <c r="O43">
        <v>0</v>
      </c>
      <c r="P43">
        <v>4</v>
      </c>
      <c r="Q43">
        <v>2.56</v>
      </c>
      <c r="R43">
        <v>5.0599999999999996</v>
      </c>
      <c r="S43">
        <v>75</v>
      </c>
      <c r="T43">
        <v>48.08</v>
      </c>
      <c r="U43">
        <v>94.94</v>
      </c>
      <c r="V43">
        <v>1</v>
      </c>
      <c r="W43" t="s">
        <v>32</v>
      </c>
      <c r="X43" t="s">
        <v>33</v>
      </c>
      <c r="Y43" t="s">
        <v>34</v>
      </c>
      <c r="Z43">
        <v>37</v>
      </c>
      <c r="AA43">
        <v>23.72</v>
      </c>
      <c r="AB43">
        <v>49.33</v>
      </c>
      <c r="AC43">
        <v>2</v>
      </c>
      <c r="AD43" t="s">
        <v>35</v>
      </c>
      <c r="AE43" t="s">
        <v>36</v>
      </c>
      <c r="AF43" t="s">
        <v>37</v>
      </c>
      <c r="AG43">
        <v>38</v>
      </c>
      <c r="AH43">
        <v>24.36</v>
      </c>
      <c r="AI43">
        <v>50.67</v>
      </c>
    </row>
    <row r="44" spans="1:35" x14ac:dyDescent="0.15">
      <c r="A44" t="s">
        <v>28</v>
      </c>
      <c r="B44" t="s">
        <v>29</v>
      </c>
      <c r="C44">
        <v>1</v>
      </c>
      <c r="D44" t="s">
        <v>30</v>
      </c>
      <c r="E44">
        <v>20</v>
      </c>
      <c r="F44" t="s">
        <v>47</v>
      </c>
      <c r="G44">
        <v>3</v>
      </c>
      <c r="H44">
        <v>55</v>
      </c>
      <c r="I44">
        <v>23</v>
      </c>
      <c r="J44">
        <v>41.82</v>
      </c>
      <c r="K44">
        <v>32</v>
      </c>
      <c r="L44">
        <v>58.18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32</v>
      </c>
      <c r="T44">
        <v>58.18</v>
      </c>
      <c r="U44">
        <v>100</v>
      </c>
      <c r="V44">
        <v>1</v>
      </c>
      <c r="W44" t="s">
        <v>32</v>
      </c>
      <c r="X44" t="s">
        <v>33</v>
      </c>
      <c r="Y44" t="s">
        <v>34</v>
      </c>
      <c r="Z44">
        <v>23</v>
      </c>
      <c r="AA44">
        <v>41.82</v>
      </c>
      <c r="AB44">
        <v>71.88</v>
      </c>
      <c r="AC44">
        <v>2</v>
      </c>
      <c r="AD44" t="s">
        <v>35</v>
      </c>
      <c r="AE44" t="s">
        <v>36</v>
      </c>
      <c r="AF44" t="s">
        <v>37</v>
      </c>
      <c r="AG44">
        <v>9</v>
      </c>
      <c r="AH44">
        <v>16.36</v>
      </c>
      <c r="AI44">
        <v>28.13</v>
      </c>
    </row>
    <row r="45" spans="1:35" x14ac:dyDescent="0.15">
      <c r="A45" t="s">
        <v>28</v>
      </c>
      <c r="B45" t="s">
        <v>29</v>
      </c>
      <c r="C45">
        <v>1</v>
      </c>
      <c r="D45" t="s">
        <v>30</v>
      </c>
      <c r="E45">
        <v>21</v>
      </c>
      <c r="F45" t="s">
        <v>48</v>
      </c>
      <c r="G45">
        <v>1</v>
      </c>
      <c r="H45">
        <v>112</v>
      </c>
      <c r="I45">
        <v>33</v>
      </c>
      <c r="J45">
        <v>29.46</v>
      </c>
      <c r="K45">
        <v>79</v>
      </c>
      <c r="L45">
        <v>70.540000000000006</v>
      </c>
      <c r="M45">
        <v>1</v>
      </c>
      <c r="N45">
        <v>0.89</v>
      </c>
      <c r="O45">
        <v>1.27</v>
      </c>
      <c r="P45">
        <v>0</v>
      </c>
      <c r="Q45">
        <v>0</v>
      </c>
      <c r="R45">
        <v>0</v>
      </c>
      <c r="S45">
        <v>78</v>
      </c>
      <c r="T45">
        <v>69.64</v>
      </c>
      <c r="U45">
        <v>98.73</v>
      </c>
      <c r="V45">
        <v>1</v>
      </c>
      <c r="W45" t="s">
        <v>32</v>
      </c>
      <c r="X45" t="s">
        <v>33</v>
      </c>
      <c r="Y45" t="s">
        <v>34</v>
      </c>
      <c r="Z45">
        <v>66</v>
      </c>
      <c r="AA45">
        <v>58.93</v>
      </c>
      <c r="AB45">
        <v>84.62</v>
      </c>
      <c r="AC45">
        <v>2</v>
      </c>
      <c r="AD45" t="s">
        <v>35</v>
      </c>
      <c r="AE45" t="s">
        <v>36</v>
      </c>
      <c r="AF45" t="s">
        <v>37</v>
      </c>
      <c r="AG45">
        <v>12</v>
      </c>
      <c r="AH45">
        <v>10.71</v>
      </c>
      <c r="AI45">
        <v>15.38</v>
      </c>
    </row>
    <row r="46" spans="1:35" x14ac:dyDescent="0.15">
      <c r="A46" t="s">
        <v>28</v>
      </c>
      <c r="B46" t="s">
        <v>29</v>
      </c>
      <c r="C46">
        <v>1</v>
      </c>
      <c r="D46" t="s">
        <v>30</v>
      </c>
      <c r="E46">
        <v>21</v>
      </c>
      <c r="F46" t="s">
        <v>48</v>
      </c>
      <c r="G46">
        <v>2</v>
      </c>
      <c r="H46">
        <v>69</v>
      </c>
      <c r="I46">
        <v>37</v>
      </c>
      <c r="J46">
        <v>53.62</v>
      </c>
      <c r="K46">
        <v>32</v>
      </c>
      <c r="L46">
        <v>46.38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32</v>
      </c>
      <c r="T46">
        <v>46.38</v>
      </c>
      <c r="U46">
        <v>100</v>
      </c>
      <c r="V46">
        <v>1</v>
      </c>
      <c r="W46" t="s">
        <v>32</v>
      </c>
      <c r="X46" t="s">
        <v>33</v>
      </c>
      <c r="Y46" t="s">
        <v>34</v>
      </c>
      <c r="Z46">
        <v>16</v>
      </c>
      <c r="AA46">
        <v>23.19</v>
      </c>
      <c r="AB46">
        <v>50</v>
      </c>
      <c r="AC46">
        <v>2</v>
      </c>
      <c r="AD46" t="s">
        <v>35</v>
      </c>
      <c r="AE46" t="s">
        <v>36</v>
      </c>
      <c r="AF46" t="s">
        <v>37</v>
      </c>
      <c r="AG46">
        <v>16</v>
      </c>
      <c r="AH46">
        <v>23.19</v>
      </c>
      <c r="AI46">
        <v>50</v>
      </c>
    </row>
    <row r="47" spans="1:35" x14ac:dyDescent="0.15">
      <c r="A47" t="s">
        <v>28</v>
      </c>
      <c r="B47" t="s">
        <v>29</v>
      </c>
      <c r="C47">
        <v>2</v>
      </c>
      <c r="D47" t="s">
        <v>49</v>
      </c>
      <c r="E47">
        <v>22</v>
      </c>
      <c r="F47" t="s">
        <v>50</v>
      </c>
      <c r="G47">
        <v>1</v>
      </c>
      <c r="H47">
        <v>990</v>
      </c>
      <c r="I47">
        <v>577</v>
      </c>
      <c r="J47">
        <v>58.28</v>
      </c>
      <c r="K47">
        <v>413</v>
      </c>
      <c r="L47">
        <v>41.72</v>
      </c>
      <c r="M47">
        <v>0</v>
      </c>
      <c r="N47">
        <v>0</v>
      </c>
      <c r="O47">
        <v>0</v>
      </c>
      <c r="P47">
        <v>13</v>
      </c>
      <c r="Q47">
        <v>1.31</v>
      </c>
      <c r="R47">
        <v>3.15</v>
      </c>
      <c r="S47">
        <v>400</v>
      </c>
      <c r="T47">
        <v>40.4</v>
      </c>
      <c r="U47">
        <v>96.85</v>
      </c>
      <c r="V47">
        <v>1</v>
      </c>
      <c r="W47" t="s">
        <v>32</v>
      </c>
      <c r="X47" t="s">
        <v>33</v>
      </c>
      <c r="Y47" t="s">
        <v>34</v>
      </c>
      <c r="Z47">
        <v>226</v>
      </c>
      <c r="AA47">
        <v>22.83</v>
      </c>
      <c r="AB47">
        <v>56.5</v>
      </c>
      <c r="AC47">
        <v>2</v>
      </c>
      <c r="AD47" t="s">
        <v>35</v>
      </c>
      <c r="AE47" t="s">
        <v>36</v>
      </c>
      <c r="AF47" t="s">
        <v>37</v>
      </c>
      <c r="AG47">
        <v>174</v>
      </c>
      <c r="AH47">
        <v>17.579999999999998</v>
      </c>
      <c r="AI47">
        <v>43.5</v>
      </c>
    </row>
    <row r="48" spans="1:35" x14ac:dyDescent="0.15">
      <c r="A48" t="s">
        <v>28</v>
      </c>
      <c r="B48" t="s">
        <v>29</v>
      </c>
      <c r="C48">
        <v>2</v>
      </c>
      <c r="D48" t="s">
        <v>49</v>
      </c>
      <c r="E48">
        <v>22</v>
      </c>
      <c r="F48" t="s">
        <v>50</v>
      </c>
      <c r="G48">
        <v>2</v>
      </c>
      <c r="H48">
        <v>761</v>
      </c>
      <c r="I48">
        <v>450</v>
      </c>
      <c r="J48">
        <v>59.13</v>
      </c>
      <c r="K48">
        <v>311</v>
      </c>
      <c r="L48">
        <v>40.869999999999997</v>
      </c>
      <c r="M48">
        <v>0</v>
      </c>
      <c r="N48">
        <v>0</v>
      </c>
      <c r="O48">
        <v>0</v>
      </c>
      <c r="P48">
        <v>11</v>
      </c>
      <c r="Q48">
        <v>1.45</v>
      </c>
      <c r="R48">
        <v>3.54</v>
      </c>
      <c r="S48">
        <v>300</v>
      </c>
      <c r="T48">
        <v>39.42</v>
      </c>
      <c r="U48">
        <v>96.46</v>
      </c>
      <c r="V48">
        <v>1</v>
      </c>
      <c r="W48" t="s">
        <v>32</v>
      </c>
      <c r="X48" t="s">
        <v>33</v>
      </c>
      <c r="Y48" t="s">
        <v>34</v>
      </c>
      <c r="Z48">
        <v>180</v>
      </c>
      <c r="AA48">
        <v>23.65</v>
      </c>
      <c r="AB48">
        <v>60</v>
      </c>
      <c r="AC48">
        <v>2</v>
      </c>
      <c r="AD48" t="s">
        <v>35</v>
      </c>
      <c r="AE48" t="s">
        <v>36</v>
      </c>
      <c r="AF48" t="s">
        <v>37</v>
      </c>
      <c r="AG48">
        <v>120</v>
      </c>
      <c r="AH48">
        <v>15.77</v>
      </c>
      <c r="AI48">
        <v>40</v>
      </c>
    </row>
    <row r="49" spans="1:35" x14ac:dyDescent="0.15">
      <c r="A49" t="s">
        <v>28</v>
      </c>
      <c r="B49" t="s">
        <v>29</v>
      </c>
      <c r="C49">
        <v>2</v>
      </c>
      <c r="D49" t="s">
        <v>49</v>
      </c>
      <c r="E49">
        <v>22</v>
      </c>
      <c r="F49" t="s">
        <v>50</v>
      </c>
      <c r="G49">
        <v>3</v>
      </c>
      <c r="H49">
        <v>847</v>
      </c>
      <c r="I49">
        <v>380</v>
      </c>
      <c r="J49">
        <v>44.86</v>
      </c>
      <c r="K49">
        <v>467</v>
      </c>
      <c r="L49">
        <v>55.14</v>
      </c>
      <c r="M49">
        <v>11</v>
      </c>
      <c r="N49">
        <v>1.3</v>
      </c>
      <c r="O49">
        <v>2.36</v>
      </c>
      <c r="P49">
        <v>5</v>
      </c>
      <c r="Q49">
        <v>0.59</v>
      </c>
      <c r="R49">
        <v>1.07</v>
      </c>
      <c r="S49">
        <v>451</v>
      </c>
      <c r="T49">
        <v>53.25</v>
      </c>
      <c r="U49">
        <v>96.57</v>
      </c>
      <c r="V49">
        <v>1</v>
      </c>
      <c r="W49" t="s">
        <v>32</v>
      </c>
      <c r="X49" t="s">
        <v>33</v>
      </c>
      <c r="Y49" t="s">
        <v>34</v>
      </c>
      <c r="Z49">
        <v>255</v>
      </c>
      <c r="AA49">
        <v>30.11</v>
      </c>
      <c r="AB49">
        <v>56.54</v>
      </c>
      <c r="AC49">
        <v>2</v>
      </c>
      <c r="AD49" t="s">
        <v>35</v>
      </c>
      <c r="AE49" t="s">
        <v>36</v>
      </c>
      <c r="AF49" t="s">
        <v>37</v>
      </c>
      <c r="AG49">
        <v>196</v>
      </c>
      <c r="AH49">
        <v>23.14</v>
      </c>
      <c r="AI49">
        <v>43.46</v>
      </c>
    </row>
    <row r="50" spans="1:35" x14ac:dyDescent="0.15">
      <c r="A50" t="s">
        <v>28</v>
      </c>
      <c r="B50" t="s">
        <v>29</v>
      </c>
      <c r="C50">
        <v>2</v>
      </c>
      <c r="D50" t="s">
        <v>49</v>
      </c>
      <c r="E50">
        <v>22</v>
      </c>
      <c r="F50" t="s">
        <v>50</v>
      </c>
      <c r="G50">
        <v>4</v>
      </c>
      <c r="H50">
        <v>960</v>
      </c>
      <c r="I50">
        <v>523</v>
      </c>
      <c r="J50">
        <v>54.48</v>
      </c>
      <c r="K50">
        <v>437</v>
      </c>
      <c r="L50">
        <v>45.52</v>
      </c>
      <c r="M50">
        <v>10</v>
      </c>
      <c r="N50">
        <v>1.04</v>
      </c>
      <c r="O50">
        <v>2.29</v>
      </c>
      <c r="P50">
        <v>10</v>
      </c>
      <c r="Q50">
        <v>1.04</v>
      </c>
      <c r="R50">
        <v>2.29</v>
      </c>
      <c r="S50">
        <v>417</v>
      </c>
      <c r="T50">
        <v>43.44</v>
      </c>
      <c r="U50">
        <v>95.42</v>
      </c>
      <c r="V50">
        <v>1</v>
      </c>
      <c r="W50" t="s">
        <v>32</v>
      </c>
      <c r="X50" t="s">
        <v>33</v>
      </c>
      <c r="Y50" t="s">
        <v>34</v>
      </c>
      <c r="Z50">
        <v>230</v>
      </c>
      <c r="AA50">
        <v>23.96</v>
      </c>
      <c r="AB50">
        <v>55.16</v>
      </c>
      <c r="AC50">
        <v>2</v>
      </c>
      <c r="AD50" t="s">
        <v>35</v>
      </c>
      <c r="AE50" t="s">
        <v>36</v>
      </c>
      <c r="AF50" t="s">
        <v>37</v>
      </c>
      <c r="AG50">
        <v>187</v>
      </c>
      <c r="AH50">
        <v>19.48</v>
      </c>
      <c r="AI50">
        <v>44.84</v>
      </c>
    </row>
    <row r="51" spans="1:35" x14ac:dyDescent="0.15">
      <c r="A51" t="s">
        <v>28</v>
      </c>
      <c r="B51" t="s">
        <v>29</v>
      </c>
      <c r="C51">
        <v>2</v>
      </c>
      <c r="D51" t="s">
        <v>49</v>
      </c>
      <c r="E51">
        <v>22</v>
      </c>
      <c r="F51" t="s">
        <v>50</v>
      </c>
      <c r="G51">
        <v>5</v>
      </c>
      <c r="H51">
        <v>957</v>
      </c>
      <c r="I51">
        <v>488</v>
      </c>
      <c r="J51">
        <v>50.99</v>
      </c>
      <c r="K51">
        <v>469</v>
      </c>
      <c r="L51">
        <v>49.01</v>
      </c>
      <c r="M51">
        <v>22</v>
      </c>
      <c r="N51">
        <v>2.2999999999999998</v>
      </c>
      <c r="O51">
        <v>4.6900000000000004</v>
      </c>
      <c r="P51">
        <v>11</v>
      </c>
      <c r="Q51">
        <v>1.1499999999999999</v>
      </c>
      <c r="R51">
        <v>2.35</v>
      </c>
      <c r="S51">
        <v>436</v>
      </c>
      <c r="T51">
        <v>45.56</v>
      </c>
      <c r="U51">
        <v>92.96</v>
      </c>
      <c r="V51">
        <v>1</v>
      </c>
      <c r="W51" t="s">
        <v>32</v>
      </c>
      <c r="X51" t="s">
        <v>33</v>
      </c>
      <c r="Y51" t="s">
        <v>34</v>
      </c>
      <c r="Z51">
        <v>271</v>
      </c>
      <c r="AA51">
        <v>28.32</v>
      </c>
      <c r="AB51">
        <v>62.16</v>
      </c>
      <c r="AC51">
        <v>2</v>
      </c>
      <c r="AD51" t="s">
        <v>35</v>
      </c>
      <c r="AE51" t="s">
        <v>36</v>
      </c>
      <c r="AF51" t="s">
        <v>37</v>
      </c>
      <c r="AG51">
        <v>165</v>
      </c>
      <c r="AH51">
        <v>17.239999999999998</v>
      </c>
      <c r="AI51">
        <v>37.840000000000003</v>
      </c>
    </row>
    <row r="52" spans="1:35" x14ac:dyDescent="0.15">
      <c r="A52" t="s">
        <v>28</v>
      </c>
      <c r="B52" t="s">
        <v>29</v>
      </c>
      <c r="C52">
        <v>2</v>
      </c>
      <c r="D52" t="s">
        <v>49</v>
      </c>
      <c r="E52">
        <v>22</v>
      </c>
      <c r="F52" t="s">
        <v>50</v>
      </c>
      <c r="G52">
        <v>6</v>
      </c>
      <c r="H52">
        <v>909</v>
      </c>
      <c r="I52">
        <v>490</v>
      </c>
      <c r="J52">
        <v>53.91</v>
      </c>
      <c r="K52">
        <v>419</v>
      </c>
      <c r="L52">
        <v>46.09</v>
      </c>
      <c r="M52">
        <v>8</v>
      </c>
      <c r="N52">
        <v>0.88</v>
      </c>
      <c r="O52">
        <v>1.91</v>
      </c>
      <c r="P52">
        <v>9</v>
      </c>
      <c r="Q52">
        <v>0.99</v>
      </c>
      <c r="R52">
        <v>2.15</v>
      </c>
      <c r="S52">
        <v>402</v>
      </c>
      <c r="T52">
        <v>44.22</v>
      </c>
      <c r="U52">
        <v>95.94</v>
      </c>
      <c r="V52">
        <v>1</v>
      </c>
      <c r="W52" t="s">
        <v>32</v>
      </c>
      <c r="X52" t="s">
        <v>33</v>
      </c>
      <c r="Y52" t="s">
        <v>34</v>
      </c>
      <c r="Z52">
        <v>265</v>
      </c>
      <c r="AA52">
        <v>29.15</v>
      </c>
      <c r="AB52">
        <v>65.92</v>
      </c>
      <c r="AC52">
        <v>2</v>
      </c>
      <c r="AD52" t="s">
        <v>35</v>
      </c>
      <c r="AE52" t="s">
        <v>36</v>
      </c>
      <c r="AF52" t="s">
        <v>37</v>
      </c>
      <c r="AG52">
        <v>137</v>
      </c>
      <c r="AH52">
        <v>15.07</v>
      </c>
      <c r="AI52">
        <v>34.08</v>
      </c>
    </row>
    <row r="53" spans="1:35" x14ac:dyDescent="0.15">
      <c r="A53" t="s">
        <v>28</v>
      </c>
      <c r="B53" t="s">
        <v>29</v>
      </c>
      <c r="C53">
        <v>2</v>
      </c>
      <c r="D53" t="s">
        <v>49</v>
      </c>
      <c r="E53">
        <v>22</v>
      </c>
      <c r="F53" t="s">
        <v>50</v>
      </c>
      <c r="G53">
        <v>7</v>
      </c>
      <c r="H53">
        <v>1237</v>
      </c>
      <c r="I53">
        <v>821</v>
      </c>
      <c r="J53">
        <v>66.37</v>
      </c>
      <c r="K53">
        <v>416</v>
      </c>
      <c r="L53">
        <v>33.630000000000003</v>
      </c>
      <c r="M53">
        <v>14</v>
      </c>
      <c r="N53">
        <v>1.1299999999999999</v>
      </c>
      <c r="O53">
        <v>3.37</v>
      </c>
      <c r="P53">
        <v>10</v>
      </c>
      <c r="Q53">
        <v>0.81</v>
      </c>
      <c r="R53">
        <v>2.4</v>
      </c>
      <c r="S53">
        <v>392</v>
      </c>
      <c r="T53">
        <v>31.69</v>
      </c>
      <c r="U53">
        <v>94.23</v>
      </c>
      <c r="V53">
        <v>1</v>
      </c>
      <c r="W53" t="s">
        <v>32</v>
      </c>
      <c r="X53" t="s">
        <v>33</v>
      </c>
      <c r="Y53" t="s">
        <v>34</v>
      </c>
      <c r="Z53">
        <v>246</v>
      </c>
      <c r="AA53">
        <v>19.89</v>
      </c>
      <c r="AB53">
        <v>62.76</v>
      </c>
      <c r="AC53">
        <v>2</v>
      </c>
      <c r="AD53" t="s">
        <v>35</v>
      </c>
      <c r="AE53" t="s">
        <v>36</v>
      </c>
      <c r="AF53" t="s">
        <v>37</v>
      </c>
      <c r="AG53">
        <v>146</v>
      </c>
      <c r="AH53">
        <v>11.8</v>
      </c>
      <c r="AI53">
        <v>37.24</v>
      </c>
    </row>
    <row r="54" spans="1:35" x14ac:dyDescent="0.15">
      <c r="A54" t="s">
        <v>28</v>
      </c>
      <c r="B54" t="s">
        <v>29</v>
      </c>
      <c r="C54">
        <v>2</v>
      </c>
      <c r="D54" t="s">
        <v>49</v>
      </c>
      <c r="E54">
        <v>22</v>
      </c>
      <c r="F54" t="s">
        <v>50</v>
      </c>
      <c r="G54">
        <v>8</v>
      </c>
      <c r="H54">
        <v>1230</v>
      </c>
      <c r="I54">
        <v>651</v>
      </c>
      <c r="J54">
        <v>52.93</v>
      </c>
      <c r="K54">
        <v>579</v>
      </c>
      <c r="L54">
        <v>47.07</v>
      </c>
      <c r="M54">
        <v>14</v>
      </c>
      <c r="N54">
        <v>1.1399999999999999</v>
      </c>
      <c r="O54">
        <v>2.42</v>
      </c>
      <c r="P54">
        <v>10</v>
      </c>
      <c r="Q54">
        <v>0.81</v>
      </c>
      <c r="R54">
        <v>1.73</v>
      </c>
      <c r="S54">
        <v>555</v>
      </c>
      <c r="T54">
        <v>45.12</v>
      </c>
      <c r="U54">
        <v>95.85</v>
      </c>
      <c r="V54">
        <v>1</v>
      </c>
      <c r="W54" t="s">
        <v>32</v>
      </c>
      <c r="X54" t="s">
        <v>33</v>
      </c>
      <c r="Y54" t="s">
        <v>34</v>
      </c>
      <c r="Z54">
        <v>276</v>
      </c>
      <c r="AA54">
        <v>22.44</v>
      </c>
      <c r="AB54">
        <v>49.73</v>
      </c>
      <c r="AC54">
        <v>2</v>
      </c>
      <c r="AD54" t="s">
        <v>35</v>
      </c>
      <c r="AE54" t="s">
        <v>36</v>
      </c>
      <c r="AF54" t="s">
        <v>37</v>
      </c>
      <c r="AG54">
        <v>279</v>
      </c>
      <c r="AH54">
        <v>22.68</v>
      </c>
      <c r="AI54">
        <v>50.27</v>
      </c>
    </row>
    <row r="55" spans="1:35" x14ac:dyDescent="0.15">
      <c r="A55" t="s">
        <v>28</v>
      </c>
      <c r="B55" t="s">
        <v>29</v>
      </c>
      <c r="C55">
        <v>1</v>
      </c>
      <c r="D55" t="s">
        <v>30</v>
      </c>
      <c r="E55">
        <v>23</v>
      </c>
      <c r="F55" t="s">
        <v>51</v>
      </c>
      <c r="G55">
        <v>1</v>
      </c>
      <c r="H55">
        <v>1217</v>
      </c>
      <c r="I55">
        <v>647</v>
      </c>
      <c r="J55">
        <v>53.16</v>
      </c>
      <c r="K55">
        <v>570</v>
      </c>
      <c r="L55">
        <v>46.84</v>
      </c>
      <c r="M55">
        <v>0</v>
      </c>
      <c r="N55">
        <v>0</v>
      </c>
      <c r="O55">
        <v>0</v>
      </c>
      <c r="P55">
        <v>19</v>
      </c>
      <c r="Q55">
        <v>1.56</v>
      </c>
      <c r="R55">
        <v>3.33</v>
      </c>
      <c r="S55">
        <v>551</v>
      </c>
      <c r="T55">
        <v>45.28</v>
      </c>
      <c r="U55">
        <v>96.67</v>
      </c>
      <c r="V55">
        <v>1</v>
      </c>
      <c r="W55" t="s">
        <v>32</v>
      </c>
      <c r="X55" t="s">
        <v>33</v>
      </c>
      <c r="Y55" t="s">
        <v>34</v>
      </c>
      <c r="Z55">
        <v>322</v>
      </c>
      <c r="AA55">
        <v>26.46</v>
      </c>
      <c r="AB55">
        <v>58.44</v>
      </c>
      <c r="AC55">
        <v>2</v>
      </c>
      <c r="AD55" t="s">
        <v>35</v>
      </c>
      <c r="AE55" t="s">
        <v>36</v>
      </c>
      <c r="AF55" t="s">
        <v>37</v>
      </c>
      <c r="AG55">
        <v>229</v>
      </c>
      <c r="AH55">
        <v>18.82</v>
      </c>
      <c r="AI55">
        <v>41.56</v>
      </c>
    </row>
    <row r="56" spans="1:35" x14ac:dyDescent="0.15">
      <c r="A56" t="s">
        <v>28</v>
      </c>
      <c r="B56" t="s">
        <v>29</v>
      </c>
      <c r="C56">
        <v>1</v>
      </c>
      <c r="D56" t="s">
        <v>30</v>
      </c>
      <c r="E56">
        <v>23</v>
      </c>
      <c r="F56" t="s">
        <v>51</v>
      </c>
      <c r="G56">
        <v>2</v>
      </c>
      <c r="H56">
        <v>123</v>
      </c>
      <c r="I56">
        <v>46</v>
      </c>
      <c r="J56">
        <v>37.4</v>
      </c>
      <c r="K56">
        <v>77</v>
      </c>
      <c r="L56">
        <v>62.6</v>
      </c>
      <c r="M56">
        <v>0</v>
      </c>
      <c r="N56">
        <v>0</v>
      </c>
      <c r="O56">
        <v>0</v>
      </c>
      <c r="P56">
        <v>2</v>
      </c>
      <c r="Q56">
        <v>1.63</v>
      </c>
      <c r="R56">
        <v>2.6</v>
      </c>
      <c r="S56">
        <v>75</v>
      </c>
      <c r="T56">
        <v>60.98</v>
      </c>
      <c r="U56">
        <v>97.4</v>
      </c>
      <c r="V56">
        <v>1</v>
      </c>
      <c r="W56" t="s">
        <v>32</v>
      </c>
      <c r="X56" t="s">
        <v>33</v>
      </c>
      <c r="Y56" t="s">
        <v>34</v>
      </c>
      <c r="Z56">
        <v>44</v>
      </c>
      <c r="AA56">
        <v>35.770000000000003</v>
      </c>
      <c r="AB56">
        <v>58.67</v>
      </c>
      <c r="AC56">
        <v>2</v>
      </c>
      <c r="AD56" t="s">
        <v>35</v>
      </c>
      <c r="AE56" t="s">
        <v>36</v>
      </c>
      <c r="AF56" t="s">
        <v>37</v>
      </c>
      <c r="AG56">
        <v>31</v>
      </c>
      <c r="AH56">
        <v>25.2</v>
      </c>
      <c r="AI56">
        <v>41.33</v>
      </c>
    </row>
    <row r="57" spans="1:35" x14ac:dyDescent="0.15">
      <c r="A57" t="s">
        <v>28</v>
      </c>
      <c r="B57" t="s">
        <v>29</v>
      </c>
      <c r="C57">
        <v>1</v>
      </c>
      <c r="D57" t="s">
        <v>30</v>
      </c>
      <c r="E57">
        <v>23</v>
      </c>
      <c r="F57" t="s">
        <v>51</v>
      </c>
      <c r="G57">
        <v>3</v>
      </c>
      <c r="H57">
        <v>181</v>
      </c>
      <c r="I57">
        <v>83</v>
      </c>
      <c r="J57">
        <v>45.86</v>
      </c>
      <c r="K57">
        <v>98</v>
      </c>
      <c r="L57">
        <v>54.14</v>
      </c>
      <c r="M57">
        <v>1</v>
      </c>
      <c r="N57">
        <v>0.55000000000000004</v>
      </c>
      <c r="O57">
        <v>1.02</v>
      </c>
      <c r="P57">
        <v>5</v>
      </c>
      <c r="Q57">
        <v>2.76</v>
      </c>
      <c r="R57">
        <v>5.0999999999999996</v>
      </c>
      <c r="S57">
        <v>92</v>
      </c>
      <c r="T57">
        <v>50.83</v>
      </c>
      <c r="U57">
        <v>93.88</v>
      </c>
      <c r="V57">
        <v>1</v>
      </c>
      <c r="W57" t="s">
        <v>32</v>
      </c>
      <c r="X57" t="s">
        <v>33</v>
      </c>
      <c r="Y57" t="s">
        <v>34</v>
      </c>
      <c r="Z57">
        <v>38</v>
      </c>
      <c r="AA57">
        <v>20.99</v>
      </c>
      <c r="AB57">
        <v>41.3</v>
      </c>
      <c r="AC57">
        <v>2</v>
      </c>
      <c r="AD57" t="s">
        <v>35</v>
      </c>
      <c r="AE57" t="s">
        <v>36</v>
      </c>
      <c r="AF57" t="s">
        <v>37</v>
      </c>
      <c r="AG57">
        <v>54</v>
      </c>
      <c r="AH57">
        <v>29.83</v>
      </c>
      <c r="AI57">
        <v>58.7</v>
      </c>
    </row>
    <row r="58" spans="1:35" x14ac:dyDescent="0.15">
      <c r="A58" t="s">
        <v>28</v>
      </c>
      <c r="B58" t="s">
        <v>29</v>
      </c>
      <c r="C58">
        <v>1</v>
      </c>
      <c r="D58" t="s">
        <v>30</v>
      </c>
      <c r="E58">
        <v>23</v>
      </c>
      <c r="F58" t="s">
        <v>51</v>
      </c>
      <c r="G58">
        <v>4</v>
      </c>
      <c r="H58">
        <v>47</v>
      </c>
      <c r="I58">
        <v>15</v>
      </c>
      <c r="J58">
        <v>31.91</v>
      </c>
      <c r="K58">
        <v>32</v>
      </c>
      <c r="L58">
        <v>68.09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32</v>
      </c>
      <c r="T58">
        <v>68.09</v>
      </c>
      <c r="U58">
        <v>100</v>
      </c>
      <c r="V58">
        <v>1</v>
      </c>
      <c r="W58" t="s">
        <v>32</v>
      </c>
      <c r="X58" t="s">
        <v>33</v>
      </c>
      <c r="Y58" t="s">
        <v>34</v>
      </c>
      <c r="Z58">
        <v>25</v>
      </c>
      <c r="AA58">
        <v>53.19</v>
      </c>
      <c r="AB58">
        <v>78.13</v>
      </c>
      <c r="AC58">
        <v>2</v>
      </c>
      <c r="AD58" t="s">
        <v>35</v>
      </c>
      <c r="AE58" t="s">
        <v>36</v>
      </c>
      <c r="AF58" t="s">
        <v>37</v>
      </c>
      <c r="AG58">
        <v>7</v>
      </c>
      <c r="AH58">
        <v>14.89</v>
      </c>
      <c r="AI58">
        <v>21.88</v>
      </c>
    </row>
    <row r="59" spans="1:35" x14ac:dyDescent="0.15">
      <c r="A59" t="s">
        <v>28</v>
      </c>
      <c r="B59" t="s">
        <v>29</v>
      </c>
      <c r="C59">
        <v>1</v>
      </c>
      <c r="D59" t="s">
        <v>30</v>
      </c>
      <c r="E59">
        <v>23</v>
      </c>
      <c r="F59" t="s">
        <v>51</v>
      </c>
      <c r="G59">
        <v>5</v>
      </c>
      <c r="H59">
        <v>258</v>
      </c>
      <c r="I59">
        <v>117</v>
      </c>
      <c r="J59">
        <v>45.35</v>
      </c>
      <c r="K59">
        <v>141</v>
      </c>
      <c r="L59">
        <v>54.65</v>
      </c>
      <c r="M59">
        <v>0</v>
      </c>
      <c r="N59">
        <v>0</v>
      </c>
      <c r="O59">
        <v>0</v>
      </c>
      <c r="P59">
        <v>3</v>
      </c>
      <c r="Q59">
        <v>1.1599999999999999</v>
      </c>
      <c r="R59">
        <v>2.13</v>
      </c>
      <c r="S59">
        <v>138</v>
      </c>
      <c r="T59">
        <v>53.49</v>
      </c>
      <c r="U59">
        <v>97.87</v>
      </c>
      <c r="V59">
        <v>1</v>
      </c>
      <c r="W59" t="s">
        <v>32</v>
      </c>
      <c r="X59" t="s">
        <v>33</v>
      </c>
      <c r="Y59" t="s">
        <v>34</v>
      </c>
      <c r="Z59">
        <v>94</v>
      </c>
      <c r="AA59">
        <v>36.43</v>
      </c>
      <c r="AB59">
        <v>68.12</v>
      </c>
      <c r="AC59">
        <v>2</v>
      </c>
      <c r="AD59" t="s">
        <v>35</v>
      </c>
      <c r="AE59" t="s">
        <v>36</v>
      </c>
      <c r="AF59" t="s">
        <v>37</v>
      </c>
      <c r="AG59">
        <v>44</v>
      </c>
      <c r="AH59">
        <v>17.05</v>
      </c>
      <c r="AI59">
        <v>31.88</v>
      </c>
    </row>
    <row r="60" spans="1:35" x14ac:dyDescent="0.15">
      <c r="A60" t="s">
        <v>28</v>
      </c>
      <c r="B60" t="s">
        <v>29</v>
      </c>
      <c r="C60">
        <v>1</v>
      </c>
      <c r="D60" t="s">
        <v>30</v>
      </c>
      <c r="E60">
        <v>23</v>
      </c>
      <c r="F60" t="s">
        <v>51</v>
      </c>
      <c r="G60">
        <v>6</v>
      </c>
      <c r="H60">
        <v>62</v>
      </c>
      <c r="I60">
        <v>33</v>
      </c>
      <c r="J60">
        <v>53.23</v>
      </c>
      <c r="K60">
        <v>29</v>
      </c>
      <c r="L60">
        <v>46.77</v>
      </c>
      <c r="M60">
        <v>0</v>
      </c>
      <c r="N60">
        <v>0</v>
      </c>
      <c r="O60">
        <v>0</v>
      </c>
      <c r="P60">
        <v>1</v>
      </c>
      <c r="Q60">
        <v>1.61</v>
      </c>
      <c r="R60">
        <v>3.45</v>
      </c>
      <c r="S60">
        <v>28</v>
      </c>
      <c r="T60">
        <v>45.16</v>
      </c>
      <c r="U60">
        <v>96.55</v>
      </c>
      <c r="V60">
        <v>1</v>
      </c>
      <c r="W60" t="s">
        <v>32</v>
      </c>
      <c r="X60" t="s">
        <v>33</v>
      </c>
      <c r="Y60" t="s">
        <v>34</v>
      </c>
      <c r="Z60">
        <v>13</v>
      </c>
      <c r="AA60">
        <v>20.97</v>
      </c>
      <c r="AB60">
        <v>46.43</v>
      </c>
      <c r="AC60">
        <v>2</v>
      </c>
      <c r="AD60" t="s">
        <v>35</v>
      </c>
      <c r="AE60" t="s">
        <v>36</v>
      </c>
      <c r="AF60" t="s">
        <v>37</v>
      </c>
      <c r="AG60">
        <v>15</v>
      </c>
      <c r="AH60">
        <v>24.19</v>
      </c>
      <c r="AI60">
        <v>53.57</v>
      </c>
    </row>
    <row r="61" spans="1:35" x14ac:dyDescent="0.15">
      <c r="A61" t="s">
        <v>28</v>
      </c>
      <c r="B61" t="s">
        <v>29</v>
      </c>
      <c r="C61">
        <v>3</v>
      </c>
      <c r="D61" t="s">
        <v>40</v>
      </c>
      <c r="E61">
        <v>24</v>
      </c>
      <c r="F61" t="s">
        <v>52</v>
      </c>
      <c r="G61">
        <v>1</v>
      </c>
      <c r="H61">
        <v>356</v>
      </c>
      <c r="I61">
        <v>222</v>
      </c>
      <c r="J61">
        <v>62.36</v>
      </c>
      <c r="K61">
        <v>134</v>
      </c>
      <c r="L61">
        <v>37.64</v>
      </c>
      <c r="M61">
        <v>2</v>
      </c>
      <c r="N61">
        <v>0.56000000000000005</v>
      </c>
      <c r="O61">
        <v>1.49</v>
      </c>
      <c r="P61">
        <v>0</v>
      </c>
      <c r="Q61">
        <v>0</v>
      </c>
      <c r="R61">
        <v>0</v>
      </c>
      <c r="S61">
        <v>132</v>
      </c>
      <c r="T61">
        <v>37.08</v>
      </c>
      <c r="U61">
        <v>98.51</v>
      </c>
      <c r="V61">
        <v>1</v>
      </c>
      <c r="W61" t="s">
        <v>32</v>
      </c>
      <c r="X61" t="s">
        <v>33</v>
      </c>
      <c r="Y61" t="s">
        <v>34</v>
      </c>
      <c r="Z61">
        <v>99</v>
      </c>
      <c r="AA61">
        <v>27.81</v>
      </c>
      <c r="AB61">
        <v>75</v>
      </c>
      <c r="AC61">
        <v>2</v>
      </c>
      <c r="AD61" t="s">
        <v>35</v>
      </c>
      <c r="AE61" t="s">
        <v>36</v>
      </c>
      <c r="AF61" t="s">
        <v>37</v>
      </c>
      <c r="AG61">
        <v>33</v>
      </c>
      <c r="AH61">
        <v>9.27</v>
      </c>
      <c r="AI61">
        <v>25</v>
      </c>
    </row>
    <row r="62" spans="1:35" x14ac:dyDescent="0.15">
      <c r="A62" t="s">
        <v>28</v>
      </c>
      <c r="B62" t="s">
        <v>29</v>
      </c>
      <c r="C62">
        <v>3</v>
      </c>
      <c r="D62" t="s">
        <v>40</v>
      </c>
      <c r="E62">
        <v>24</v>
      </c>
      <c r="F62" t="s">
        <v>52</v>
      </c>
      <c r="G62">
        <v>2</v>
      </c>
      <c r="H62">
        <v>727</v>
      </c>
      <c r="I62">
        <v>443</v>
      </c>
      <c r="J62">
        <v>60.94</v>
      </c>
      <c r="K62">
        <v>284</v>
      </c>
      <c r="L62">
        <v>39.06</v>
      </c>
      <c r="M62">
        <v>6</v>
      </c>
      <c r="N62">
        <v>0.83</v>
      </c>
      <c r="O62">
        <v>2.11</v>
      </c>
      <c r="P62">
        <v>7</v>
      </c>
      <c r="Q62">
        <v>0.96</v>
      </c>
      <c r="R62">
        <v>2.46</v>
      </c>
      <c r="S62">
        <v>271</v>
      </c>
      <c r="T62">
        <v>37.28</v>
      </c>
      <c r="U62">
        <v>95.42</v>
      </c>
      <c r="V62">
        <v>1</v>
      </c>
      <c r="W62" t="s">
        <v>32</v>
      </c>
      <c r="X62" t="s">
        <v>33</v>
      </c>
      <c r="Y62" t="s">
        <v>34</v>
      </c>
      <c r="Z62">
        <v>218</v>
      </c>
      <c r="AA62">
        <v>29.99</v>
      </c>
      <c r="AB62">
        <v>80.44</v>
      </c>
      <c r="AC62">
        <v>2</v>
      </c>
      <c r="AD62" t="s">
        <v>35</v>
      </c>
      <c r="AE62" t="s">
        <v>36</v>
      </c>
      <c r="AF62" t="s">
        <v>37</v>
      </c>
      <c r="AG62">
        <v>53</v>
      </c>
      <c r="AH62">
        <v>7.29</v>
      </c>
      <c r="AI62">
        <v>19.559999999999999</v>
      </c>
    </row>
    <row r="63" spans="1:35" x14ac:dyDescent="0.15">
      <c r="A63" t="s">
        <v>28</v>
      </c>
      <c r="B63" t="s">
        <v>29</v>
      </c>
      <c r="C63">
        <v>3</v>
      </c>
      <c r="D63" t="s">
        <v>40</v>
      </c>
      <c r="E63">
        <v>24</v>
      </c>
      <c r="F63" t="s">
        <v>52</v>
      </c>
      <c r="G63">
        <v>3</v>
      </c>
      <c r="H63">
        <v>1531</v>
      </c>
      <c r="I63">
        <v>915</v>
      </c>
      <c r="J63">
        <v>59.76</v>
      </c>
      <c r="K63">
        <v>616</v>
      </c>
      <c r="L63">
        <v>40.24</v>
      </c>
      <c r="M63">
        <v>18</v>
      </c>
      <c r="N63">
        <v>1.18</v>
      </c>
      <c r="O63">
        <v>2.92</v>
      </c>
      <c r="P63">
        <v>17</v>
      </c>
      <c r="Q63">
        <v>1.1100000000000001</v>
      </c>
      <c r="R63">
        <v>2.76</v>
      </c>
      <c r="S63">
        <v>581</v>
      </c>
      <c r="T63">
        <v>37.950000000000003</v>
      </c>
      <c r="U63">
        <v>94.32</v>
      </c>
      <c r="V63">
        <v>1</v>
      </c>
      <c r="W63" t="s">
        <v>32</v>
      </c>
      <c r="X63" t="s">
        <v>33</v>
      </c>
      <c r="Y63" t="s">
        <v>34</v>
      </c>
      <c r="Z63">
        <v>452</v>
      </c>
      <c r="AA63">
        <v>29.52</v>
      </c>
      <c r="AB63">
        <v>77.8</v>
      </c>
      <c r="AC63">
        <v>2</v>
      </c>
      <c r="AD63" t="s">
        <v>35</v>
      </c>
      <c r="AE63" t="s">
        <v>36</v>
      </c>
      <c r="AF63" t="s">
        <v>37</v>
      </c>
      <c r="AG63">
        <v>129</v>
      </c>
      <c r="AH63">
        <v>8.43</v>
      </c>
      <c r="AI63">
        <v>22.2</v>
      </c>
    </row>
    <row r="64" spans="1:35" x14ac:dyDescent="0.15">
      <c r="A64" t="s">
        <v>28</v>
      </c>
      <c r="B64" t="s">
        <v>29</v>
      </c>
      <c r="C64">
        <v>3</v>
      </c>
      <c r="D64" t="s">
        <v>40</v>
      </c>
      <c r="E64">
        <v>24</v>
      </c>
      <c r="F64" t="s">
        <v>52</v>
      </c>
      <c r="G64">
        <v>4</v>
      </c>
      <c r="H64">
        <v>799</v>
      </c>
      <c r="I64">
        <v>541</v>
      </c>
      <c r="J64">
        <v>67.709999999999994</v>
      </c>
      <c r="K64">
        <v>258</v>
      </c>
      <c r="L64">
        <v>32.29</v>
      </c>
      <c r="M64">
        <v>7</v>
      </c>
      <c r="N64">
        <v>0.88</v>
      </c>
      <c r="O64">
        <v>2.71</v>
      </c>
      <c r="P64">
        <v>10</v>
      </c>
      <c r="Q64">
        <v>1.25</v>
      </c>
      <c r="R64">
        <v>3.88</v>
      </c>
      <c r="S64">
        <v>241</v>
      </c>
      <c r="T64">
        <v>30.16</v>
      </c>
      <c r="U64">
        <v>93.41</v>
      </c>
      <c r="V64">
        <v>1</v>
      </c>
      <c r="W64" t="s">
        <v>32</v>
      </c>
      <c r="X64" t="s">
        <v>33</v>
      </c>
      <c r="Y64" t="s">
        <v>34</v>
      </c>
      <c r="Z64">
        <v>179</v>
      </c>
      <c r="AA64">
        <v>22.4</v>
      </c>
      <c r="AB64">
        <v>74.27</v>
      </c>
      <c r="AC64">
        <v>2</v>
      </c>
      <c r="AD64" t="s">
        <v>35</v>
      </c>
      <c r="AE64" t="s">
        <v>36</v>
      </c>
      <c r="AF64" t="s">
        <v>37</v>
      </c>
      <c r="AG64">
        <v>62</v>
      </c>
      <c r="AH64">
        <v>7.76</v>
      </c>
      <c r="AI64">
        <v>25.73</v>
      </c>
    </row>
    <row r="65" spans="1:35" x14ac:dyDescent="0.15">
      <c r="A65" t="s">
        <v>28</v>
      </c>
      <c r="B65" t="s">
        <v>29</v>
      </c>
      <c r="C65">
        <v>3</v>
      </c>
      <c r="D65" t="s">
        <v>40</v>
      </c>
      <c r="E65">
        <v>24</v>
      </c>
      <c r="F65" t="s">
        <v>52</v>
      </c>
      <c r="G65">
        <v>5</v>
      </c>
      <c r="H65">
        <v>415</v>
      </c>
      <c r="I65">
        <v>234</v>
      </c>
      <c r="J65">
        <v>56.39</v>
      </c>
      <c r="K65">
        <v>181</v>
      </c>
      <c r="L65">
        <v>43.61</v>
      </c>
      <c r="M65">
        <v>7</v>
      </c>
      <c r="N65">
        <v>1.69</v>
      </c>
      <c r="O65">
        <v>3.87</v>
      </c>
      <c r="P65">
        <v>10</v>
      </c>
      <c r="Q65">
        <v>2.41</v>
      </c>
      <c r="R65">
        <v>5.52</v>
      </c>
      <c r="S65">
        <v>164</v>
      </c>
      <c r="T65">
        <v>39.520000000000003</v>
      </c>
      <c r="U65">
        <v>90.61</v>
      </c>
      <c r="V65">
        <v>1</v>
      </c>
      <c r="W65" t="s">
        <v>32</v>
      </c>
      <c r="X65" t="s">
        <v>33</v>
      </c>
      <c r="Y65" t="s">
        <v>34</v>
      </c>
      <c r="Z65">
        <v>130</v>
      </c>
      <c r="AA65">
        <v>31.33</v>
      </c>
      <c r="AB65">
        <v>79.27</v>
      </c>
      <c r="AC65">
        <v>2</v>
      </c>
      <c r="AD65" t="s">
        <v>35</v>
      </c>
      <c r="AE65" t="s">
        <v>36</v>
      </c>
      <c r="AF65" t="s">
        <v>37</v>
      </c>
      <c r="AG65">
        <v>34</v>
      </c>
      <c r="AH65">
        <v>8.19</v>
      </c>
      <c r="AI65">
        <v>20.73</v>
      </c>
    </row>
    <row r="66" spans="1:35" x14ac:dyDescent="0.15">
      <c r="A66" t="s">
        <v>28</v>
      </c>
      <c r="B66" t="s">
        <v>29</v>
      </c>
      <c r="C66">
        <v>3</v>
      </c>
      <c r="D66" t="s">
        <v>40</v>
      </c>
      <c r="E66">
        <v>24</v>
      </c>
      <c r="F66" t="s">
        <v>52</v>
      </c>
      <c r="G66">
        <v>6</v>
      </c>
      <c r="H66">
        <v>460</v>
      </c>
      <c r="I66">
        <v>264</v>
      </c>
      <c r="J66">
        <v>57.39</v>
      </c>
      <c r="K66">
        <v>196</v>
      </c>
      <c r="L66">
        <v>42.61</v>
      </c>
      <c r="M66">
        <v>1</v>
      </c>
      <c r="N66">
        <v>0.22</v>
      </c>
      <c r="O66">
        <v>0.51</v>
      </c>
      <c r="P66">
        <v>6</v>
      </c>
      <c r="Q66">
        <v>1.3</v>
      </c>
      <c r="R66">
        <v>3.06</v>
      </c>
      <c r="S66">
        <v>189</v>
      </c>
      <c r="T66">
        <v>41.09</v>
      </c>
      <c r="U66">
        <v>96.43</v>
      </c>
      <c r="V66">
        <v>1</v>
      </c>
      <c r="W66" t="s">
        <v>32</v>
      </c>
      <c r="X66" t="s">
        <v>33</v>
      </c>
      <c r="Y66" t="s">
        <v>34</v>
      </c>
      <c r="Z66">
        <v>120</v>
      </c>
      <c r="AA66">
        <v>26.09</v>
      </c>
      <c r="AB66">
        <v>63.49</v>
      </c>
      <c r="AC66">
        <v>2</v>
      </c>
      <c r="AD66" t="s">
        <v>35</v>
      </c>
      <c r="AE66" t="s">
        <v>36</v>
      </c>
      <c r="AF66" t="s">
        <v>37</v>
      </c>
      <c r="AG66">
        <v>69</v>
      </c>
      <c r="AH66">
        <v>15</v>
      </c>
      <c r="AI66">
        <v>36.51</v>
      </c>
    </row>
    <row r="67" spans="1:35" x14ac:dyDescent="0.15">
      <c r="A67" t="s">
        <v>28</v>
      </c>
      <c r="B67" t="s">
        <v>29</v>
      </c>
      <c r="C67">
        <v>3</v>
      </c>
      <c r="D67" t="s">
        <v>40</v>
      </c>
      <c r="E67">
        <v>24</v>
      </c>
      <c r="F67" t="s">
        <v>52</v>
      </c>
      <c r="G67">
        <v>7</v>
      </c>
      <c r="H67">
        <v>500</v>
      </c>
      <c r="I67">
        <v>299</v>
      </c>
      <c r="J67">
        <v>59.8</v>
      </c>
      <c r="K67">
        <v>201</v>
      </c>
      <c r="L67">
        <v>40.200000000000003</v>
      </c>
      <c r="M67">
        <v>8</v>
      </c>
      <c r="N67">
        <v>1.6</v>
      </c>
      <c r="O67">
        <v>3.98</v>
      </c>
      <c r="P67">
        <v>5</v>
      </c>
      <c r="Q67">
        <v>1</v>
      </c>
      <c r="R67">
        <v>2.4900000000000002</v>
      </c>
      <c r="S67">
        <v>188</v>
      </c>
      <c r="T67">
        <v>37.6</v>
      </c>
      <c r="U67">
        <v>93.53</v>
      </c>
      <c r="V67">
        <v>1</v>
      </c>
      <c r="W67" t="s">
        <v>32</v>
      </c>
      <c r="X67" t="s">
        <v>33</v>
      </c>
      <c r="Y67" t="s">
        <v>34</v>
      </c>
      <c r="Z67">
        <v>142</v>
      </c>
      <c r="AA67">
        <v>28.4</v>
      </c>
      <c r="AB67">
        <v>75.53</v>
      </c>
      <c r="AC67">
        <v>2</v>
      </c>
      <c r="AD67" t="s">
        <v>35</v>
      </c>
      <c r="AE67" t="s">
        <v>36</v>
      </c>
      <c r="AF67" t="s">
        <v>37</v>
      </c>
      <c r="AG67">
        <v>46</v>
      </c>
      <c r="AH67">
        <v>9.1999999999999993</v>
      </c>
      <c r="AI67">
        <v>24.47</v>
      </c>
    </row>
    <row r="68" spans="1:35" x14ac:dyDescent="0.15">
      <c r="A68" t="s">
        <v>28</v>
      </c>
      <c r="B68" t="s">
        <v>29</v>
      </c>
      <c r="C68">
        <v>3</v>
      </c>
      <c r="D68" t="s">
        <v>40</v>
      </c>
      <c r="E68">
        <v>24</v>
      </c>
      <c r="F68" t="s">
        <v>52</v>
      </c>
      <c r="G68">
        <v>8</v>
      </c>
      <c r="H68">
        <v>348</v>
      </c>
      <c r="I68">
        <v>201</v>
      </c>
      <c r="J68">
        <v>57.76</v>
      </c>
      <c r="K68">
        <v>147</v>
      </c>
      <c r="L68">
        <v>42.24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147</v>
      </c>
      <c r="T68">
        <v>42.24</v>
      </c>
      <c r="U68">
        <v>100</v>
      </c>
      <c r="V68">
        <v>1</v>
      </c>
      <c r="W68" t="s">
        <v>32</v>
      </c>
      <c r="X68" t="s">
        <v>33</v>
      </c>
      <c r="Y68" t="s">
        <v>34</v>
      </c>
      <c r="Z68">
        <v>120</v>
      </c>
      <c r="AA68">
        <v>34.479999999999997</v>
      </c>
      <c r="AB68">
        <v>81.63</v>
      </c>
      <c r="AC68">
        <v>2</v>
      </c>
      <c r="AD68" t="s">
        <v>35</v>
      </c>
      <c r="AE68" t="s">
        <v>36</v>
      </c>
      <c r="AF68" t="s">
        <v>37</v>
      </c>
      <c r="AG68">
        <v>27</v>
      </c>
      <c r="AH68">
        <v>7.76</v>
      </c>
      <c r="AI68">
        <v>18.37</v>
      </c>
    </row>
    <row r="69" spans="1:35" x14ac:dyDescent="0.15">
      <c r="A69" t="s">
        <v>28</v>
      </c>
      <c r="B69" t="s">
        <v>29</v>
      </c>
      <c r="C69">
        <v>2</v>
      </c>
      <c r="D69" t="s">
        <v>49</v>
      </c>
      <c r="E69">
        <v>25</v>
      </c>
      <c r="F69" t="s">
        <v>53</v>
      </c>
      <c r="G69">
        <v>1</v>
      </c>
      <c r="H69">
        <v>809</v>
      </c>
      <c r="I69">
        <v>430</v>
      </c>
      <c r="J69">
        <v>53.15</v>
      </c>
      <c r="K69">
        <v>379</v>
      </c>
      <c r="L69">
        <v>46.85</v>
      </c>
      <c r="M69">
        <v>28</v>
      </c>
      <c r="N69">
        <v>3.46</v>
      </c>
      <c r="O69">
        <v>7.39</v>
      </c>
      <c r="P69">
        <v>7</v>
      </c>
      <c r="Q69">
        <v>0.87</v>
      </c>
      <c r="R69">
        <v>1.85</v>
      </c>
      <c r="S69">
        <v>344</v>
      </c>
      <c r="T69">
        <v>42.52</v>
      </c>
      <c r="U69">
        <v>90.77</v>
      </c>
      <c r="V69">
        <v>1</v>
      </c>
      <c r="W69" t="s">
        <v>32</v>
      </c>
      <c r="X69" t="s">
        <v>33</v>
      </c>
      <c r="Y69" t="s">
        <v>34</v>
      </c>
      <c r="Z69">
        <v>192</v>
      </c>
      <c r="AA69">
        <v>23.73</v>
      </c>
      <c r="AB69">
        <v>55.81</v>
      </c>
      <c r="AC69">
        <v>2</v>
      </c>
      <c r="AD69" t="s">
        <v>35</v>
      </c>
      <c r="AE69" t="s">
        <v>36</v>
      </c>
      <c r="AF69" t="s">
        <v>37</v>
      </c>
      <c r="AG69">
        <v>152</v>
      </c>
      <c r="AH69">
        <v>18.79</v>
      </c>
      <c r="AI69">
        <v>44.19</v>
      </c>
    </row>
    <row r="70" spans="1:35" x14ac:dyDescent="0.15">
      <c r="A70" t="s">
        <v>28</v>
      </c>
      <c r="B70" t="s">
        <v>29</v>
      </c>
      <c r="C70">
        <v>2</v>
      </c>
      <c r="D70" t="s">
        <v>49</v>
      </c>
      <c r="E70">
        <v>25</v>
      </c>
      <c r="F70" t="s">
        <v>53</v>
      </c>
      <c r="G70">
        <v>2</v>
      </c>
      <c r="H70">
        <v>860</v>
      </c>
      <c r="I70">
        <v>503</v>
      </c>
      <c r="J70">
        <v>58.49</v>
      </c>
      <c r="K70">
        <v>357</v>
      </c>
      <c r="L70">
        <v>41.51</v>
      </c>
      <c r="M70">
        <v>14</v>
      </c>
      <c r="N70">
        <v>1.63</v>
      </c>
      <c r="O70">
        <v>3.92</v>
      </c>
      <c r="P70">
        <v>8</v>
      </c>
      <c r="Q70">
        <v>0.93</v>
      </c>
      <c r="R70">
        <v>2.2400000000000002</v>
      </c>
      <c r="S70">
        <v>335</v>
      </c>
      <c r="T70">
        <v>38.950000000000003</v>
      </c>
      <c r="U70">
        <v>93.84</v>
      </c>
      <c r="V70">
        <v>1</v>
      </c>
      <c r="W70" t="s">
        <v>32</v>
      </c>
      <c r="X70" t="s">
        <v>33</v>
      </c>
      <c r="Y70" t="s">
        <v>34</v>
      </c>
      <c r="Z70">
        <v>217</v>
      </c>
      <c r="AA70">
        <v>25.23</v>
      </c>
      <c r="AB70">
        <v>64.78</v>
      </c>
      <c r="AC70">
        <v>2</v>
      </c>
      <c r="AD70" t="s">
        <v>35</v>
      </c>
      <c r="AE70" t="s">
        <v>36</v>
      </c>
      <c r="AF70" t="s">
        <v>37</v>
      </c>
      <c r="AG70">
        <v>118</v>
      </c>
      <c r="AH70">
        <v>13.72</v>
      </c>
      <c r="AI70">
        <v>35.22</v>
      </c>
    </row>
    <row r="71" spans="1:35" x14ac:dyDescent="0.15">
      <c r="A71" t="s">
        <v>28</v>
      </c>
      <c r="B71" t="s">
        <v>29</v>
      </c>
      <c r="C71">
        <v>2</v>
      </c>
      <c r="D71" t="s">
        <v>49</v>
      </c>
      <c r="E71">
        <v>25</v>
      </c>
      <c r="F71" t="s">
        <v>53</v>
      </c>
      <c r="G71">
        <v>3</v>
      </c>
      <c r="H71">
        <v>1104</v>
      </c>
      <c r="I71">
        <v>668</v>
      </c>
      <c r="J71">
        <v>60.51</v>
      </c>
      <c r="K71">
        <v>436</v>
      </c>
      <c r="L71">
        <v>39.49</v>
      </c>
      <c r="M71">
        <v>21</v>
      </c>
      <c r="N71">
        <v>1.9</v>
      </c>
      <c r="O71">
        <v>4.82</v>
      </c>
      <c r="P71">
        <v>14</v>
      </c>
      <c r="Q71">
        <v>1.27</v>
      </c>
      <c r="R71">
        <v>3.21</v>
      </c>
      <c r="S71">
        <v>401</v>
      </c>
      <c r="T71">
        <v>36.32</v>
      </c>
      <c r="U71">
        <v>91.97</v>
      </c>
      <c r="V71">
        <v>1</v>
      </c>
      <c r="W71" t="s">
        <v>32</v>
      </c>
      <c r="X71" t="s">
        <v>33</v>
      </c>
      <c r="Y71" t="s">
        <v>34</v>
      </c>
      <c r="Z71">
        <v>244</v>
      </c>
      <c r="AA71">
        <v>22.1</v>
      </c>
      <c r="AB71">
        <v>60.85</v>
      </c>
      <c r="AC71">
        <v>2</v>
      </c>
      <c r="AD71" t="s">
        <v>35</v>
      </c>
      <c r="AE71" t="s">
        <v>36</v>
      </c>
      <c r="AF71" t="s">
        <v>37</v>
      </c>
      <c r="AG71">
        <v>157</v>
      </c>
      <c r="AH71">
        <v>14.22</v>
      </c>
      <c r="AI71">
        <v>39.15</v>
      </c>
    </row>
    <row r="72" spans="1:35" x14ac:dyDescent="0.15">
      <c r="A72" t="s">
        <v>28</v>
      </c>
      <c r="B72" t="s">
        <v>29</v>
      </c>
      <c r="C72">
        <v>2</v>
      </c>
      <c r="D72" t="s">
        <v>49</v>
      </c>
      <c r="E72">
        <v>25</v>
      </c>
      <c r="F72" t="s">
        <v>53</v>
      </c>
      <c r="G72">
        <v>4</v>
      </c>
      <c r="H72">
        <v>1215</v>
      </c>
      <c r="I72">
        <v>672</v>
      </c>
      <c r="J72">
        <v>55.31</v>
      </c>
      <c r="K72">
        <v>543</v>
      </c>
      <c r="L72">
        <v>44.69</v>
      </c>
      <c r="M72">
        <v>30</v>
      </c>
      <c r="N72">
        <v>2.4700000000000002</v>
      </c>
      <c r="O72">
        <v>5.52</v>
      </c>
      <c r="P72">
        <v>20</v>
      </c>
      <c r="Q72">
        <v>1.65</v>
      </c>
      <c r="R72">
        <v>3.68</v>
      </c>
      <c r="S72">
        <v>493</v>
      </c>
      <c r="T72">
        <v>40.58</v>
      </c>
      <c r="U72">
        <v>90.79</v>
      </c>
      <c r="V72">
        <v>1</v>
      </c>
      <c r="W72" t="s">
        <v>32</v>
      </c>
      <c r="X72" t="s">
        <v>33</v>
      </c>
      <c r="Y72" t="s">
        <v>34</v>
      </c>
      <c r="Z72">
        <v>318</v>
      </c>
      <c r="AA72">
        <v>26.17</v>
      </c>
      <c r="AB72">
        <v>64.5</v>
      </c>
      <c r="AC72">
        <v>2</v>
      </c>
      <c r="AD72" t="s">
        <v>35</v>
      </c>
      <c r="AE72" t="s">
        <v>36</v>
      </c>
      <c r="AF72" t="s">
        <v>37</v>
      </c>
      <c r="AG72">
        <v>175</v>
      </c>
      <c r="AH72">
        <v>14.4</v>
      </c>
      <c r="AI72">
        <v>35.5</v>
      </c>
    </row>
    <row r="73" spans="1:35" x14ac:dyDescent="0.15">
      <c r="A73" t="s">
        <v>28</v>
      </c>
      <c r="B73" t="s">
        <v>29</v>
      </c>
      <c r="C73">
        <v>2</v>
      </c>
      <c r="D73" t="s">
        <v>49</v>
      </c>
      <c r="E73">
        <v>25</v>
      </c>
      <c r="F73" t="s">
        <v>53</v>
      </c>
      <c r="G73">
        <v>5</v>
      </c>
      <c r="H73">
        <v>649</v>
      </c>
      <c r="I73">
        <v>415</v>
      </c>
      <c r="J73">
        <v>63.94</v>
      </c>
      <c r="K73">
        <v>234</v>
      </c>
      <c r="L73">
        <v>36.06</v>
      </c>
      <c r="M73">
        <v>8</v>
      </c>
      <c r="N73">
        <v>1.23</v>
      </c>
      <c r="O73">
        <v>3.42</v>
      </c>
      <c r="P73">
        <v>0</v>
      </c>
      <c r="Q73">
        <v>0</v>
      </c>
      <c r="R73">
        <v>0</v>
      </c>
      <c r="S73">
        <v>226</v>
      </c>
      <c r="T73">
        <v>34.82</v>
      </c>
      <c r="U73">
        <v>96.58</v>
      </c>
      <c r="V73">
        <v>1</v>
      </c>
      <c r="W73" t="s">
        <v>32</v>
      </c>
      <c r="X73" t="s">
        <v>33</v>
      </c>
      <c r="Y73" t="s">
        <v>34</v>
      </c>
      <c r="Z73">
        <v>133</v>
      </c>
      <c r="AA73">
        <v>20.49</v>
      </c>
      <c r="AB73">
        <v>58.85</v>
      </c>
      <c r="AC73">
        <v>2</v>
      </c>
      <c r="AD73" t="s">
        <v>35</v>
      </c>
      <c r="AE73" t="s">
        <v>36</v>
      </c>
      <c r="AF73" t="s">
        <v>37</v>
      </c>
      <c r="AG73">
        <v>93</v>
      </c>
      <c r="AH73">
        <v>14.33</v>
      </c>
      <c r="AI73">
        <v>41.15</v>
      </c>
    </row>
    <row r="74" spans="1:35" x14ac:dyDescent="0.15">
      <c r="A74" t="s">
        <v>28</v>
      </c>
      <c r="B74" t="s">
        <v>29</v>
      </c>
      <c r="C74">
        <v>2</v>
      </c>
      <c r="D74" t="s">
        <v>49</v>
      </c>
      <c r="E74">
        <v>25</v>
      </c>
      <c r="F74" t="s">
        <v>53</v>
      </c>
      <c r="G74">
        <v>6</v>
      </c>
      <c r="H74">
        <v>672</v>
      </c>
      <c r="I74">
        <v>428</v>
      </c>
      <c r="J74">
        <v>63.69</v>
      </c>
      <c r="K74">
        <v>244</v>
      </c>
      <c r="L74">
        <v>36.31</v>
      </c>
      <c r="M74">
        <v>9</v>
      </c>
      <c r="N74">
        <v>1.34</v>
      </c>
      <c r="O74">
        <v>3.69</v>
      </c>
      <c r="P74">
        <v>10</v>
      </c>
      <c r="Q74">
        <v>1.49</v>
      </c>
      <c r="R74">
        <v>4.0999999999999996</v>
      </c>
      <c r="S74">
        <v>225</v>
      </c>
      <c r="T74">
        <v>33.479999999999997</v>
      </c>
      <c r="U74">
        <v>92.21</v>
      </c>
      <c r="V74">
        <v>1</v>
      </c>
      <c r="W74" t="s">
        <v>32</v>
      </c>
      <c r="X74" t="s">
        <v>33</v>
      </c>
      <c r="Y74" t="s">
        <v>34</v>
      </c>
      <c r="Z74">
        <v>128</v>
      </c>
      <c r="AA74">
        <v>19.05</v>
      </c>
      <c r="AB74">
        <v>56.89</v>
      </c>
      <c r="AC74">
        <v>2</v>
      </c>
      <c r="AD74" t="s">
        <v>35</v>
      </c>
      <c r="AE74" t="s">
        <v>36</v>
      </c>
      <c r="AF74" t="s">
        <v>37</v>
      </c>
      <c r="AG74">
        <v>97</v>
      </c>
      <c r="AH74">
        <v>14.43</v>
      </c>
      <c r="AI74">
        <v>43.11</v>
      </c>
    </row>
    <row r="75" spans="1:35" x14ac:dyDescent="0.15">
      <c r="A75" t="s">
        <v>28</v>
      </c>
      <c r="B75" t="s">
        <v>29</v>
      </c>
      <c r="C75">
        <v>2</v>
      </c>
      <c r="D75" t="s">
        <v>49</v>
      </c>
      <c r="E75">
        <v>25</v>
      </c>
      <c r="F75" t="s">
        <v>53</v>
      </c>
      <c r="G75">
        <v>7</v>
      </c>
      <c r="H75">
        <v>709</v>
      </c>
      <c r="I75">
        <v>438</v>
      </c>
      <c r="J75">
        <v>61.78</v>
      </c>
      <c r="K75">
        <v>271</v>
      </c>
      <c r="L75">
        <v>38.22</v>
      </c>
      <c r="M75">
        <v>11</v>
      </c>
      <c r="N75">
        <v>1.55</v>
      </c>
      <c r="O75">
        <v>4.0599999999999996</v>
      </c>
      <c r="P75">
        <v>7</v>
      </c>
      <c r="Q75">
        <v>0.99</v>
      </c>
      <c r="R75">
        <v>2.58</v>
      </c>
      <c r="S75">
        <v>253</v>
      </c>
      <c r="T75">
        <v>35.68</v>
      </c>
      <c r="U75">
        <v>93.36</v>
      </c>
      <c r="V75">
        <v>1</v>
      </c>
      <c r="W75" t="s">
        <v>32</v>
      </c>
      <c r="X75" t="s">
        <v>33</v>
      </c>
      <c r="Y75" t="s">
        <v>34</v>
      </c>
      <c r="Z75">
        <v>174</v>
      </c>
      <c r="AA75">
        <v>24.54</v>
      </c>
      <c r="AB75">
        <v>68.77</v>
      </c>
      <c r="AC75">
        <v>2</v>
      </c>
      <c r="AD75" t="s">
        <v>35</v>
      </c>
      <c r="AE75" t="s">
        <v>36</v>
      </c>
      <c r="AF75" t="s">
        <v>37</v>
      </c>
      <c r="AG75">
        <v>79</v>
      </c>
      <c r="AH75">
        <v>11.14</v>
      </c>
      <c r="AI75">
        <v>31.23</v>
      </c>
    </row>
    <row r="76" spans="1:35" x14ac:dyDescent="0.15">
      <c r="A76" t="s">
        <v>28</v>
      </c>
      <c r="B76" t="s">
        <v>29</v>
      </c>
      <c r="C76">
        <v>2</v>
      </c>
      <c r="D76" t="s">
        <v>49</v>
      </c>
      <c r="E76">
        <v>25</v>
      </c>
      <c r="F76" t="s">
        <v>53</v>
      </c>
      <c r="G76">
        <v>8</v>
      </c>
      <c r="H76">
        <v>919</v>
      </c>
      <c r="I76">
        <v>543</v>
      </c>
      <c r="J76">
        <v>59.09</v>
      </c>
      <c r="K76">
        <v>376</v>
      </c>
      <c r="L76">
        <v>40.909999999999997</v>
      </c>
      <c r="M76">
        <v>9</v>
      </c>
      <c r="N76">
        <v>0.98</v>
      </c>
      <c r="O76">
        <v>2.39</v>
      </c>
      <c r="P76">
        <v>10</v>
      </c>
      <c r="Q76">
        <v>1.0900000000000001</v>
      </c>
      <c r="R76">
        <v>2.66</v>
      </c>
      <c r="S76">
        <v>357</v>
      </c>
      <c r="T76">
        <v>38.85</v>
      </c>
      <c r="U76">
        <v>94.95</v>
      </c>
      <c r="V76">
        <v>1</v>
      </c>
      <c r="W76" t="s">
        <v>32</v>
      </c>
      <c r="X76" t="s">
        <v>33</v>
      </c>
      <c r="Y76" t="s">
        <v>34</v>
      </c>
      <c r="Z76">
        <v>221</v>
      </c>
      <c r="AA76">
        <v>24.05</v>
      </c>
      <c r="AB76">
        <v>61.9</v>
      </c>
      <c r="AC76">
        <v>2</v>
      </c>
      <c r="AD76" t="s">
        <v>35</v>
      </c>
      <c r="AE76" t="s">
        <v>36</v>
      </c>
      <c r="AF76" t="s">
        <v>37</v>
      </c>
      <c r="AG76">
        <v>136</v>
      </c>
      <c r="AH76">
        <v>14.8</v>
      </c>
      <c r="AI76">
        <v>38.1</v>
      </c>
    </row>
    <row r="77" spans="1:35" x14ac:dyDescent="0.15">
      <c r="A77" t="s">
        <v>28</v>
      </c>
      <c r="B77" t="s">
        <v>29</v>
      </c>
      <c r="C77">
        <v>2</v>
      </c>
      <c r="D77" t="s">
        <v>49</v>
      </c>
      <c r="E77">
        <v>25</v>
      </c>
      <c r="F77" t="s">
        <v>53</v>
      </c>
      <c r="G77">
        <v>9</v>
      </c>
      <c r="H77">
        <v>1060</v>
      </c>
      <c r="I77">
        <v>617</v>
      </c>
      <c r="J77">
        <v>58.21</v>
      </c>
      <c r="K77">
        <v>443</v>
      </c>
      <c r="L77">
        <v>41.79</v>
      </c>
      <c r="M77">
        <v>12</v>
      </c>
      <c r="N77">
        <v>1.1299999999999999</v>
      </c>
      <c r="O77">
        <v>2.71</v>
      </c>
      <c r="P77">
        <v>7</v>
      </c>
      <c r="Q77">
        <v>0.66</v>
      </c>
      <c r="R77">
        <v>1.58</v>
      </c>
      <c r="S77">
        <v>424</v>
      </c>
      <c r="T77">
        <v>40</v>
      </c>
      <c r="U77">
        <v>95.71</v>
      </c>
      <c r="V77">
        <v>1</v>
      </c>
      <c r="W77" t="s">
        <v>32</v>
      </c>
      <c r="X77" t="s">
        <v>33</v>
      </c>
      <c r="Y77" t="s">
        <v>34</v>
      </c>
      <c r="Z77">
        <v>239</v>
      </c>
      <c r="AA77">
        <v>22.55</v>
      </c>
      <c r="AB77">
        <v>56.37</v>
      </c>
      <c r="AC77">
        <v>2</v>
      </c>
      <c r="AD77" t="s">
        <v>35</v>
      </c>
      <c r="AE77" t="s">
        <v>36</v>
      </c>
      <c r="AF77" t="s">
        <v>37</v>
      </c>
      <c r="AG77">
        <v>185</v>
      </c>
      <c r="AH77">
        <v>17.45</v>
      </c>
      <c r="AI77">
        <v>43.63</v>
      </c>
    </row>
    <row r="78" spans="1:35" x14ac:dyDescent="0.15">
      <c r="A78" t="s">
        <v>28</v>
      </c>
      <c r="B78" t="s">
        <v>29</v>
      </c>
      <c r="C78">
        <v>2</v>
      </c>
      <c r="D78" t="s">
        <v>49</v>
      </c>
      <c r="E78">
        <v>25</v>
      </c>
      <c r="F78" t="s">
        <v>53</v>
      </c>
      <c r="G78">
        <v>10</v>
      </c>
      <c r="H78">
        <v>1186</v>
      </c>
      <c r="I78">
        <v>524</v>
      </c>
      <c r="J78">
        <v>44.18</v>
      </c>
      <c r="K78">
        <v>662</v>
      </c>
      <c r="L78">
        <v>55.82</v>
      </c>
      <c r="M78">
        <v>31</v>
      </c>
      <c r="N78">
        <v>2.61</v>
      </c>
      <c r="O78">
        <v>4.68</v>
      </c>
      <c r="P78">
        <v>7</v>
      </c>
      <c r="Q78">
        <v>0.59</v>
      </c>
      <c r="R78">
        <v>1.06</v>
      </c>
      <c r="S78">
        <v>624</v>
      </c>
      <c r="T78">
        <v>52.61</v>
      </c>
      <c r="U78">
        <v>94.26</v>
      </c>
      <c r="V78">
        <v>1</v>
      </c>
      <c r="W78" t="s">
        <v>32</v>
      </c>
      <c r="X78" t="s">
        <v>33</v>
      </c>
      <c r="Y78" t="s">
        <v>34</v>
      </c>
      <c r="Z78">
        <v>395</v>
      </c>
      <c r="AA78">
        <v>33.31</v>
      </c>
      <c r="AB78">
        <v>63.3</v>
      </c>
      <c r="AC78">
        <v>2</v>
      </c>
      <c r="AD78" t="s">
        <v>35</v>
      </c>
      <c r="AE78" t="s">
        <v>36</v>
      </c>
      <c r="AF78" t="s">
        <v>37</v>
      </c>
      <c r="AG78">
        <v>229</v>
      </c>
      <c r="AH78">
        <v>19.309999999999999</v>
      </c>
      <c r="AI78">
        <v>36.700000000000003</v>
      </c>
    </row>
    <row r="79" spans="1:35" x14ac:dyDescent="0.15">
      <c r="A79" t="s">
        <v>28</v>
      </c>
      <c r="B79" t="s">
        <v>29</v>
      </c>
      <c r="C79">
        <v>2</v>
      </c>
      <c r="D79" t="s">
        <v>49</v>
      </c>
      <c r="E79">
        <v>25</v>
      </c>
      <c r="F79" t="s">
        <v>53</v>
      </c>
      <c r="G79">
        <v>11</v>
      </c>
      <c r="H79">
        <v>997</v>
      </c>
      <c r="I79">
        <v>532</v>
      </c>
      <c r="J79">
        <v>53.36</v>
      </c>
      <c r="K79">
        <v>465</v>
      </c>
      <c r="L79">
        <v>46.64</v>
      </c>
      <c r="M79">
        <v>24</v>
      </c>
      <c r="N79">
        <v>2.41</v>
      </c>
      <c r="O79">
        <v>5.16</v>
      </c>
      <c r="P79">
        <v>4</v>
      </c>
      <c r="Q79">
        <v>0.4</v>
      </c>
      <c r="R79">
        <v>0.86</v>
      </c>
      <c r="S79">
        <v>437</v>
      </c>
      <c r="T79">
        <v>43.83</v>
      </c>
      <c r="U79">
        <v>93.98</v>
      </c>
      <c r="V79">
        <v>1</v>
      </c>
      <c r="W79" t="s">
        <v>32</v>
      </c>
      <c r="X79" t="s">
        <v>33</v>
      </c>
      <c r="Y79" t="s">
        <v>34</v>
      </c>
      <c r="Z79">
        <v>275</v>
      </c>
      <c r="AA79">
        <v>27.58</v>
      </c>
      <c r="AB79">
        <v>62.93</v>
      </c>
      <c r="AC79">
        <v>2</v>
      </c>
      <c r="AD79" t="s">
        <v>35</v>
      </c>
      <c r="AE79" t="s">
        <v>36</v>
      </c>
      <c r="AF79" t="s">
        <v>37</v>
      </c>
      <c r="AG79">
        <v>162</v>
      </c>
      <c r="AH79">
        <v>16.25</v>
      </c>
      <c r="AI79">
        <v>37.07</v>
      </c>
    </row>
    <row r="80" spans="1:35" x14ac:dyDescent="0.15">
      <c r="A80" t="s">
        <v>28</v>
      </c>
      <c r="B80" t="s">
        <v>29</v>
      </c>
      <c r="C80">
        <v>2</v>
      </c>
      <c r="D80" t="s">
        <v>49</v>
      </c>
      <c r="E80">
        <v>25</v>
      </c>
      <c r="F80" t="s">
        <v>53</v>
      </c>
      <c r="G80">
        <v>12</v>
      </c>
      <c r="H80">
        <v>728</v>
      </c>
      <c r="I80">
        <v>433</v>
      </c>
      <c r="J80">
        <v>59.48</v>
      </c>
      <c r="K80">
        <v>295</v>
      </c>
      <c r="L80">
        <v>40.520000000000003</v>
      </c>
      <c r="M80">
        <v>12</v>
      </c>
      <c r="N80">
        <v>1.65</v>
      </c>
      <c r="O80">
        <v>4.07</v>
      </c>
      <c r="P80">
        <v>8</v>
      </c>
      <c r="Q80">
        <v>1.1000000000000001</v>
      </c>
      <c r="R80">
        <v>2.71</v>
      </c>
      <c r="S80">
        <v>275</v>
      </c>
      <c r="T80">
        <v>37.770000000000003</v>
      </c>
      <c r="U80">
        <v>93.22</v>
      </c>
      <c r="V80">
        <v>1</v>
      </c>
      <c r="W80" t="s">
        <v>32</v>
      </c>
      <c r="X80" t="s">
        <v>33</v>
      </c>
      <c r="Y80" t="s">
        <v>34</v>
      </c>
      <c r="Z80">
        <v>163</v>
      </c>
      <c r="AA80">
        <v>22.39</v>
      </c>
      <c r="AB80">
        <v>59.27</v>
      </c>
      <c r="AC80">
        <v>2</v>
      </c>
      <c r="AD80" t="s">
        <v>35</v>
      </c>
      <c r="AE80" t="s">
        <v>36</v>
      </c>
      <c r="AF80" t="s">
        <v>37</v>
      </c>
      <c r="AG80">
        <v>112</v>
      </c>
      <c r="AH80">
        <v>15.38</v>
      </c>
      <c r="AI80">
        <v>40.729999999999997</v>
      </c>
    </row>
    <row r="81" spans="1:35" x14ac:dyDescent="0.15">
      <c r="A81" t="s">
        <v>28</v>
      </c>
      <c r="B81" t="s">
        <v>29</v>
      </c>
      <c r="C81">
        <v>2</v>
      </c>
      <c r="D81" t="s">
        <v>49</v>
      </c>
      <c r="E81">
        <v>25</v>
      </c>
      <c r="F81" t="s">
        <v>53</v>
      </c>
      <c r="G81">
        <v>13</v>
      </c>
      <c r="H81">
        <v>880</v>
      </c>
      <c r="I81">
        <v>565</v>
      </c>
      <c r="J81">
        <v>64.2</v>
      </c>
      <c r="K81">
        <v>315</v>
      </c>
      <c r="L81">
        <v>35.799999999999997</v>
      </c>
      <c r="M81">
        <v>19</v>
      </c>
      <c r="N81">
        <v>2.16</v>
      </c>
      <c r="O81">
        <v>6.03</v>
      </c>
      <c r="P81">
        <v>8</v>
      </c>
      <c r="Q81">
        <v>0.91</v>
      </c>
      <c r="R81">
        <v>2.54</v>
      </c>
      <c r="S81">
        <v>288</v>
      </c>
      <c r="T81">
        <v>32.729999999999997</v>
      </c>
      <c r="U81">
        <v>91.43</v>
      </c>
      <c r="V81">
        <v>1</v>
      </c>
      <c r="W81" t="s">
        <v>32</v>
      </c>
      <c r="X81" t="s">
        <v>33</v>
      </c>
      <c r="Y81" t="s">
        <v>34</v>
      </c>
      <c r="Z81">
        <v>157</v>
      </c>
      <c r="AA81">
        <v>17.84</v>
      </c>
      <c r="AB81">
        <v>54.51</v>
      </c>
      <c r="AC81">
        <v>2</v>
      </c>
      <c r="AD81" t="s">
        <v>35</v>
      </c>
      <c r="AE81" t="s">
        <v>36</v>
      </c>
      <c r="AF81" t="s">
        <v>37</v>
      </c>
      <c r="AG81">
        <v>131</v>
      </c>
      <c r="AH81">
        <v>14.89</v>
      </c>
      <c r="AI81">
        <v>45.49</v>
      </c>
    </row>
    <row r="82" spans="1:35" x14ac:dyDescent="0.15">
      <c r="A82" t="s">
        <v>28</v>
      </c>
      <c r="B82" t="s">
        <v>29</v>
      </c>
      <c r="C82">
        <v>1</v>
      </c>
      <c r="D82" t="s">
        <v>30</v>
      </c>
      <c r="E82">
        <v>26</v>
      </c>
      <c r="F82" t="s">
        <v>54</v>
      </c>
      <c r="G82">
        <v>1</v>
      </c>
      <c r="H82">
        <v>628</v>
      </c>
      <c r="I82">
        <v>141</v>
      </c>
      <c r="J82">
        <v>22.45</v>
      </c>
      <c r="K82">
        <v>487</v>
      </c>
      <c r="L82">
        <v>77.55</v>
      </c>
      <c r="M82">
        <v>3</v>
      </c>
      <c r="N82">
        <v>0.48</v>
      </c>
      <c r="O82">
        <v>0.62</v>
      </c>
      <c r="P82">
        <v>3</v>
      </c>
      <c r="Q82">
        <v>0.48</v>
      </c>
      <c r="R82">
        <v>0.62</v>
      </c>
      <c r="S82">
        <v>481</v>
      </c>
      <c r="T82">
        <v>76.59</v>
      </c>
      <c r="U82">
        <v>98.77</v>
      </c>
      <c r="V82">
        <v>1</v>
      </c>
      <c r="W82" t="s">
        <v>32</v>
      </c>
      <c r="X82" t="s">
        <v>33</v>
      </c>
      <c r="Y82" t="s">
        <v>34</v>
      </c>
      <c r="Z82">
        <v>353</v>
      </c>
      <c r="AA82">
        <v>56.21</v>
      </c>
      <c r="AB82">
        <v>73.39</v>
      </c>
      <c r="AC82">
        <v>2</v>
      </c>
      <c r="AD82" t="s">
        <v>35</v>
      </c>
      <c r="AE82" t="s">
        <v>36</v>
      </c>
      <c r="AF82" t="s">
        <v>37</v>
      </c>
      <c r="AG82">
        <v>128</v>
      </c>
      <c r="AH82">
        <v>20.38</v>
      </c>
      <c r="AI82">
        <v>26.61</v>
      </c>
    </row>
    <row r="83" spans="1:35" x14ac:dyDescent="0.15">
      <c r="A83" t="s">
        <v>28</v>
      </c>
      <c r="B83" t="s">
        <v>29</v>
      </c>
      <c r="C83">
        <v>1</v>
      </c>
      <c r="D83" t="s">
        <v>30</v>
      </c>
      <c r="E83">
        <v>26</v>
      </c>
      <c r="F83" t="s">
        <v>54</v>
      </c>
      <c r="G83">
        <v>2</v>
      </c>
      <c r="H83">
        <v>212</v>
      </c>
      <c r="I83">
        <v>98</v>
      </c>
      <c r="J83">
        <v>46.23</v>
      </c>
      <c r="K83">
        <v>114</v>
      </c>
      <c r="L83">
        <v>53.77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114</v>
      </c>
      <c r="T83">
        <v>53.77</v>
      </c>
      <c r="U83">
        <v>100</v>
      </c>
      <c r="V83">
        <v>1</v>
      </c>
      <c r="W83" t="s">
        <v>32</v>
      </c>
      <c r="X83" t="s">
        <v>33</v>
      </c>
      <c r="Y83" t="s">
        <v>34</v>
      </c>
      <c r="Z83">
        <v>66</v>
      </c>
      <c r="AA83">
        <v>31.13</v>
      </c>
      <c r="AB83">
        <v>57.89</v>
      </c>
      <c r="AC83">
        <v>2</v>
      </c>
      <c r="AD83" t="s">
        <v>35</v>
      </c>
      <c r="AE83" t="s">
        <v>36</v>
      </c>
      <c r="AF83" t="s">
        <v>37</v>
      </c>
      <c r="AG83">
        <v>48</v>
      </c>
      <c r="AH83">
        <v>22.64</v>
      </c>
      <c r="AI83">
        <v>42.11</v>
      </c>
    </row>
    <row r="84" spans="1:35" x14ac:dyDescent="0.15">
      <c r="A84" t="s">
        <v>28</v>
      </c>
      <c r="B84" t="s">
        <v>29</v>
      </c>
      <c r="C84">
        <v>1</v>
      </c>
      <c r="D84" t="s">
        <v>30</v>
      </c>
      <c r="E84">
        <v>26</v>
      </c>
      <c r="F84" t="s">
        <v>54</v>
      </c>
      <c r="G84">
        <v>3</v>
      </c>
      <c r="H84">
        <v>88</v>
      </c>
      <c r="I84">
        <v>27</v>
      </c>
      <c r="J84">
        <v>30.68</v>
      </c>
      <c r="K84">
        <v>61</v>
      </c>
      <c r="L84">
        <v>69.319999999999993</v>
      </c>
      <c r="M84">
        <v>0</v>
      </c>
      <c r="N84">
        <v>0</v>
      </c>
      <c r="O84">
        <v>0</v>
      </c>
      <c r="P84">
        <v>2</v>
      </c>
      <c r="Q84">
        <v>2.27</v>
      </c>
      <c r="R84">
        <v>3.28</v>
      </c>
      <c r="S84">
        <v>59</v>
      </c>
      <c r="T84">
        <v>67.05</v>
      </c>
      <c r="U84">
        <v>96.72</v>
      </c>
      <c r="V84">
        <v>1</v>
      </c>
      <c r="W84" t="s">
        <v>32</v>
      </c>
      <c r="X84" t="s">
        <v>33</v>
      </c>
      <c r="Y84" t="s">
        <v>34</v>
      </c>
      <c r="Z84">
        <v>38</v>
      </c>
      <c r="AA84">
        <v>43.18</v>
      </c>
      <c r="AB84">
        <v>64.41</v>
      </c>
      <c r="AC84">
        <v>2</v>
      </c>
      <c r="AD84" t="s">
        <v>35</v>
      </c>
      <c r="AE84" t="s">
        <v>36</v>
      </c>
      <c r="AF84" t="s">
        <v>37</v>
      </c>
      <c r="AG84">
        <v>21</v>
      </c>
      <c r="AH84">
        <v>23.86</v>
      </c>
      <c r="AI84">
        <v>35.590000000000003</v>
      </c>
    </row>
    <row r="85" spans="1:35" x14ac:dyDescent="0.15">
      <c r="A85" t="s">
        <v>28</v>
      </c>
      <c r="B85" t="s">
        <v>29</v>
      </c>
      <c r="C85">
        <v>1</v>
      </c>
      <c r="D85" t="s">
        <v>30</v>
      </c>
      <c r="E85">
        <v>26</v>
      </c>
      <c r="F85" t="s">
        <v>54</v>
      </c>
      <c r="G85">
        <v>4</v>
      </c>
      <c r="H85">
        <v>112</v>
      </c>
      <c r="I85">
        <v>54</v>
      </c>
      <c r="J85">
        <v>48.21</v>
      </c>
      <c r="K85">
        <v>58</v>
      </c>
      <c r="L85">
        <v>51.79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58</v>
      </c>
      <c r="T85">
        <v>51.79</v>
      </c>
      <c r="U85">
        <v>100</v>
      </c>
      <c r="V85">
        <v>1</v>
      </c>
      <c r="W85" t="s">
        <v>32</v>
      </c>
      <c r="X85" t="s">
        <v>33</v>
      </c>
      <c r="Y85" t="s">
        <v>34</v>
      </c>
      <c r="Z85">
        <v>26</v>
      </c>
      <c r="AA85">
        <v>23.21</v>
      </c>
      <c r="AB85">
        <v>44.83</v>
      </c>
      <c r="AC85">
        <v>2</v>
      </c>
      <c r="AD85" t="s">
        <v>35</v>
      </c>
      <c r="AE85" t="s">
        <v>36</v>
      </c>
      <c r="AF85" t="s">
        <v>37</v>
      </c>
      <c r="AG85">
        <v>32</v>
      </c>
      <c r="AH85">
        <v>28.57</v>
      </c>
      <c r="AI85">
        <v>55.17</v>
      </c>
    </row>
    <row r="86" spans="1:35" x14ac:dyDescent="0.15">
      <c r="A86" t="s">
        <v>28</v>
      </c>
      <c r="B86" t="s">
        <v>29</v>
      </c>
      <c r="C86">
        <v>1</v>
      </c>
      <c r="D86" t="s">
        <v>30</v>
      </c>
      <c r="E86">
        <v>26</v>
      </c>
      <c r="F86" t="s">
        <v>54</v>
      </c>
      <c r="G86">
        <v>5</v>
      </c>
      <c r="H86">
        <v>188</v>
      </c>
      <c r="I86">
        <v>115</v>
      </c>
      <c r="J86">
        <v>61.17</v>
      </c>
      <c r="K86">
        <v>73</v>
      </c>
      <c r="L86">
        <v>38.83</v>
      </c>
      <c r="M86">
        <v>0</v>
      </c>
      <c r="N86">
        <v>0</v>
      </c>
      <c r="O86">
        <v>0</v>
      </c>
      <c r="P86">
        <v>1</v>
      </c>
      <c r="Q86">
        <v>0.53</v>
      </c>
      <c r="R86">
        <v>1.37</v>
      </c>
      <c r="S86">
        <v>72</v>
      </c>
      <c r="T86">
        <v>38.299999999999997</v>
      </c>
      <c r="U86">
        <v>98.63</v>
      </c>
      <c r="V86">
        <v>1</v>
      </c>
      <c r="W86" t="s">
        <v>32</v>
      </c>
      <c r="X86" t="s">
        <v>33</v>
      </c>
      <c r="Y86" t="s">
        <v>34</v>
      </c>
      <c r="Z86">
        <v>25</v>
      </c>
      <c r="AA86">
        <v>13.3</v>
      </c>
      <c r="AB86">
        <v>34.72</v>
      </c>
      <c r="AC86">
        <v>2</v>
      </c>
      <c r="AD86" t="s">
        <v>35</v>
      </c>
      <c r="AE86" t="s">
        <v>36</v>
      </c>
      <c r="AF86" t="s">
        <v>37</v>
      </c>
      <c r="AG86">
        <v>47</v>
      </c>
      <c r="AH86">
        <v>25</v>
      </c>
      <c r="AI86">
        <v>65.28</v>
      </c>
    </row>
    <row r="87" spans="1:35" x14ac:dyDescent="0.15">
      <c r="A87" t="s">
        <v>28</v>
      </c>
      <c r="B87" t="s">
        <v>29</v>
      </c>
      <c r="C87">
        <v>1</v>
      </c>
      <c r="D87" t="s">
        <v>30</v>
      </c>
      <c r="E87">
        <v>27</v>
      </c>
      <c r="F87" t="s">
        <v>55</v>
      </c>
      <c r="G87">
        <v>1</v>
      </c>
      <c r="H87">
        <v>562</v>
      </c>
      <c r="I87">
        <v>186</v>
      </c>
      <c r="J87">
        <v>33.1</v>
      </c>
      <c r="K87">
        <v>376</v>
      </c>
      <c r="L87">
        <v>66.900000000000006</v>
      </c>
      <c r="M87">
        <v>5</v>
      </c>
      <c r="N87">
        <v>0.89</v>
      </c>
      <c r="O87">
        <v>1.33</v>
      </c>
      <c r="P87">
        <v>0</v>
      </c>
      <c r="Q87">
        <v>0</v>
      </c>
      <c r="R87">
        <v>0</v>
      </c>
      <c r="S87">
        <v>371</v>
      </c>
      <c r="T87">
        <v>66.010000000000005</v>
      </c>
      <c r="U87">
        <v>98.67</v>
      </c>
      <c r="V87">
        <v>1</v>
      </c>
      <c r="W87" t="s">
        <v>32</v>
      </c>
      <c r="X87" t="s">
        <v>33</v>
      </c>
      <c r="Y87" t="s">
        <v>34</v>
      </c>
      <c r="Z87">
        <v>241</v>
      </c>
      <c r="AA87">
        <v>42.88</v>
      </c>
      <c r="AB87">
        <v>64.959999999999994</v>
      </c>
      <c r="AC87">
        <v>2</v>
      </c>
      <c r="AD87" t="s">
        <v>35</v>
      </c>
      <c r="AE87" t="s">
        <v>36</v>
      </c>
      <c r="AF87" t="s">
        <v>37</v>
      </c>
      <c r="AG87">
        <v>130</v>
      </c>
      <c r="AH87">
        <v>23.13</v>
      </c>
      <c r="AI87">
        <v>35.04</v>
      </c>
    </row>
    <row r="88" spans="1:35" x14ac:dyDescent="0.15">
      <c r="A88" t="s">
        <v>28</v>
      </c>
      <c r="B88" t="s">
        <v>29</v>
      </c>
      <c r="C88">
        <v>1</v>
      </c>
      <c r="D88" t="s">
        <v>30</v>
      </c>
      <c r="E88">
        <v>27</v>
      </c>
      <c r="F88" t="s">
        <v>55</v>
      </c>
      <c r="G88">
        <v>2</v>
      </c>
      <c r="H88">
        <v>425</v>
      </c>
      <c r="I88">
        <v>207</v>
      </c>
      <c r="J88">
        <v>48.71</v>
      </c>
      <c r="K88">
        <v>218</v>
      </c>
      <c r="L88">
        <v>51.29</v>
      </c>
      <c r="M88">
        <v>3</v>
      </c>
      <c r="N88">
        <v>0.71</v>
      </c>
      <c r="O88">
        <v>1.38</v>
      </c>
      <c r="P88">
        <v>0</v>
      </c>
      <c r="Q88">
        <v>0</v>
      </c>
      <c r="R88">
        <v>0</v>
      </c>
      <c r="S88">
        <v>215</v>
      </c>
      <c r="T88">
        <v>50.59</v>
      </c>
      <c r="U88">
        <v>98.62</v>
      </c>
      <c r="V88">
        <v>1</v>
      </c>
      <c r="W88" t="s">
        <v>32</v>
      </c>
      <c r="X88" t="s">
        <v>33</v>
      </c>
      <c r="Y88" t="s">
        <v>34</v>
      </c>
      <c r="Z88">
        <v>136</v>
      </c>
      <c r="AA88">
        <v>32</v>
      </c>
      <c r="AB88">
        <v>63.26</v>
      </c>
      <c r="AC88">
        <v>2</v>
      </c>
      <c r="AD88" t="s">
        <v>35</v>
      </c>
      <c r="AE88" t="s">
        <v>36</v>
      </c>
      <c r="AF88" t="s">
        <v>37</v>
      </c>
      <c r="AG88">
        <v>79</v>
      </c>
      <c r="AH88">
        <v>18.59</v>
      </c>
      <c r="AI88">
        <v>36.74</v>
      </c>
    </row>
    <row r="89" spans="1:35" x14ac:dyDescent="0.15">
      <c r="A89" t="s">
        <v>28</v>
      </c>
      <c r="B89" t="s">
        <v>29</v>
      </c>
      <c r="C89">
        <v>3</v>
      </c>
      <c r="D89" t="s">
        <v>40</v>
      </c>
      <c r="E89">
        <v>28</v>
      </c>
      <c r="F89" t="s">
        <v>56</v>
      </c>
      <c r="G89">
        <v>1</v>
      </c>
      <c r="H89">
        <v>990</v>
      </c>
      <c r="I89">
        <v>190</v>
      </c>
      <c r="J89">
        <v>19.190000000000001</v>
      </c>
      <c r="K89">
        <v>800</v>
      </c>
      <c r="L89">
        <v>80.81</v>
      </c>
      <c r="M89">
        <v>4</v>
      </c>
      <c r="N89">
        <v>0.4</v>
      </c>
      <c r="O89">
        <v>0.5</v>
      </c>
      <c r="P89">
        <v>16</v>
      </c>
      <c r="Q89">
        <v>1.62</v>
      </c>
      <c r="R89">
        <v>2</v>
      </c>
      <c r="S89">
        <v>780</v>
      </c>
      <c r="T89">
        <v>78.790000000000006</v>
      </c>
      <c r="U89">
        <v>97.5</v>
      </c>
      <c r="V89">
        <v>1</v>
      </c>
      <c r="W89" t="s">
        <v>32</v>
      </c>
      <c r="X89" t="s">
        <v>33</v>
      </c>
      <c r="Y89" t="s">
        <v>34</v>
      </c>
      <c r="Z89">
        <v>421</v>
      </c>
      <c r="AA89">
        <v>42.53</v>
      </c>
      <c r="AB89">
        <v>53.97</v>
      </c>
      <c r="AC89">
        <v>2</v>
      </c>
      <c r="AD89" t="s">
        <v>35</v>
      </c>
      <c r="AE89" t="s">
        <v>36</v>
      </c>
      <c r="AF89" t="s">
        <v>37</v>
      </c>
      <c r="AG89">
        <v>359</v>
      </c>
      <c r="AH89">
        <v>36.26</v>
      </c>
      <c r="AI89">
        <v>46.03</v>
      </c>
    </row>
    <row r="90" spans="1:35" x14ac:dyDescent="0.15">
      <c r="A90" t="s">
        <v>28</v>
      </c>
      <c r="B90" t="s">
        <v>29</v>
      </c>
      <c r="C90">
        <v>1</v>
      </c>
      <c r="D90" t="s">
        <v>30</v>
      </c>
      <c r="E90">
        <v>29</v>
      </c>
      <c r="F90" t="s">
        <v>57</v>
      </c>
      <c r="G90">
        <v>1</v>
      </c>
      <c r="H90">
        <v>1206</v>
      </c>
      <c r="I90">
        <v>701</v>
      </c>
      <c r="J90">
        <v>58.13</v>
      </c>
      <c r="K90">
        <v>505</v>
      </c>
      <c r="L90">
        <v>41.87</v>
      </c>
      <c r="M90">
        <v>22</v>
      </c>
      <c r="N90">
        <v>1.82</v>
      </c>
      <c r="O90">
        <v>4.3600000000000003</v>
      </c>
      <c r="P90">
        <v>10</v>
      </c>
      <c r="Q90">
        <v>0.83</v>
      </c>
      <c r="R90">
        <v>1.98</v>
      </c>
      <c r="S90">
        <v>473</v>
      </c>
      <c r="T90">
        <v>39.22</v>
      </c>
      <c r="U90">
        <v>93.66</v>
      </c>
      <c r="V90">
        <v>1</v>
      </c>
      <c r="W90" t="s">
        <v>32</v>
      </c>
      <c r="X90" t="s">
        <v>33</v>
      </c>
      <c r="Y90" t="s">
        <v>34</v>
      </c>
      <c r="Z90">
        <v>238</v>
      </c>
      <c r="AA90">
        <v>19.73</v>
      </c>
      <c r="AB90">
        <v>50.32</v>
      </c>
      <c r="AC90">
        <v>2</v>
      </c>
      <c r="AD90" t="s">
        <v>35</v>
      </c>
      <c r="AE90" t="s">
        <v>36</v>
      </c>
      <c r="AF90" t="s">
        <v>37</v>
      </c>
      <c r="AG90">
        <v>235</v>
      </c>
      <c r="AH90">
        <v>19.489999999999998</v>
      </c>
      <c r="AI90">
        <v>49.68</v>
      </c>
    </row>
    <row r="91" spans="1:35" x14ac:dyDescent="0.15">
      <c r="A91" t="s">
        <v>28</v>
      </c>
      <c r="B91" t="s">
        <v>29</v>
      </c>
      <c r="C91">
        <v>1</v>
      </c>
      <c r="D91" t="s">
        <v>30</v>
      </c>
      <c r="E91">
        <v>29</v>
      </c>
      <c r="F91" t="s">
        <v>57</v>
      </c>
      <c r="G91">
        <v>2</v>
      </c>
      <c r="H91">
        <v>1563</v>
      </c>
      <c r="I91">
        <v>820</v>
      </c>
      <c r="J91">
        <v>52.46</v>
      </c>
      <c r="K91">
        <v>743</v>
      </c>
      <c r="L91">
        <v>47.54</v>
      </c>
      <c r="M91">
        <v>12</v>
      </c>
      <c r="N91">
        <v>0.77</v>
      </c>
      <c r="O91">
        <v>1.62</v>
      </c>
      <c r="P91">
        <v>22</v>
      </c>
      <c r="Q91">
        <v>1.41</v>
      </c>
      <c r="R91">
        <v>2.96</v>
      </c>
      <c r="S91">
        <v>709</v>
      </c>
      <c r="T91">
        <v>45.36</v>
      </c>
      <c r="U91">
        <v>95.42</v>
      </c>
      <c r="V91">
        <v>1</v>
      </c>
      <c r="W91" t="s">
        <v>32</v>
      </c>
      <c r="X91" t="s">
        <v>33</v>
      </c>
      <c r="Y91" t="s">
        <v>34</v>
      </c>
      <c r="Z91">
        <v>425</v>
      </c>
      <c r="AA91">
        <v>27.19</v>
      </c>
      <c r="AB91">
        <v>59.94</v>
      </c>
      <c r="AC91">
        <v>2</v>
      </c>
      <c r="AD91" t="s">
        <v>35</v>
      </c>
      <c r="AE91" t="s">
        <v>36</v>
      </c>
      <c r="AF91" t="s">
        <v>37</v>
      </c>
      <c r="AG91">
        <v>284</v>
      </c>
      <c r="AH91">
        <v>18.170000000000002</v>
      </c>
      <c r="AI91">
        <v>40.06</v>
      </c>
    </row>
    <row r="92" spans="1:35" x14ac:dyDescent="0.15">
      <c r="A92" t="s">
        <v>28</v>
      </c>
      <c r="B92" t="s">
        <v>29</v>
      </c>
      <c r="C92">
        <v>1</v>
      </c>
      <c r="D92" t="s">
        <v>30</v>
      </c>
      <c r="E92">
        <v>29</v>
      </c>
      <c r="F92" t="s">
        <v>57</v>
      </c>
      <c r="G92">
        <v>3</v>
      </c>
      <c r="H92">
        <v>2155</v>
      </c>
      <c r="I92">
        <v>1066</v>
      </c>
      <c r="J92">
        <v>49.47</v>
      </c>
      <c r="K92">
        <v>1089</v>
      </c>
      <c r="L92">
        <v>50.53</v>
      </c>
      <c r="M92">
        <v>30</v>
      </c>
      <c r="N92">
        <v>1.39</v>
      </c>
      <c r="O92">
        <v>2.75</v>
      </c>
      <c r="P92">
        <v>30</v>
      </c>
      <c r="Q92">
        <v>1.39</v>
      </c>
      <c r="R92">
        <v>2.75</v>
      </c>
      <c r="S92">
        <v>1029</v>
      </c>
      <c r="T92">
        <v>47.75</v>
      </c>
      <c r="U92">
        <v>94.49</v>
      </c>
      <c r="V92">
        <v>1</v>
      </c>
      <c r="W92" t="s">
        <v>32</v>
      </c>
      <c r="X92" t="s">
        <v>33</v>
      </c>
      <c r="Y92" t="s">
        <v>34</v>
      </c>
      <c r="Z92">
        <v>507</v>
      </c>
      <c r="AA92">
        <v>23.53</v>
      </c>
      <c r="AB92">
        <v>49.27</v>
      </c>
      <c r="AC92">
        <v>2</v>
      </c>
      <c r="AD92" t="s">
        <v>35</v>
      </c>
      <c r="AE92" t="s">
        <v>36</v>
      </c>
      <c r="AF92" t="s">
        <v>37</v>
      </c>
      <c r="AG92">
        <v>522</v>
      </c>
      <c r="AH92">
        <v>24.22</v>
      </c>
      <c r="AI92">
        <v>50.73</v>
      </c>
    </row>
    <row r="93" spans="1:35" x14ac:dyDescent="0.15">
      <c r="A93" t="s">
        <v>28</v>
      </c>
      <c r="B93" t="s">
        <v>29</v>
      </c>
      <c r="C93">
        <v>1</v>
      </c>
      <c r="D93" t="s">
        <v>30</v>
      </c>
      <c r="E93">
        <v>29</v>
      </c>
      <c r="F93" t="s">
        <v>57</v>
      </c>
      <c r="G93">
        <v>4</v>
      </c>
      <c r="H93">
        <v>1563</v>
      </c>
      <c r="I93">
        <v>798</v>
      </c>
      <c r="J93">
        <v>51.06</v>
      </c>
      <c r="K93">
        <v>765</v>
      </c>
      <c r="L93">
        <v>48.94</v>
      </c>
      <c r="M93">
        <v>36</v>
      </c>
      <c r="N93">
        <v>2.2999999999999998</v>
      </c>
      <c r="O93">
        <v>4.71</v>
      </c>
      <c r="P93">
        <v>30</v>
      </c>
      <c r="Q93">
        <v>1.92</v>
      </c>
      <c r="R93">
        <v>3.92</v>
      </c>
      <c r="S93">
        <v>699</v>
      </c>
      <c r="T93">
        <v>44.72</v>
      </c>
      <c r="U93">
        <v>91.37</v>
      </c>
      <c r="V93">
        <v>1</v>
      </c>
      <c r="W93" t="s">
        <v>32</v>
      </c>
      <c r="X93" t="s">
        <v>33</v>
      </c>
      <c r="Y93" t="s">
        <v>34</v>
      </c>
      <c r="Z93">
        <v>379</v>
      </c>
      <c r="AA93">
        <v>24.25</v>
      </c>
      <c r="AB93">
        <v>54.22</v>
      </c>
      <c r="AC93">
        <v>2</v>
      </c>
      <c r="AD93" t="s">
        <v>35</v>
      </c>
      <c r="AE93" t="s">
        <v>36</v>
      </c>
      <c r="AF93" t="s">
        <v>37</v>
      </c>
      <c r="AG93">
        <v>320</v>
      </c>
      <c r="AH93">
        <v>20.47</v>
      </c>
      <c r="AI93">
        <v>45.78</v>
      </c>
    </row>
    <row r="94" spans="1:35" x14ac:dyDescent="0.15">
      <c r="A94" t="s">
        <v>28</v>
      </c>
      <c r="B94" t="s">
        <v>29</v>
      </c>
      <c r="C94">
        <v>1</v>
      </c>
      <c r="D94" t="s">
        <v>30</v>
      </c>
      <c r="E94">
        <v>29</v>
      </c>
      <c r="F94" t="s">
        <v>57</v>
      </c>
      <c r="G94">
        <v>5</v>
      </c>
      <c r="H94">
        <v>1724</v>
      </c>
      <c r="I94">
        <v>792</v>
      </c>
      <c r="J94">
        <v>45.94</v>
      </c>
      <c r="K94">
        <v>932</v>
      </c>
      <c r="L94">
        <v>54.06</v>
      </c>
      <c r="M94">
        <v>38</v>
      </c>
      <c r="N94">
        <v>2.2000000000000002</v>
      </c>
      <c r="O94">
        <v>4.08</v>
      </c>
      <c r="P94">
        <v>10</v>
      </c>
      <c r="Q94">
        <v>0.57999999999999996</v>
      </c>
      <c r="R94">
        <v>1.07</v>
      </c>
      <c r="S94">
        <v>884</v>
      </c>
      <c r="T94">
        <v>51.28</v>
      </c>
      <c r="U94">
        <v>94.85</v>
      </c>
      <c r="V94">
        <v>1</v>
      </c>
      <c r="W94" t="s">
        <v>32</v>
      </c>
      <c r="X94" t="s">
        <v>33</v>
      </c>
      <c r="Y94" t="s">
        <v>34</v>
      </c>
      <c r="Z94">
        <v>465</v>
      </c>
      <c r="AA94">
        <v>26.97</v>
      </c>
      <c r="AB94">
        <v>52.6</v>
      </c>
      <c r="AC94">
        <v>2</v>
      </c>
      <c r="AD94" t="s">
        <v>35</v>
      </c>
      <c r="AE94" t="s">
        <v>36</v>
      </c>
      <c r="AF94" t="s">
        <v>37</v>
      </c>
      <c r="AG94">
        <v>419</v>
      </c>
      <c r="AH94">
        <v>24.3</v>
      </c>
      <c r="AI94">
        <v>47.4</v>
      </c>
    </row>
    <row r="95" spans="1:35" x14ac:dyDescent="0.15">
      <c r="A95" t="s">
        <v>28</v>
      </c>
      <c r="B95" t="s">
        <v>29</v>
      </c>
      <c r="C95">
        <v>1</v>
      </c>
      <c r="D95" t="s">
        <v>30</v>
      </c>
      <c r="E95">
        <v>29</v>
      </c>
      <c r="F95" t="s">
        <v>57</v>
      </c>
      <c r="G95">
        <v>6</v>
      </c>
      <c r="H95">
        <v>927</v>
      </c>
      <c r="I95">
        <v>495</v>
      </c>
      <c r="J95">
        <v>53.4</v>
      </c>
      <c r="K95">
        <v>432</v>
      </c>
      <c r="L95">
        <v>46.6</v>
      </c>
      <c r="M95">
        <v>14</v>
      </c>
      <c r="N95">
        <v>1.51</v>
      </c>
      <c r="O95">
        <v>3.24</v>
      </c>
      <c r="P95">
        <v>12</v>
      </c>
      <c r="Q95">
        <v>1.29</v>
      </c>
      <c r="R95">
        <v>2.78</v>
      </c>
      <c r="S95">
        <v>406</v>
      </c>
      <c r="T95">
        <v>43.8</v>
      </c>
      <c r="U95">
        <v>93.98</v>
      </c>
      <c r="V95">
        <v>1</v>
      </c>
      <c r="W95" t="s">
        <v>32</v>
      </c>
      <c r="X95" t="s">
        <v>33</v>
      </c>
      <c r="Y95" t="s">
        <v>34</v>
      </c>
      <c r="Z95">
        <v>133</v>
      </c>
      <c r="AA95">
        <v>14.35</v>
      </c>
      <c r="AB95">
        <v>32.76</v>
      </c>
      <c r="AC95">
        <v>2</v>
      </c>
      <c r="AD95" t="s">
        <v>35</v>
      </c>
      <c r="AE95" t="s">
        <v>36</v>
      </c>
      <c r="AF95" t="s">
        <v>37</v>
      </c>
      <c r="AG95">
        <v>273</v>
      </c>
      <c r="AH95">
        <v>29.45</v>
      </c>
      <c r="AI95">
        <v>67.239999999999995</v>
      </c>
    </row>
    <row r="96" spans="1:35" x14ac:dyDescent="0.15">
      <c r="A96" t="s">
        <v>28</v>
      </c>
      <c r="B96" t="s">
        <v>29</v>
      </c>
      <c r="C96">
        <v>1</v>
      </c>
      <c r="D96" t="s">
        <v>30</v>
      </c>
      <c r="E96">
        <v>29</v>
      </c>
      <c r="F96" t="s">
        <v>57</v>
      </c>
      <c r="G96">
        <v>7</v>
      </c>
      <c r="H96">
        <v>995</v>
      </c>
      <c r="I96">
        <v>517</v>
      </c>
      <c r="J96">
        <v>51.96</v>
      </c>
      <c r="K96">
        <v>478</v>
      </c>
      <c r="L96">
        <v>48.04</v>
      </c>
      <c r="M96">
        <v>14</v>
      </c>
      <c r="N96">
        <v>1.41</v>
      </c>
      <c r="O96">
        <v>2.93</v>
      </c>
      <c r="P96">
        <v>12</v>
      </c>
      <c r="Q96">
        <v>1.21</v>
      </c>
      <c r="R96">
        <v>2.5099999999999998</v>
      </c>
      <c r="S96">
        <v>452</v>
      </c>
      <c r="T96">
        <v>45.43</v>
      </c>
      <c r="U96">
        <v>94.56</v>
      </c>
      <c r="V96">
        <v>1</v>
      </c>
      <c r="W96" t="s">
        <v>32</v>
      </c>
      <c r="X96" t="s">
        <v>33</v>
      </c>
      <c r="Y96" t="s">
        <v>34</v>
      </c>
      <c r="Z96">
        <v>162</v>
      </c>
      <c r="AA96">
        <v>16.28</v>
      </c>
      <c r="AB96">
        <v>35.840000000000003</v>
      </c>
      <c r="AC96">
        <v>2</v>
      </c>
      <c r="AD96" t="s">
        <v>35</v>
      </c>
      <c r="AE96" t="s">
        <v>36</v>
      </c>
      <c r="AF96" t="s">
        <v>37</v>
      </c>
      <c r="AG96">
        <v>290</v>
      </c>
      <c r="AH96">
        <v>29.15</v>
      </c>
      <c r="AI96">
        <v>64.16</v>
      </c>
    </row>
    <row r="97" spans="1:35" x14ac:dyDescent="0.15">
      <c r="A97" t="s">
        <v>28</v>
      </c>
      <c r="B97" t="s">
        <v>29</v>
      </c>
      <c r="C97">
        <v>1</v>
      </c>
      <c r="D97" t="s">
        <v>30</v>
      </c>
      <c r="E97">
        <v>29</v>
      </c>
      <c r="F97" t="s">
        <v>57</v>
      </c>
      <c r="G97">
        <v>8</v>
      </c>
      <c r="H97">
        <v>1451</v>
      </c>
      <c r="I97">
        <v>929</v>
      </c>
      <c r="J97">
        <v>64.02</v>
      </c>
      <c r="K97">
        <v>522</v>
      </c>
      <c r="L97">
        <v>35.979999999999997</v>
      </c>
      <c r="M97">
        <v>25</v>
      </c>
      <c r="N97">
        <v>1.72</v>
      </c>
      <c r="O97">
        <v>4.79</v>
      </c>
      <c r="P97">
        <v>17</v>
      </c>
      <c r="Q97">
        <v>1.17</v>
      </c>
      <c r="R97">
        <v>3.26</v>
      </c>
      <c r="S97">
        <v>480</v>
      </c>
      <c r="T97">
        <v>33.08</v>
      </c>
      <c r="U97">
        <v>91.95</v>
      </c>
      <c r="V97">
        <v>1</v>
      </c>
      <c r="W97" t="s">
        <v>32</v>
      </c>
      <c r="X97" t="s">
        <v>33</v>
      </c>
      <c r="Y97" t="s">
        <v>34</v>
      </c>
      <c r="Z97">
        <v>255</v>
      </c>
      <c r="AA97">
        <v>17.57</v>
      </c>
      <c r="AB97">
        <v>53.13</v>
      </c>
      <c r="AC97">
        <v>2</v>
      </c>
      <c r="AD97" t="s">
        <v>35</v>
      </c>
      <c r="AE97" t="s">
        <v>36</v>
      </c>
      <c r="AF97" t="s">
        <v>37</v>
      </c>
      <c r="AG97">
        <v>225</v>
      </c>
      <c r="AH97">
        <v>15.51</v>
      </c>
      <c r="AI97">
        <v>46.88</v>
      </c>
    </row>
    <row r="98" spans="1:35" x14ac:dyDescent="0.15">
      <c r="A98" t="s">
        <v>28</v>
      </c>
      <c r="B98" t="s">
        <v>29</v>
      </c>
      <c r="C98">
        <v>1</v>
      </c>
      <c r="D98" t="s">
        <v>30</v>
      </c>
      <c r="E98">
        <v>29</v>
      </c>
      <c r="F98" t="s">
        <v>57</v>
      </c>
      <c r="G98">
        <v>9</v>
      </c>
      <c r="H98">
        <v>1302</v>
      </c>
      <c r="I98">
        <v>732</v>
      </c>
      <c r="J98">
        <v>56.22</v>
      </c>
      <c r="K98">
        <v>570</v>
      </c>
      <c r="L98">
        <v>43.78</v>
      </c>
      <c r="M98">
        <v>29</v>
      </c>
      <c r="N98">
        <v>2.23</v>
      </c>
      <c r="O98">
        <v>5.09</v>
      </c>
      <c r="P98">
        <v>13</v>
      </c>
      <c r="Q98">
        <v>1</v>
      </c>
      <c r="R98">
        <v>2.2799999999999998</v>
      </c>
      <c r="S98">
        <v>528</v>
      </c>
      <c r="T98">
        <v>40.549999999999997</v>
      </c>
      <c r="U98">
        <v>92.63</v>
      </c>
      <c r="V98">
        <v>1</v>
      </c>
      <c r="W98" t="s">
        <v>32</v>
      </c>
      <c r="X98" t="s">
        <v>33</v>
      </c>
      <c r="Y98" t="s">
        <v>34</v>
      </c>
      <c r="Z98">
        <v>249</v>
      </c>
      <c r="AA98">
        <v>19.12</v>
      </c>
      <c r="AB98">
        <v>47.16</v>
      </c>
      <c r="AC98">
        <v>2</v>
      </c>
      <c r="AD98" t="s">
        <v>35</v>
      </c>
      <c r="AE98" t="s">
        <v>36</v>
      </c>
      <c r="AF98" t="s">
        <v>37</v>
      </c>
      <c r="AG98">
        <v>279</v>
      </c>
      <c r="AH98">
        <v>21.43</v>
      </c>
      <c r="AI98">
        <v>52.84</v>
      </c>
    </row>
    <row r="99" spans="1:35" x14ac:dyDescent="0.15">
      <c r="A99" t="s">
        <v>28</v>
      </c>
      <c r="B99" t="s">
        <v>29</v>
      </c>
      <c r="C99">
        <v>1</v>
      </c>
      <c r="D99" t="s">
        <v>30</v>
      </c>
      <c r="E99">
        <v>29</v>
      </c>
      <c r="F99" t="s">
        <v>57</v>
      </c>
      <c r="G99">
        <v>10</v>
      </c>
      <c r="H99">
        <v>232</v>
      </c>
      <c r="I99">
        <v>87</v>
      </c>
      <c r="J99">
        <v>37.5</v>
      </c>
      <c r="K99">
        <v>145</v>
      </c>
      <c r="L99">
        <v>62.5</v>
      </c>
      <c r="M99">
        <v>0</v>
      </c>
      <c r="N99">
        <v>0</v>
      </c>
      <c r="O99">
        <v>0</v>
      </c>
      <c r="P99">
        <v>5</v>
      </c>
      <c r="Q99">
        <v>2.16</v>
      </c>
      <c r="R99">
        <v>3.45</v>
      </c>
      <c r="S99">
        <v>140</v>
      </c>
      <c r="T99">
        <v>60.34</v>
      </c>
      <c r="U99">
        <v>96.55</v>
      </c>
      <c r="V99">
        <v>1</v>
      </c>
      <c r="W99" t="s">
        <v>32</v>
      </c>
      <c r="X99" t="s">
        <v>33</v>
      </c>
      <c r="Y99" t="s">
        <v>34</v>
      </c>
      <c r="Z99">
        <v>37</v>
      </c>
      <c r="AA99">
        <v>15.95</v>
      </c>
      <c r="AB99">
        <v>26.43</v>
      </c>
      <c r="AC99">
        <v>2</v>
      </c>
      <c r="AD99" t="s">
        <v>35</v>
      </c>
      <c r="AE99" t="s">
        <v>36</v>
      </c>
      <c r="AF99" t="s">
        <v>37</v>
      </c>
      <c r="AG99">
        <v>103</v>
      </c>
      <c r="AH99">
        <v>44.4</v>
      </c>
      <c r="AI99">
        <v>73.569999999999993</v>
      </c>
    </row>
    <row r="100" spans="1:35" x14ac:dyDescent="0.15">
      <c r="A100" t="s">
        <v>28</v>
      </c>
      <c r="B100" t="s">
        <v>29</v>
      </c>
      <c r="C100">
        <v>1</v>
      </c>
      <c r="D100" t="s">
        <v>30</v>
      </c>
      <c r="E100">
        <v>30</v>
      </c>
      <c r="F100" t="s">
        <v>58</v>
      </c>
      <c r="G100">
        <v>1</v>
      </c>
      <c r="H100">
        <v>215</v>
      </c>
      <c r="I100">
        <v>102</v>
      </c>
      <c r="J100">
        <v>47.44</v>
      </c>
      <c r="K100">
        <v>113</v>
      </c>
      <c r="L100">
        <v>52.56</v>
      </c>
      <c r="M100">
        <v>0</v>
      </c>
      <c r="N100">
        <v>0</v>
      </c>
      <c r="O100">
        <v>0</v>
      </c>
      <c r="P100">
        <v>4</v>
      </c>
      <c r="Q100">
        <v>1.86</v>
      </c>
      <c r="R100">
        <v>3.54</v>
      </c>
      <c r="S100">
        <v>109</v>
      </c>
      <c r="T100">
        <v>50.7</v>
      </c>
      <c r="U100">
        <v>96.46</v>
      </c>
      <c r="V100">
        <v>1</v>
      </c>
      <c r="W100" t="s">
        <v>32</v>
      </c>
      <c r="X100" t="s">
        <v>33</v>
      </c>
      <c r="Y100" t="s">
        <v>34</v>
      </c>
      <c r="Z100">
        <v>18</v>
      </c>
      <c r="AA100">
        <v>8.3699999999999992</v>
      </c>
      <c r="AB100">
        <v>16.510000000000002</v>
      </c>
      <c r="AC100">
        <v>2</v>
      </c>
      <c r="AD100" t="s">
        <v>35</v>
      </c>
      <c r="AE100" t="s">
        <v>36</v>
      </c>
      <c r="AF100" t="s">
        <v>37</v>
      </c>
      <c r="AG100">
        <v>91</v>
      </c>
      <c r="AH100">
        <v>42.33</v>
      </c>
      <c r="AI100">
        <v>83.49</v>
      </c>
    </row>
    <row r="101" spans="1:35" x14ac:dyDescent="0.15">
      <c r="A101" t="s">
        <v>28</v>
      </c>
      <c r="B101" t="s">
        <v>29</v>
      </c>
      <c r="C101">
        <v>1</v>
      </c>
      <c r="D101" t="s">
        <v>30</v>
      </c>
      <c r="E101">
        <v>30</v>
      </c>
      <c r="F101" t="s">
        <v>58</v>
      </c>
      <c r="G101">
        <v>2</v>
      </c>
      <c r="H101">
        <v>57</v>
      </c>
      <c r="I101">
        <v>29</v>
      </c>
      <c r="J101">
        <v>50.88</v>
      </c>
      <c r="K101">
        <v>28</v>
      </c>
      <c r="L101">
        <v>49.12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28</v>
      </c>
      <c r="T101">
        <v>49.12</v>
      </c>
      <c r="U101">
        <v>100</v>
      </c>
      <c r="V101">
        <v>1</v>
      </c>
      <c r="W101" t="s">
        <v>32</v>
      </c>
      <c r="X101" t="s">
        <v>33</v>
      </c>
      <c r="Y101" t="s">
        <v>34</v>
      </c>
      <c r="Z101">
        <v>6</v>
      </c>
      <c r="AA101">
        <v>10.53</v>
      </c>
      <c r="AB101">
        <v>21.43</v>
      </c>
      <c r="AC101">
        <v>2</v>
      </c>
      <c r="AD101" t="s">
        <v>35</v>
      </c>
      <c r="AE101" t="s">
        <v>36</v>
      </c>
      <c r="AF101" t="s">
        <v>37</v>
      </c>
      <c r="AG101">
        <v>22</v>
      </c>
      <c r="AH101">
        <v>38.6</v>
      </c>
      <c r="AI101">
        <v>78.569999999999993</v>
      </c>
    </row>
    <row r="102" spans="1:35" x14ac:dyDescent="0.15">
      <c r="A102" t="s">
        <v>28</v>
      </c>
      <c r="B102" t="s">
        <v>29</v>
      </c>
      <c r="C102">
        <v>1</v>
      </c>
      <c r="D102" t="s">
        <v>30</v>
      </c>
      <c r="E102">
        <v>31</v>
      </c>
      <c r="F102" t="s">
        <v>59</v>
      </c>
      <c r="G102">
        <v>1</v>
      </c>
      <c r="H102">
        <v>857</v>
      </c>
      <c r="I102">
        <v>369</v>
      </c>
      <c r="J102">
        <v>43.06</v>
      </c>
      <c r="K102">
        <v>488</v>
      </c>
      <c r="L102">
        <v>56.94</v>
      </c>
      <c r="M102">
        <v>7</v>
      </c>
      <c r="N102">
        <v>0.82</v>
      </c>
      <c r="O102">
        <v>1.43</v>
      </c>
      <c r="P102">
        <v>9</v>
      </c>
      <c r="Q102">
        <v>1.05</v>
      </c>
      <c r="R102">
        <v>1.84</v>
      </c>
      <c r="S102">
        <v>472</v>
      </c>
      <c r="T102">
        <v>55.08</v>
      </c>
      <c r="U102">
        <v>96.72</v>
      </c>
      <c r="V102">
        <v>1</v>
      </c>
      <c r="W102" t="s">
        <v>32</v>
      </c>
      <c r="X102" t="s">
        <v>33</v>
      </c>
      <c r="Y102" t="s">
        <v>34</v>
      </c>
      <c r="Z102">
        <v>321</v>
      </c>
      <c r="AA102">
        <v>37.46</v>
      </c>
      <c r="AB102">
        <v>68.010000000000005</v>
      </c>
      <c r="AC102">
        <v>2</v>
      </c>
      <c r="AD102" t="s">
        <v>35</v>
      </c>
      <c r="AE102" t="s">
        <v>36</v>
      </c>
      <c r="AF102" t="s">
        <v>37</v>
      </c>
      <c r="AG102">
        <v>151</v>
      </c>
      <c r="AH102">
        <v>17.62</v>
      </c>
      <c r="AI102">
        <v>31.99</v>
      </c>
    </row>
    <row r="103" spans="1:35" x14ac:dyDescent="0.15">
      <c r="A103" t="s">
        <v>28</v>
      </c>
      <c r="B103" t="s">
        <v>29</v>
      </c>
      <c r="C103">
        <v>1</v>
      </c>
      <c r="D103" t="s">
        <v>30</v>
      </c>
      <c r="E103">
        <v>31</v>
      </c>
      <c r="F103" t="s">
        <v>59</v>
      </c>
      <c r="G103">
        <v>2</v>
      </c>
      <c r="H103">
        <v>756</v>
      </c>
      <c r="I103">
        <v>345</v>
      </c>
      <c r="J103">
        <v>45.63</v>
      </c>
      <c r="K103">
        <v>411</v>
      </c>
      <c r="L103">
        <v>54.37</v>
      </c>
      <c r="M103">
        <v>5</v>
      </c>
      <c r="N103">
        <v>0.66</v>
      </c>
      <c r="O103">
        <v>1.22</v>
      </c>
      <c r="P103">
        <v>14</v>
      </c>
      <c r="Q103">
        <v>1.85</v>
      </c>
      <c r="R103">
        <v>3.41</v>
      </c>
      <c r="S103">
        <v>392</v>
      </c>
      <c r="T103">
        <v>51.85</v>
      </c>
      <c r="U103">
        <v>95.38</v>
      </c>
      <c r="V103">
        <v>1</v>
      </c>
      <c r="W103" t="s">
        <v>32</v>
      </c>
      <c r="X103" t="s">
        <v>33</v>
      </c>
      <c r="Y103" t="s">
        <v>34</v>
      </c>
      <c r="Z103">
        <v>269</v>
      </c>
      <c r="AA103">
        <v>35.58</v>
      </c>
      <c r="AB103">
        <v>68.62</v>
      </c>
      <c r="AC103">
        <v>2</v>
      </c>
      <c r="AD103" t="s">
        <v>35</v>
      </c>
      <c r="AE103" t="s">
        <v>36</v>
      </c>
      <c r="AF103" t="s">
        <v>37</v>
      </c>
      <c r="AG103">
        <v>123</v>
      </c>
      <c r="AH103">
        <v>16.27</v>
      </c>
      <c r="AI103">
        <v>31.38</v>
      </c>
    </row>
    <row r="104" spans="1:35" x14ac:dyDescent="0.15">
      <c r="A104" t="s">
        <v>28</v>
      </c>
      <c r="B104" t="s">
        <v>29</v>
      </c>
      <c r="C104">
        <v>1</v>
      </c>
      <c r="D104" t="s">
        <v>30</v>
      </c>
      <c r="E104">
        <v>31</v>
      </c>
      <c r="F104" t="s">
        <v>59</v>
      </c>
      <c r="G104">
        <v>3</v>
      </c>
      <c r="H104">
        <v>338</v>
      </c>
      <c r="I104">
        <v>147</v>
      </c>
      <c r="J104">
        <v>43.49</v>
      </c>
      <c r="K104">
        <v>191</v>
      </c>
      <c r="L104">
        <v>56.51</v>
      </c>
      <c r="M104">
        <v>12</v>
      </c>
      <c r="N104">
        <v>3.55</v>
      </c>
      <c r="O104">
        <v>6.28</v>
      </c>
      <c r="P104">
        <v>4</v>
      </c>
      <c r="Q104">
        <v>1.18</v>
      </c>
      <c r="R104">
        <v>2.09</v>
      </c>
      <c r="S104">
        <v>175</v>
      </c>
      <c r="T104">
        <v>51.78</v>
      </c>
      <c r="U104">
        <v>91.62</v>
      </c>
      <c r="V104">
        <v>1</v>
      </c>
      <c r="W104" t="s">
        <v>32</v>
      </c>
      <c r="X104" t="s">
        <v>33</v>
      </c>
      <c r="Y104" t="s">
        <v>34</v>
      </c>
      <c r="Z104">
        <v>127</v>
      </c>
      <c r="AA104">
        <v>37.57</v>
      </c>
      <c r="AB104">
        <v>72.569999999999993</v>
      </c>
      <c r="AC104">
        <v>2</v>
      </c>
      <c r="AD104" t="s">
        <v>35</v>
      </c>
      <c r="AE104" t="s">
        <v>36</v>
      </c>
      <c r="AF104" t="s">
        <v>37</v>
      </c>
      <c r="AG104">
        <v>48</v>
      </c>
      <c r="AH104">
        <v>14.2</v>
      </c>
      <c r="AI104">
        <v>27.43</v>
      </c>
    </row>
    <row r="105" spans="1:35" x14ac:dyDescent="0.15">
      <c r="A105" t="s">
        <v>28</v>
      </c>
      <c r="B105" t="s">
        <v>29</v>
      </c>
      <c r="C105">
        <v>1</v>
      </c>
      <c r="D105" t="s">
        <v>30</v>
      </c>
      <c r="E105">
        <v>31</v>
      </c>
      <c r="F105" t="s">
        <v>59</v>
      </c>
      <c r="G105">
        <v>4</v>
      </c>
      <c r="H105">
        <v>170</v>
      </c>
      <c r="I105">
        <v>76</v>
      </c>
      <c r="J105">
        <v>44.71</v>
      </c>
      <c r="K105">
        <v>94</v>
      </c>
      <c r="L105">
        <v>55.29</v>
      </c>
      <c r="M105">
        <v>1</v>
      </c>
      <c r="N105">
        <v>0.59</v>
      </c>
      <c r="O105">
        <v>1.06</v>
      </c>
      <c r="P105">
        <v>2</v>
      </c>
      <c r="Q105">
        <v>1.18</v>
      </c>
      <c r="R105">
        <v>2.13</v>
      </c>
      <c r="S105">
        <v>91</v>
      </c>
      <c r="T105">
        <v>53.53</v>
      </c>
      <c r="U105">
        <v>96.81</v>
      </c>
      <c r="V105">
        <v>1</v>
      </c>
      <c r="W105" t="s">
        <v>32</v>
      </c>
      <c r="X105" t="s">
        <v>33</v>
      </c>
      <c r="Y105" t="s">
        <v>34</v>
      </c>
      <c r="Z105">
        <v>52</v>
      </c>
      <c r="AA105">
        <v>30.59</v>
      </c>
      <c r="AB105">
        <v>57.14</v>
      </c>
      <c r="AC105">
        <v>2</v>
      </c>
      <c r="AD105" t="s">
        <v>35</v>
      </c>
      <c r="AE105" t="s">
        <v>36</v>
      </c>
      <c r="AF105" t="s">
        <v>37</v>
      </c>
      <c r="AG105">
        <v>39</v>
      </c>
      <c r="AH105">
        <v>22.94</v>
      </c>
      <c r="AI105">
        <v>42.86</v>
      </c>
    </row>
    <row r="106" spans="1:35" x14ac:dyDescent="0.15">
      <c r="A106" t="s">
        <v>28</v>
      </c>
      <c r="B106" t="s">
        <v>29</v>
      </c>
      <c r="C106">
        <v>1</v>
      </c>
      <c r="D106" t="s">
        <v>30</v>
      </c>
      <c r="E106">
        <v>31</v>
      </c>
      <c r="F106" t="s">
        <v>59</v>
      </c>
      <c r="G106">
        <v>5</v>
      </c>
      <c r="H106">
        <v>130</v>
      </c>
      <c r="I106">
        <v>49</v>
      </c>
      <c r="J106">
        <v>37.69</v>
      </c>
      <c r="K106">
        <v>81</v>
      </c>
      <c r="L106">
        <v>62.31</v>
      </c>
      <c r="M106">
        <v>2</v>
      </c>
      <c r="N106">
        <v>1.54</v>
      </c>
      <c r="O106">
        <v>2.4700000000000002</v>
      </c>
      <c r="P106">
        <v>1</v>
      </c>
      <c r="Q106">
        <v>0.77</v>
      </c>
      <c r="R106">
        <v>1.23</v>
      </c>
      <c r="S106">
        <v>78</v>
      </c>
      <c r="T106">
        <v>60</v>
      </c>
      <c r="U106">
        <v>96.3</v>
      </c>
      <c r="V106">
        <v>1</v>
      </c>
      <c r="W106" t="s">
        <v>32</v>
      </c>
      <c r="X106" t="s">
        <v>33</v>
      </c>
      <c r="Y106" t="s">
        <v>34</v>
      </c>
      <c r="Z106">
        <v>45</v>
      </c>
      <c r="AA106">
        <v>34.619999999999997</v>
      </c>
      <c r="AB106">
        <v>57.69</v>
      </c>
      <c r="AC106">
        <v>2</v>
      </c>
      <c r="AD106" t="s">
        <v>35</v>
      </c>
      <c r="AE106" t="s">
        <v>36</v>
      </c>
      <c r="AF106" t="s">
        <v>37</v>
      </c>
      <c r="AG106">
        <v>33</v>
      </c>
      <c r="AH106">
        <v>25.38</v>
      </c>
      <c r="AI106">
        <v>42.31</v>
      </c>
    </row>
    <row r="107" spans="1:35" x14ac:dyDescent="0.15">
      <c r="A107" t="s">
        <v>28</v>
      </c>
      <c r="B107" t="s">
        <v>29</v>
      </c>
      <c r="C107">
        <v>1</v>
      </c>
      <c r="D107" t="s">
        <v>30</v>
      </c>
      <c r="E107">
        <v>32</v>
      </c>
      <c r="F107" t="s">
        <v>60</v>
      </c>
      <c r="G107">
        <v>1</v>
      </c>
      <c r="H107">
        <v>155</v>
      </c>
      <c r="I107">
        <v>60</v>
      </c>
      <c r="J107">
        <v>38.71</v>
      </c>
      <c r="K107">
        <v>95</v>
      </c>
      <c r="L107">
        <v>61.29</v>
      </c>
      <c r="M107">
        <v>7</v>
      </c>
      <c r="N107">
        <v>4.5199999999999996</v>
      </c>
      <c r="O107">
        <v>7.37</v>
      </c>
      <c r="P107">
        <v>0</v>
      </c>
      <c r="Q107">
        <v>0</v>
      </c>
      <c r="R107">
        <v>0</v>
      </c>
      <c r="S107">
        <v>88</v>
      </c>
      <c r="T107">
        <v>56.77</v>
      </c>
      <c r="U107">
        <v>92.63</v>
      </c>
      <c r="V107">
        <v>1</v>
      </c>
      <c r="W107" t="s">
        <v>32</v>
      </c>
      <c r="X107" t="s">
        <v>33</v>
      </c>
      <c r="Y107" t="s">
        <v>34</v>
      </c>
      <c r="Z107">
        <v>40</v>
      </c>
      <c r="AA107">
        <v>25.81</v>
      </c>
      <c r="AB107">
        <v>45.45</v>
      </c>
      <c r="AC107">
        <v>2</v>
      </c>
      <c r="AD107" t="s">
        <v>35</v>
      </c>
      <c r="AE107" t="s">
        <v>36</v>
      </c>
      <c r="AF107" t="s">
        <v>37</v>
      </c>
      <c r="AG107">
        <v>48</v>
      </c>
      <c r="AH107">
        <v>30.97</v>
      </c>
      <c r="AI107">
        <v>54.55</v>
      </c>
    </row>
    <row r="108" spans="1:35" x14ac:dyDescent="0.15">
      <c r="A108" t="s">
        <v>28</v>
      </c>
      <c r="B108" t="s">
        <v>29</v>
      </c>
      <c r="C108">
        <v>1</v>
      </c>
      <c r="D108" t="s">
        <v>30</v>
      </c>
      <c r="E108">
        <v>32</v>
      </c>
      <c r="F108" t="s">
        <v>60</v>
      </c>
      <c r="G108">
        <v>2</v>
      </c>
      <c r="H108">
        <v>92</v>
      </c>
      <c r="I108">
        <v>45</v>
      </c>
      <c r="J108">
        <v>48.91</v>
      </c>
      <c r="K108">
        <v>47</v>
      </c>
      <c r="L108">
        <v>51.09</v>
      </c>
      <c r="M108">
        <v>2</v>
      </c>
      <c r="N108">
        <v>2.17</v>
      </c>
      <c r="O108">
        <v>4.26</v>
      </c>
      <c r="P108">
        <v>0</v>
      </c>
      <c r="Q108">
        <v>0</v>
      </c>
      <c r="R108">
        <v>0</v>
      </c>
      <c r="S108">
        <v>45</v>
      </c>
      <c r="T108">
        <v>48.91</v>
      </c>
      <c r="U108">
        <v>95.74</v>
      </c>
      <c r="V108">
        <v>1</v>
      </c>
      <c r="W108" t="s">
        <v>32</v>
      </c>
      <c r="X108" t="s">
        <v>33</v>
      </c>
      <c r="Y108" t="s">
        <v>34</v>
      </c>
      <c r="Z108">
        <v>20</v>
      </c>
      <c r="AA108">
        <v>21.74</v>
      </c>
      <c r="AB108">
        <v>44.44</v>
      </c>
      <c r="AC108">
        <v>2</v>
      </c>
      <c r="AD108" t="s">
        <v>35</v>
      </c>
      <c r="AE108" t="s">
        <v>36</v>
      </c>
      <c r="AF108" t="s">
        <v>37</v>
      </c>
      <c r="AG108">
        <v>25</v>
      </c>
      <c r="AH108">
        <v>27.17</v>
      </c>
      <c r="AI108">
        <v>55.56</v>
      </c>
    </row>
    <row r="109" spans="1:35" x14ac:dyDescent="0.15">
      <c r="A109" t="s">
        <v>28</v>
      </c>
      <c r="B109" t="s">
        <v>29</v>
      </c>
      <c r="C109">
        <v>1</v>
      </c>
      <c r="D109" t="s">
        <v>30</v>
      </c>
      <c r="E109">
        <v>32</v>
      </c>
      <c r="F109" t="s">
        <v>60</v>
      </c>
      <c r="G109">
        <v>3</v>
      </c>
      <c r="H109">
        <v>44</v>
      </c>
      <c r="I109">
        <v>23</v>
      </c>
      <c r="J109">
        <v>52.27</v>
      </c>
      <c r="K109">
        <v>21</v>
      </c>
      <c r="L109">
        <v>47.73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21</v>
      </c>
      <c r="T109">
        <v>47.73</v>
      </c>
      <c r="U109">
        <v>100</v>
      </c>
      <c r="V109">
        <v>1</v>
      </c>
      <c r="W109" t="s">
        <v>32</v>
      </c>
      <c r="X109" t="s">
        <v>33</v>
      </c>
      <c r="Y109" t="s">
        <v>34</v>
      </c>
      <c r="Z109">
        <v>16</v>
      </c>
      <c r="AA109">
        <v>36.36</v>
      </c>
      <c r="AB109">
        <v>76.19</v>
      </c>
      <c r="AC109">
        <v>2</v>
      </c>
      <c r="AD109" t="s">
        <v>35</v>
      </c>
      <c r="AE109" t="s">
        <v>36</v>
      </c>
      <c r="AF109" t="s">
        <v>37</v>
      </c>
      <c r="AG109">
        <v>5</v>
      </c>
      <c r="AH109">
        <v>11.36</v>
      </c>
      <c r="AI109">
        <v>23.81</v>
      </c>
    </row>
    <row r="110" spans="1:35" x14ac:dyDescent="0.15">
      <c r="A110" t="s">
        <v>28</v>
      </c>
      <c r="B110" t="s">
        <v>29</v>
      </c>
      <c r="C110">
        <v>2</v>
      </c>
      <c r="D110" t="s">
        <v>49</v>
      </c>
      <c r="E110">
        <v>33</v>
      </c>
      <c r="F110" t="s">
        <v>61</v>
      </c>
      <c r="G110">
        <v>1</v>
      </c>
      <c r="H110">
        <v>973</v>
      </c>
      <c r="I110">
        <v>519</v>
      </c>
      <c r="J110">
        <v>53.34</v>
      </c>
      <c r="K110">
        <v>454</v>
      </c>
      <c r="L110">
        <v>46.66</v>
      </c>
      <c r="M110">
        <v>25</v>
      </c>
      <c r="N110">
        <v>2.57</v>
      </c>
      <c r="O110">
        <v>5.51</v>
      </c>
      <c r="P110">
        <v>15</v>
      </c>
      <c r="Q110">
        <v>1.54</v>
      </c>
      <c r="R110">
        <v>3.3</v>
      </c>
      <c r="S110">
        <v>414</v>
      </c>
      <c r="T110">
        <v>42.55</v>
      </c>
      <c r="U110">
        <v>91.19</v>
      </c>
      <c r="V110">
        <v>1</v>
      </c>
      <c r="W110" t="s">
        <v>32</v>
      </c>
      <c r="X110" t="s">
        <v>33</v>
      </c>
      <c r="Y110" t="s">
        <v>34</v>
      </c>
      <c r="Z110">
        <v>261</v>
      </c>
      <c r="AA110">
        <v>26.82</v>
      </c>
      <c r="AB110">
        <v>63.04</v>
      </c>
      <c r="AC110">
        <v>2</v>
      </c>
      <c r="AD110" t="s">
        <v>35</v>
      </c>
      <c r="AE110" t="s">
        <v>36</v>
      </c>
      <c r="AF110" t="s">
        <v>37</v>
      </c>
      <c r="AG110">
        <v>153</v>
      </c>
      <c r="AH110">
        <v>15.72</v>
      </c>
      <c r="AI110">
        <v>36.96</v>
      </c>
    </row>
    <row r="111" spans="1:35" x14ac:dyDescent="0.15">
      <c r="A111" t="s">
        <v>28</v>
      </c>
      <c r="B111" t="s">
        <v>29</v>
      </c>
      <c r="C111">
        <v>2</v>
      </c>
      <c r="D111" t="s">
        <v>49</v>
      </c>
      <c r="E111">
        <v>33</v>
      </c>
      <c r="F111" t="s">
        <v>61</v>
      </c>
      <c r="G111">
        <v>2</v>
      </c>
      <c r="H111">
        <v>1294</v>
      </c>
      <c r="I111">
        <v>643</v>
      </c>
      <c r="J111">
        <v>49.69</v>
      </c>
      <c r="K111">
        <v>651</v>
      </c>
      <c r="L111">
        <v>50.31</v>
      </c>
      <c r="M111">
        <v>37</v>
      </c>
      <c r="N111">
        <v>2.86</v>
      </c>
      <c r="O111">
        <v>5.68</v>
      </c>
      <c r="P111">
        <v>23</v>
      </c>
      <c r="Q111">
        <v>1.78</v>
      </c>
      <c r="R111">
        <v>3.53</v>
      </c>
      <c r="S111">
        <v>591</v>
      </c>
      <c r="T111">
        <v>45.67</v>
      </c>
      <c r="U111">
        <v>90.78</v>
      </c>
      <c r="V111">
        <v>1</v>
      </c>
      <c r="W111" t="s">
        <v>32</v>
      </c>
      <c r="X111" t="s">
        <v>33</v>
      </c>
      <c r="Y111" t="s">
        <v>34</v>
      </c>
      <c r="Z111">
        <v>400</v>
      </c>
      <c r="AA111">
        <v>30.91</v>
      </c>
      <c r="AB111">
        <v>67.680000000000007</v>
      </c>
      <c r="AC111">
        <v>2</v>
      </c>
      <c r="AD111" t="s">
        <v>35</v>
      </c>
      <c r="AE111" t="s">
        <v>36</v>
      </c>
      <c r="AF111" t="s">
        <v>37</v>
      </c>
      <c r="AG111">
        <v>191</v>
      </c>
      <c r="AH111">
        <v>14.76</v>
      </c>
      <c r="AI111">
        <v>32.32</v>
      </c>
    </row>
    <row r="112" spans="1:35" x14ac:dyDescent="0.15">
      <c r="A112" t="s">
        <v>28</v>
      </c>
      <c r="B112" t="s">
        <v>29</v>
      </c>
      <c r="C112">
        <v>2</v>
      </c>
      <c r="D112" t="s">
        <v>49</v>
      </c>
      <c r="E112">
        <v>33</v>
      </c>
      <c r="F112" t="s">
        <v>61</v>
      </c>
      <c r="G112">
        <v>3</v>
      </c>
      <c r="H112">
        <v>1135</v>
      </c>
      <c r="I112">
        <v>565</v>
      </c>
      <c r="J112">
        <v>49.78</v>
      </c>
      <c r="K112">
        <v>570</v>
      </c>
      <c r="L112">
        <v>50.22</v>
      </c>
      <c r="M112">
        <v>18</v>
      </c>
      <c r="N112">
        <v>1.59</v>
      </c>
      <c r="O112">
        <v>3.16</v>
      </c>
      <c r="P112">
        <v>16</v>
      </c>
      <c r="Q112">
        <v>1.41</v>
      </c>
      <c r="R112">
        <v>2.81</v>
      </c>
      <c r="S112">
        <v>536</v>
      </c>
      <c r="T112">
        <v>47.22</v>
      </c>
      <c r="U112">
        <v>94.04</v>
      </c>
      <c r="V112">
        <v>1</v>
      </c>
      <c r="W112" t="s">
        <v>32</v>
      </c>
      <c r="X112" t="s">
        <v>33</v>
      </c>
      <c r="Y112" t="s">
        <v>34</v>
      </c>
      <c r="Z112">
        <v>319</v>
      </c>
      <c r="AA112">
        <v>28.11</v>
      </c>
      <c r="AB112">
        <v>59.51</v>
      </c>
      <c r="AC112">
        <v>2</v>
      </c>
      <c r="AD112" t="s">
        <v>35</v>
      </c>
      <c r="AE112" t="s">
        <v>36</v>
      </c>
      <c r="AF112" t="s">
        <v>37</v>
      </c>
      <c r="AG112">
        <v>217</v>
      </c>
      <c r="AH112">
        <v>19.12</v>
      </c>
      <c r="AI112">
        <v>40.49</v>
      </c>
    </row>
    <row r="113" spans="1:35" x14ac:dyDescent="0.15">
      <c r="A113" t="s">
        <v>28</v>
      </c>
      <c r="B113" t="s">
        <v>29</v>
      </c>
      <c r="C113">
        <v>2</v>
      </c>
      <c r="D113" t="s">
        <v>49</v>
      </c>
      <c r="E113">
        <v>33</v>
      </c>
      <c r="F113" t="s">
        <v>61</v>
      </c>
      <c r="G113">
        <v>4</v>
      </c>
      <c r="H113">
        <v>1320</v>
      </c>
      <c r="I113">
        <v>568</v>
      </c>
      <c r="J113">
        <v>43.03</v>
      </c>
      <c r="K113">
        <v>752</v>
      </c>
      <c r="L113">
        <v>56.97</v>
      </c>
      <c r="M113">
        <v>27</v>
      </c>
      <c r="N113">
        <v>2.0499999999999998</v>
      </c>
      <c r="O113">
        <v>3.59</v>
      </c>
      <c r="P113">
        <v>27</v>
      </c>
      <c r="Q113">
        <v>2.0499999999999998</v>
      </c>
      <c r="R113">
        <v>3.59</v>
      </c>
      <c r="S113">
        <v>698</v>
      </c>
      <c r="T113">
        <v>52.88</v>
      </c>
      <c r="U113">
        <v>92.82</v>
      </c>
      <c r="V113">
        <v>1</v>
      </c>
      <c r="W113" t="s">
        <v>32</v>
      </c>
      <c r="X113" t="s">
        <v>33</v>
      </c>
      <c r="Y113" t="s">
        <v>34</v>
      </c>
      <c r="Z113">
        <v>479</v>
      </c>
      <c r="AA113">
        <v>36.29</v>
      </c>
      <c r="AB113">
        <v>68.62</v>
      </c>
      <c r="AC113">
        <v>2</v>
      </c>
      <c r="AD113" t="s">
        <v>35</v>
      </c>
      <c r="AE113" t="s">
        <v>36</v>
      </c>
      <c r="AF113" t="s">
        <v>37</v>
      </c>
      <c r="AG113">
        <v>219</v>
      </c>
      <c r="AH113">
        <v>16.59</v>
      </c>
      <c r="AI113">
        <v>31.38</v>
      </c>
    </row>
    <row r="114" spans="1:35" x14ac:dyDescent="0.15">
      <c r="A114" t="s">
        <v>28</v>
      </c>
      <c r="B114" t="s">
        <v>29</v>
      </c>
      <c r="C114">
        <v>2</v>
      </c>
      <c r="D114" t="s">
        <v>49</v>
      </c>
      <c r="E114">
        <v>33</v>
      </c>
      <c r="F114" t="s">
        <v>61</v>
      </c>
      <c r="G114">
        <v>5</v>
      </c>
      <c r="H114">
        <v>1148</v>
      </c>
      <c r="I114">
        <v>546</v>
      </c>
      <c r="J114">
        <v>47.56</v>
      </c>
      <c r="K114">
        <v>602</v>
      </c>
      <c r="L114">
        <v>52.44</v>
      </c>
      <c r="M114">
        <v>21</v>
      </c>
      <c r="N114">
        <v>1.83</v>
      </c>
      <c r="O114">
        <v>3.49</v>
      </c>
      <c r="P114">
        <v>27</v>
      </c>
      <c r="Q114">
        <v>2.35</v>
      </c>
      <c r="R114">
        <v>4.49</v>
      </c>
      <c r="S114">
        <v>554</v>
      </c>
      <c r="T114">
        <v>48.26</v>
      </c>
      <c r="U114">
        <v>92.03</v>
      </c>
      <c r="V114">
        <v>1</v>
      </c>
      <c r="W114" t="s">
        <v>32</v>
      </c>
      <c r="X114" t="s">
        <v>33</v>
      </c>
      <c r="Y114" t="s">
        <v>34</v>
      </c>
      <c r="Z114">
        <v>389</v>
      </c>
      <c r="AA114">
        <v>33.89</v>
      </c>
      <c r="AB114">
        <v>70.22</v>
      </c>
      <c r="AC114">
        <v>2</v>
      </c>
      <c r="AD114" t="s">
        <v>35</v>
      </c>
      <c r="AE114" t="s">
        <v>36</v>
      </c>
      <c r="AF114" t="s">
        <v>37</v>
      </c>
      <c r="AG114">
        <v>165</v>
      </c>
      <c r="AH114">
        <v>14.37</v>
      </c>
      <c r="AI114">
        <v>29.78</v>
      </c>
    </row>
    <row r="115" spans="1:35" x14ac:dyDescent="0.15">
      <c r="A115" t="s">
        <v>28</v>
      </c>
      <c r="B115" t="s">
        <v>29</v>
      </c>
      <c r="C115">
        <v>2</v>
      </c>
      <c r="D115" t="s">
        <v>49</v>
      </c>
      <c r="E115">
        <v>33</v>
      </c>
      <c r="F115" t="s">
        <v>61</v>
      </c>
      <c r="G115">
        <v>6</v>
      </c>
      <c r="H115">
        <v>1190</v>
      </c>
      <c r="I115">
        <v>578</v>
      </c>
      <c r="J115">
        <v>48.57</v>
      </c>
      <c r="K115">
        <v>612</v>
      </c>
      <c r="L115">
        <v>51.43</v>
      </c>
      <c r="M115">
        <v>22</v>
      </c>
      <c r="N115">
        <v>1.85</v>
      </c>
      <c r="O115">
        <v>3.59</v>
      </c>
      <c r="P115">
        <v>22</v>
      </c>
      <c r="Q115">
        <v>1.85</v>
      </c>
      <c r="R115">
        <v>3.59</v>
      </c>
      <c r="S115">
        <v>568</v>
      </c>
      <c r="T115">
        <v>47.73</v>
      </c>
      <c r="U115">
        <v>92.81</v>
      </c>
      <c r="V115">
        <v>1</v>
      </c>
      <c r="W115" t="s">
        <v>32</v>
      </c>
      <c r="X115" t="s">
        <v>33</v>
      </c>
      <c r="Y115" t="s">
        <v>34</v>
      </c>
      <c r="Z115">
        <v>348</v>
      </c>
      <c r="AA115">
        <v>29.24</v>
      </c>
      <c r="AB115">
        <v>61.27</v>
      </c>
      <c r="AC115">
        <v>2</v>
      </c>
      <c r="AD115" t="s">
        <v>35</v>
      </c>
      <c r="AE115" t="s">
        <v>36</v>
      </c>
      <c r="AF115" t="s">
        <v>37</v>
      </c>
      <c r="AG115">
        <v>220</v>
      </c>
      <c r="AH115">
        <v>18.489999999999998</v>
      </c>
      <c r="AI115">
        <v>38.729999999999997</v>
      </c>
    </row>
    <row r="116" spans="1:35" x14ac:dyDescent="0.15">
      <c r="A116" t="s">
        <v>28</v>
      </c>
      <c r="B116" t="s">
        <v>29</v>
      </c>
      <c r="C116">
        <v>2</v>
      </c>
      <c r="D116" t="s">
        <v>49</v>
      </c>
      <c r="E116">
        <v>33</v>
      </c>
      <c r="F116" t="s">
        <v>61</v>
      </c>
      <c r="G116">
        <v>7</v>
      </c>
      <c r="H116">
        <v>1076</v>
      </c>
      <c r="I116">
        <v>498</v>
      </c>
      <c r="J116">
        <v>46.28</v>
      </c>
      <c r="K116">
        <v>578</v>
      </c>
      <c r="L116">
        <v>53.72</v>
      </c>
      <c r="M116">
        <v>20</v>
      </c>
      <c r="N116">
        <v>1.86</v>
      </c>
      <c r="O116">
        <v>3.46</v>
      </c>
      <c r="P116">
        <v>20</v>
      </c>
      <c r="Q116">
        <v>1.86</v>
      </c>
      <c r="R116">
        <v>3.46</v>
      </c>
      <c r="S116">
        <v>538</v>
      </c>
      <c r="T116">
        <v>50</v>
      </c>
      <c r="U116">
        <v>93.08</v>
      </c>
      <c r="V116">
        <v>1</v>
      </c>
      <c r="W116" t="s">
        <v>32</v>
      </c>
      <c r="X116" t="s">
        <v>33</v>
      </c>
      <c r="Y116" t="s">
        <v>34</v>
      </c>
      <c r="Z116">
        <v>338</v>
      </c>
      <c r="AA116">
        <v>31.41</v>
      </c>
      <c r="AB116">
        <v>62.83</v>
      </c>
      <c r="AC116">
        <v>2</v>
      </c>
      <c r="AD116" t="s">
        <v>35</v>
      </c>
      <c r="AE116" t="s">
        <v>36</v>
      </c>
      <c r="AF116" t="s">
        <v>37</v>
      </c>
      <c r="AG116">
        <v>200</v>
      </c>
      <c r="AH116">
        <v>18.59</v>
      </c>
      <c r="AI116">
        <v>37.17</v>
      </c>
    </row>
    <row r="117" spans="1:35" x14ac:dyDescent="0.15">
      <c r="A117" t="s">
        <v>28</v>
      </c>
      <c r="B117" t="s">
        <v>29</v>
      </c>
      <c r="C117">
        <v>2</v>
      </c>
      <c r="D117" t="s">
        <v>49</v>
      </c>
      <c r="E117">
        <v>33</v>
      </c>
      <c r="F117" t="s">
        <v>61</v>
      </c>
      <c r="G117">
        <v>8</v>
      </c>
      <c r="H117">
        <v>959</v>
      </c>
      <c r="I117">
        <v>475</v>
      </c>
      <c r="J117">
        <v>49.53</v>
      </c>
      <c r="K117">
        <v>484</v>
      </c>
      <c r="L117">
        <v>50.47</v>
      </c>
      <c r="M117">
        <v>16</v>
      </c>
      <c r="N117">
        <v>1.67</v>
      </c>
      <c r="O117">
        <v>3.31</v>
      </c>
      <c r="P117">
        <v>19</v>
      </c>
      <c r="Q117">
        <v>1.98</v>
      </c>
      <c r="R117">
        <v>3.93</v>
      </c>
      <c r="S117">
        <v>449</v>
      </c>
      <c r="T117">
        <v>46.82</v>
      </c>
      <c r="U117">
        <v>92.77</v>
      </c>
      <c r="V117">
        <v>1</v>
      </c>
      <c r="W117" t="s">
        <v>32</v>
      </c>
      <c r="X117" t="s">
        <v>33</v>
      </c>
      <c r="Y117" t="s">
        <v>34</v>
      </c>
      <c r="Z117">
        <v>314</v>
      </c>
      <c r="AA117">
        <v>32.74</v>
      </c>
      <c r="AB117">
        <v>69.930000000000007</v>
      </c>
      <c r="AC117">
        <v>2</v>
      </c>
      <c r="AD117" t="s">
        <v>35</v>
      </c>
      <c r="AE117" t="s">
        <v>36</v>
      </c>
      <c r="AF117" t="s">
        <v>37</v>
      </c>
      <c r="AG117">
        <v>135</v>
      </c>
      <c r="AH117">
        <v>14.08</v>
      </c>
      <c r="AI117">
        <v>30.07</v>
      </c>
    </row>
    <row r="118" spans="1:35" x14ac:dyDescent="0.15">
      <c r="A118" t="s">
        <v>28</v>
      </c>
      <c r="B118" t="s">
        <v>29</v>
      </c>
      <c r="C118">
        <v>2</v>
      </c>
      <c r="D118" t="s">
        <v>49</v>
      </c>
      <c r="E118">
        <v>34</v>
      </c>
      <c r="F118" t="s">
        <v>62</v>
      </c>
      <c r="G118">
        <v>1</v>
      </c>
      <c r="H118">
        <v>1122</v>
      </c>
      <c r="I118">
        <v>633</v>
      </c>
      <c r="J118">
        <v>56.42</v>
      </c>
      <c r="K118">
        <v>489</v>
      </c>
      <c r="L118">
        <v>43.58</v>
      </c>
      <c r="M118">
        <v>9</v>
      </c>
      <c r="N118">
        <v>0.8</v>
      </c>
      <c r="O118">
        <v>1.84</v>
      </c>
      <c r="P118">
        <v>13</v>
      </c>
      <c r="Q118">
        <v>1.1599999999999999</v>
      </c>
      <c r="R118">
        <v>2.66</v>
      </c>
      <c r="S118">
        <v>467</v>
      </c>
      <c r="T118">
        <v>41.62</v>
      </c>
      <c r="U118">
        <v>95.5</v>
      </c>
      <c r="V118">
        <v>1</v>
      </c>
      <c r="W118" t="s">
        <v>32</v>
      </c>
      <c r="X118" t="s">
        <v>33</v>
      </c>
      <c r="Y118" t="s">
        <v>34</v>
      </c>
      <c r="Z118">
        <v>289</v>
      </c>
      <c r="AA118">
        <v>25.76</v>
      </c>
      <c r="AB118">
        <v>61.88</v>
      </c>
      <c r="AC118">
        <v>2</v>
      </c>
      <c r="AD118" t="s">
        <v>35</v>
      </c>
      <c r="AE118" t="s">
        <v>36</v>
      </c>
      <c r="AF118" t="s">
        <v>37</v>
      </c>
      <c r="AG118">
        <v>178</v>
      </c>
      <c r="AH118">
        <v>15.86</v>
      </c>
      <c r="AI118">
        <v>38.119999999999997</v>
      </c>
    </row>
    <row r="119" spans="1:35" x14ac:dyDescent="0.15">
      <c r="A119" t="s">
        <v>28</v>
      </c>
      <c r="B119" t="s">
        <v>29</v>
      </c>
      <c r="C119">
        <v>2</v>
      </c>
      <c r="D119" t="s">
        <v>49</v>
      </c>
      <c r="E119">
        <v>34</v>
      </c>
      <c r="F119" t="s">
        <v>62</v>
      </c>
      <c r="G119">
        <v>2</v>
      </c>
      <c r="H119">
        <v>1093</v>
      </c>
      <c r="I119">
        <v>658</v>
      </c>
      <c r="J119">
        <v>60.2</v>
      </c>
      <c r="K119">
        <v>435</v>
      </c>
      <c r="L119">
        <v>39.799999999999997</v>
      </c>
      <c r="M119">
        <v>16</v>
      </c>
      <c r="N119">
        <v>1.46</v>
      </c>
      <c r="O119">
        <v>3.68</v>
      </c>
      <c r="P119">
        <v>13</v>
      </c>
      <c r="Q119">
        <v>1.19</v>
      </c>
      <c r="R119">
        <v>2.99</v>
      </c>
      <c r="S119">
        <v>406</v>
      </c>
      <c r="T119">
        <v>37.15</v>
      </c>
      <c r="U119">
        <v>93.33</v>
      </c>
      <c r="V119">
        <v>1</v>
      </c>
      <c r="W119" t="s">
        <v>32</v>
      </c>
      <c r="X119" t="s">
        <v>33</v>
      </c>
      <c r="Y119" t="s">
        <v>34</v>
      </c>
      <c r="Z119">
        <v>258</v>
      </c>
      <c r="AA119">
        <v>23.6</v>
      </c>
      <c r="AB119">
        <v>63.55</v>
      </c>
      <c r="AC119">
        <v>2</v>
      </c>
      <c r="AD119" t="s">
        <v>35</v>
      </c>
      <c r="AE119" t="s">
        <v>36</v>
      </c>
      <c r="AF119" t="s">
        <v>37</v>
      </c>
      <c r="AG119">
        <v>148</v>
      </c>
      <c r="AH119">
        <v>13.54</v>
      </c>
      <c r="AI119">
        <v>36.450000000000003</v>
      </c>
    </row>
    <row r="120" spans="1:35" x14ac:dyDescent="0.15">
      <c r="A120" t="s">
        <v>28</v>
      </c>
      <c r="B120" t="s">
        <v>29</v>
      </c>
      <c r="C120">
        <v>2</v>
      </c>
      <c r="D120" t="s">
        <v>49</v>
      </c>
      <c r="E120">
        <v>34</v>
      </c>
      <c r="F120" t="s">
        <v>62</v>
      </c>
      <c r="G120">
        <v>3</v>
      </c>
      <c r="H120">
        <v>1179</v>
      </c>
      <c r="I120">
        <v>660</v>
      </c>
      <c r="J120">
        <v>55.98</v>
      </c>
      <c r="K120">
        <v>519</v>
      </c>
      <c r="L120">
        <v>44.02</v>
      </c>
      <c r="M120">
        <v>20</v>
      </c>
      <c r="N120">
        <v>1.7</v>
      </c>
      <c r="O120">
        <v>3.85</v>
      </c>
      <c r="P120">
        <v>25</v>
      </c>
      <c r="Q120">
        <v>2.12</v>
      </c>
      <c r="R120">
        <v>4.82</v>
      </c>
      <c r="S120">
        <v>474</v>
      </c>
      <c r="T120">
        <v>40.200000000000003</v>
      </c>
      <c r="U120">
        <v>91.33</v>
      </c>
      <c r="V120">
        <v>1</v>
      </c>
      <c r="W120" t="s">
        <v>32</v>
      </c>
      <c r="X120" t="s">
        <v>33</v>
      </c>
      <c r="Y120" t="s">
        <v>34</v>
      </c>
      <c r="Z120">
        <v>323</v>
      </c>
      <c r="AA120">
        <v>27.4</v>
      </c>
      <c r="AB120">
        <v>68.14</v>
      </c>
      <c r="AC120">
        <v>2</v>
      </c>
      <c r="AD120" t="s">
        <v>35</v>
      </c>
      <c r="AE120" t="s">
        <v>36</v>
      </c>
      <c r="AF120" t="s">
        <v>37</v>
      </c>
      <c r="AG120">
        <v>151</v>
      </c>
      <c r="AH120">
        <v>12.81</v>
      </c>
      <c r="AI120">
        <v>31.86</v>
      </c>
    </row>
    <row r="121" spans="1:35" x14ac:dyDescent="0.15">
      <c r="A121" t="s">
        <v>28</v>
      </c>
      <c r="B121" t="s">
        <v>29</v>
      </c>
      <c r="C121">
        <v>2</v>
      </c>
      <c r="D121" t="s">
        <v>49</v>
      </c>
      <c r="E121">
        <v>34</v>
      </c>
      <c r="F121" t="s">
        <v>62</v>
      </c>
      <c r="G121">
        <v>4</v>
      </c>
      <c r="H121">
        <v>1537</v>
      </c>
      <c r="I121">
        <v>970</v>
      </c>
      <c r="J121">
        <v>63.11</v>
      </c>
      <c r="K121">
        <v>567</v>
      </c>
      <c r="L121">
        <v>36.89</v>
      </c>
      <c r="M121">
        <v>5</v>
      </c>
      <c r="N121">
        <v>0.33</v>
      </c>
      <c r="O121">
        <v>0.88</v>
      </c>
      <c r="P121">
        <v>23</v>
      </c>
      <c r="Q121">
        <v>1.5</v>
      </c>
      <c r="R121">
        <v>4.0599999999999996</v>
      </c>
      <c r="S121">
        <v>539</v>
      </c>
      <c r="T121">
        <v>35.07</v>
      </c>
      <c r="U121">
        <v>95.06</v>
      </c>
      <c r="V121">
        <v>1</v>
      </c>
      <c r="W121" t="s">
        <v>32</v>
      </c>
      <c r="X121" t="s">
        <v>33</v>
      </c>
      <c r="Y121" t="s">
        <v>34</v>
      </c>
      <c r="Z121">
        <v>338</v>
      </c>
      <c r="AA121">
        <v>21.99</v>
      </c>
      <c r="AB121">
        <v>62.71</v>
      </c>
      <c r="AC121">
        <v>2</v>
      </c>
      <c r="AD121" t="s">
        <v>35</v>
      </c>
      <c r="AE121" t="s">
        <v>36</v>
      </c>
      <c r="AF121" t="s">
        <v>37</v>
      </c>
      <c r="AG121">
        <v>201</v>
      </c>
      <c r="AH121">
        <v>13.08</v>
      </c>
      <c r="AI121">
        <v>37.29</v>
      </c>
    </row>
    <row r="122" spans="1:35" x14ac:dyDescent="0.15">
      <c r="A122" t="s">
        <v>28</v>
      </c>
      <c r="B122" t="s">
        <v>29</v>
      </c>
      <c r="C122">
        <v>2</v>
      </c>
      <c r="D122" t="s">
        <v>49</v>
      </c>
      <c r="E122">
        <v>34</v>
      </c>
      <c r="F122" t="s">
        <v>62</v>
      </c>
      <c r="G122">
        <v>5</v>
      </c>
      <c r="H122">
        <v>951</v>
      </c>
      <c r="I122">
        <v>532</v>
      </c>
      <c r="J122">
        <v>55.94</v>
      </c>
      <c r="K122">
        <v>419</v>
      </c>
      <c r="L122">
        <v>44.06</v>
      </c>
      <c r="M122">
        <v>13</v>
      </c>
      <c r="N122">
        <v>1.37</v>
      </c>
      <c r="O122">
        <v>3.1</v>
      </c>
      <c r="P122">
        <v>11</v>
      </c>
      <c r="Q122">
        <v>1.1599999999999999</v>
      </c>
      <c r="R122">
        <v>2.63</v>
      </c>
      <c r="S122">
        <v>395</v>
      </c>
      <c r="T122">
        <v>41.54</v>
      </c>
      <c r="U122">
        <v>94.27</v>
      </c>
      <c r="V122">
        <v>1</v>
      </c>
      <c r="W122" t="s">
        <v>32</v>
      </c>
      <c r="X122" t="s">
        <v>33</v>
      </c>
      <c r="Y122" t="s">
        <v>34</v>
      </c>
      <c r="Z122">
        <v>240</v>
      </c>
      <c r="AA122">
        <v>25.24</v>
      </c>
      <c r="AB122">
        <v>60.76</v>
      </c>
      <c r="AC122">
        <v>2</v>
      </c>
      <c r="AD122" t="s">
        <v>35</v>
      </c>
      <c r="AE122" t="s">
        <v>36</v>
      </c>
      <c r="AF122" t="s">
        <v>37</v>
      </c>
      <c r="AG122">
        <v>155</v>
      </c>
      <c r="AH122">
        <v>16.3</v>
      </c>
      <c r="AI122">
        <v>39.24</v>
      </c>
    </row>
    <row r="123" spans="1:35" x14ac:dyDescent="0.15">
      <c r="A123" t="s">
        <v>28</v>
      </c>
      <c r="B123" t="s">
        <v>29</v>
      </c>
      <c r="C123">
        <v>2</v>
      </c>
      <c r="D123" t="s">
        <v>49</v>
      </c>
      <c r="E123">
        <v>34</v>
      </c>
      <c r="F123" t="s">
        <v>62</v>
      </c>
      <c r="G123">
        <v>6</v>
      </c>
      <c r="H123">
        <v>1037</v>
      </c>
      <c r="I123">
        <v>617</v>
      </c>
      <c r="J123">
        <v>59.5</v>
      </c>
      <c r="K123">
        <v>420</v>
      </c>
      <c r="L123">
        <v>40.5</v>
      </c>
      <c r="M123">
        <v>16</v>
      </c>
      <c r="N123">
        <v>1.54</v>
      </c>
      <c r="O123">
        <v>3.81</v>
      </c>
      <c r="P123">
        <v>17</v>
      </c>
      <c r="Q123">
        <v>1.64</v>
      </c>
      <c r="R123">
        <v>4.05</v>
      </c>
      <c r="S123">
        <v>387</v>
      </c>
      <c r="T123">
        <v>37.32</v>
      </c>
      <c r="U123">
        <v>92.14</v>
      </c>
      <c r="V123">
        <v>1</v>
      </c>
      <c r="W123" t="s">
        <v>32</v>
      </c>
      <c r="X123" t="s">
        <v>33</v>
      </c>
      <c r="Y123" t="s">
        <v>34</v>
      </c>
      <c r="Z123">
        <v>252</v>
      </c>
      <c r="AA123">
        <v>24.3</v>
      </c>
      <c r="AB123">
        <v>65.12</v>
      </c>
      <c r="AC123">
        <v>2</v>
      </c>
      <c r="AD123" t="s">
        <v>35</v>
      </c>
      <c r="AE123" t="s">
        <v>36</v>
      </c>
      <c r="AF123" t="s">
        <v>37</v>
      </c>
      <c r="AG123">
        <v>135</v>
      </c>
      <c r="AH123">
        <v>13.02</v>
      </c>
      <c r="AI123">
        <v>34.880000000000003</v>
      </c>
    </row>
    <row r="124" spans="1:35" x14ac:dyDescent="0.15">
      <c r="A124" t="s">
        <v>28</v>
      </c>
      <c r="B124" t="s">
        <v>29</v>
      </c>
      <c r="C124">
        <v>2</v>
      </c>
      <c r="D124" t="s">
        <v>49</v>
      </c>
      <c r="E124">
        <v>34</v>
      </c>
      <c r="F124" t="s">
        <v>62</v>
      </c>
      <c r="G124">
        <v>7</v>
      </c>
      <c r="H124">
        <v>1614</v>
      </c>
      <c r="I124">
        <v>1013</v>
      </c>
      <c r="J124">
        <v>62.76</v>
      </c>
      <c r="K124">
        <v>601</v>
      </c>
      <c r="L124">
        <v>37.24</v>
      </c>
      <c r="M124">
        <v>1</v>
      </c>
      <c r="N124">
        <v>0.06</v>
      </c>
      <c r="O124">
        <v>0.17</v>
      </c>
      <c r="P124">
        <v>36</v>
      </c>
      <c r="Q124">
        <v>2.23</v>
      </c>
      <c r="R124">
        <v>5.99</v>
      </c>
      <c r="S124">
        <v>564</v>
      </c>
      <c r="T124">
        <v>34.94</v>
      </c>
      <c r="U124">
        <v>93.84</v>
      </c>
      <c r="V124">
        <v>1</v>
      </c>
      <c r="W124" t="s">
        <v>32</v>
      </c>
      <c r="X124" t="s">
        <v>33</v>
      </c>
      <c r="Y124" t="s">
        <v>34</v>
      </c>
      <c r="Z124">
        <v>363</v>
      </c>
      <c r="AA124">
        <v>22.49</v>
      </c>
      <c r="AB124">
        <v>64.36</v>
      </c>
      <c r="AC124">
        <v>2</v>
      </c>
      <c r="AD124" t="s">
        <v>35</v>
      </c>
      <c r="AE124" t="s">
        <v>36</v>
      </c>
      <c r="AF124" t="s">
        <v>37</v>
      </c>
      <c r="AG124">
        <v>201</v>
      </c>
      <c r="AH124">
        <v>12.45</v>
      </c>
      <c r="AI124">
        <v>35.64</v>
      </c>
    </row>
    <row r="125" spans="1:35" x14ac:dyDescent="0.15">
      <c r="A125" t="s">
        <v>28</v>
      </c>
      <c r="B125" t="s">
        <v>29</v>
      </c>
      <c r="C125">
        <v>1</v>
      </c>
      <c r="D125" t="s">
        <v>30</v>
      </c>
      <c r="E125">
        <v>35</v>
      </c>
      <c r="F125" t="s">
        <v>63</v>
      </c>
      <c r="G125">
        <v>1</v>
      </c>
      <c r="H125">
        <v>1297</v>
      </c>
      <c r="I125">
        <v>673</v>
      </c>
      <c r="J125">
        <v>51.89</v>
      </c>
      <c r="K125">
        <v>624</v>
      </c>
      <c r="L125">
        <v>48.11</v>
      </c>
      <c r="M125">
        <v>26</v>
      </c>
      <c r="N125">
        <v>2</v>
      </c>
      <c r="O125">
        <v>4.17</v>
      </c>
      <c r="P125">
        <v>8</v>
      </c>
      <c r="Q125">
        <v>0.62</v>
      </c>
      <c r="R125">
        <v>1.28</v>
      </c>
      <c r="S125">
        <v>590</v>
      </c>
      <c r="T125">
        <v>45.49</v>
      </c>
      <c r="U125">
        <v>94.55</v>
      </c>
      <c r="V125">
        <v>1</v>
      </c>
      <c r="W125" t="s">
        <v>32</v>
      </c>
      <c r="X125" t="s">
        <v>33</v>
      </c>
      <c r="Y125" t="s">
        <v>34</v>
      </c>
      <c r="Z125">
        <v>412</v>
      </c>
      <c r="AA125">
        <v>31.77</v>
      </c>
      <c r="AB125">
        <v>69.83</v>
      </c>
      <c r="AC125">
        <v>2</v>
      </c>
      <c r="AD125" t="s">
        <v>35</v>
      </c>
      <c r="AE125" t="s">
        <v>36</v>
      </c>
      <c r="AF125" t="s">
        <v>37</v>
      </c>
      <c r="AG125">
        <v>178</v>
      </c>
      <c r="AH125">
        <v>13.72</v>
      </c>
      <c r="AI125">
        <v>30.17</v>
      </c>
    </row>
    <row r="126" spans="1:35" x14ac:dyDescent="0.15">
      <c r="A126" t="s">
        <v>28</v>
      </c>
      <c r="B126" t="s">
        <v>29</v>
      </c>
      <c r="C126">
        <v>1</v>
      </c>
      <c r="D126" t="s">
        <v>30</v>
      </c>
      <c r="E126">
        <v>35</v>
      </c>
      <c r="F126" t="s">
        <v>63</v>
      </c>
      <c r="G126">
        <v>2</v>
      </c>
      <c r="H126">
        <v>1283</v>
      </c>
      <c r="I126">
        <v>717</v>
      </c>
      <c r="J126">
        <v>55.88</v>
      </c>
      <c r="K126">
        <v>566</v>
      </c>
      <c r="L126">
        <v>44.12</v>
      </c>
      <c r="M126">
        <v>18</v>
      </c>
      <c r="N126">
        <v>1.4</v>
      </c>
      <c r="O126">
        <v>3.18</v>
      </c>
      <c r="P126">
        <v>18</v>
      </c>
      <c r="Q126">
        <v>1.4</v>
      </c>
      <c r="R126">
        <v>3.18</v>
      </c>
      <c r="S126">
        <v>530</v>
      </c>
      <c r="T126">
        <v>41.31</v>
      </c>
      <c r="U126">
        <v>93.64</v>
      </c>
      <c r="V126">
        <v>1</v>
      </c>
      <c r="W126" t="s">
        <v>32</v>
      </c>
      <c r="X126" t="s">
        <v>33</v>
      </c>
      <c r="Y126" t="s">
        <v>34</v>
      </c>
      <c r="Z126">
        <v>325</v>
      </c>
      <c r="AA126">
        <v>25.33</v>
      </c>
      <c r="AB126">
        <v>61.32</v>
      </c>
      <c r="AC126">
        <v>2</v>
      </c>
      <c r="AD126" t="s">
        <v>35</v>
      </c>
      <c r="AE126" t="s">
        <v>36</v>
      </c>
      <c r="AF126" t="s">
        <v>37</v>
      </c>
      <c r="AG126">
        <v>205</v>
      </c>
      <c r="AH126">
        <v>15.98</v>
      </c>
      <c r="AI126">
        <v>38.68</v>
      </c>
    </row>
    <row r="127" spans="1:35" x14ac:dyDescent="0.15">
      <c r="A127" t="s">
        <v>28</v>
      </c>
      <c r="B127" t="s">
        <v>29</v>
      </c>
      <c r="C127">
        <v>1</v>
      </c>
      <c r="D127" t="s">
        <v>30</v>
      </c>
      <c r="E127">
        <v>35</v>
      </c>
      <c r="F127" t="s">
        <v>63</v>
      </c>
      <c r="G127">
        <v>3</v>
      </c>
      <c r="H127">
        <v>1039</v>
      </c>
      <c r="I127">
        <v>548</v>
      </c>
      <c r="J127">
        <v>52.74</v>
      </c>
      <c r="K127">
        <v>491</v>
      </c>
      <c r="L127">
        <v>47.26</v>
      </c>
      <c r="M127">
        <v>15</v>
      </c>
      <c r="N127">
        <v>1.44</v>
      </c>
      <c r="O127">
        <v>3.05</v>
      </c>
      <c r="P127">
        <v>14</v>
      </c>
      <c r="Q127">
        <v>1.35</v>
      </c>
      <c r="R127">
        <v>2.85</v>
      </c>
      <c r="S127">
        <v>462</v>
      </c>
      <c r="T127">
        <v>44.47</v>
      </c>
      <c r="U127">
        <v>94.09</v>
      </c>
      <c r="V127">
        <v>1</v>
      </c>
      <c r="W127" t="s">
        <v>32</v>
      </c>
      <c r="X127" t="s">
        <v>33</v>
      </c>
      <c r="Y127" t="s">
        <v>34</v>
      </c>
      <c r="Z127">
        <v>278</v>
      </c>
      <c r="AA127">
        <v>26.76</v>
      </c>
      <c r="AB127">
        <v>60.17</v>
      </c>
      <c r="AC127">
        <v>2</v>
      </c>
      <c r="AD127" t="s">
        <v>35</v>
      </c>
      <c r="AE127" t="s">
        <v>36</v>
      </c>
      <c r="AF127" t="s">
        <v>37</v>
      </c>
      <c r="AG127">
        <v>184</v>
      </c>
      <c r="AH127">
        <v>17.71</v>
      </c>
      <c r="AI127">
        <v>39.83</v>
      </c>
    </row>
    <row r="128" spans="1:35" x14ac:dyDescent="0.15">
      <c r="A128" t="s">
        <v>28</v>
      </c>
      <c r="B128" t="s">
        <v>29</v>
      </c>
      <c r="C128">
        <v>1</v>
      </c>
      <c r="D128" t="s">
        <v>30</v>
      </c>
      <c r="E128">
        <v>35</v>
      </c>
      <c r="F128" t="s">
        <v>63</v>
      </c>
      <c r="G128">
        <v>4</v>
      </c>
      <c r="H128">
        <v>1523</v>
      </c>
      <c r="I128">
        <v>864</v>
      </c>
      <c r="J128">
        <v>56.73</v>
      </c>
      <c r="K128">
        <v>659</v>
      </c>
      <c r="L128">
        <v>43.27</v>
      </c>
      <c r="M128">
        <v>0</v>
      </c>
      <c r="N128">
        <v>0</v>
      </c>
      <c r="O128">
        <v>0</v>
      </c>
      <c r="P128">
        <v>50</v>
      </c>
      <c r="Q128">
        <v>3.28</v>
      </c>
      <c r="R128">
        <v>7.59</v>
      </c>
      <c r="S128">
        <v>609</v>
      </c>
      <c r="T128">
        <v>39.99</v>
      </c>
      <c r="U128">
        <v>92.41</v>
      </c>
      <c r="V128">
        <v>1</v>
      </c>
      <c r="W128" t="s">
        <v>32</v>
      </c>
      <c r="X128" t="s">
        <v>33</v>
      </c>
      <c r="Y128" t="s">
        <v>34</v>
      </c>
      <c r="Z128">
        <v>329</v>
      </c>
      <c r="AA128">
        <v>21.6</v>
      </c>
      <c r="AB128">
        <v>54.02</v>
      </c>
      <c r="AC128">
        <v>2</v>
      </c>
      <c r="AD128" t="s">
        <v>35</v>
      </c>
      <c r="AE128" t="s">
        <v>36</v>
      </c>
      <c r="AF128" t="s">
        <v>37</v>
      </c>
      <c r="AG128">
        <v>280</v>
      </c>
      <c r="AH128">
        <v>18.38</v>
      </c>
      <c r="AI128">
        <v>45.98</v>
      </c>
    </row>
    <row r="129" spans="1:35" x14ac:dyDescent="0.15">
      <c r="A129" t="s">
        <v>28</v>
      </c>
      <c r="B129" t="s">
        <v>29</v>
      </c>
      <c r="C129">
        <v>1</v>
      </c>
      <c r="D129" t="s">
        <v>30</v>
      </c>
      <c r="E129">
        <v>35</v>
      </c>
      <c r="F129" t="s">
        <v>63</v>
      </c>
      <c r="G129">
        <v>5</v>
      </c>
      <c r="H129">
        <v>1121</v>
      </c>
      <c r="I129">
        <v>619</v>
      </c>
      <c r="J129">
        <v>55.22</v>
      </c>
      <c r="K129">
        <v>502</v>
      </c>
      <c r="L129">
        <v>44.78</v>
      </c>
      <c r="M129">
        <v>14</v>
      </c>
      <c r="N129">
        <v>1.25</v>
      </c>
      <c r="O129">
        <v>2.79</v>
      </c>
      <c r="P129">
        <v>14</v>
      </c>
      <c r="Q129">
        <v>1.25</v>
      </c>
      <c r="R129">
        <v>2.79</v>
      </c>
      <c r="S129">
        <v>474</v>
      </c>
      <c r="T129">
        <v>42.28</v>
      </c>
      <c r="U129">
        <v>94.42</v>
      </c>
      <c r="V129">
        <v>1</v>
      </c>
      <c r="W129" t="s">
        <v>32</v>
      </c>
      <c r="X129" t="s">
        <v>33</v>
      </c>
      <c r="Y129" t="s">
        <v>34</v>
      </c>
      <c r="Z129">
        <v>283</v>
      </c>
      <c r="AA129">
        <v>25.25</v>
      </c>
      <c r="AB129">
        <v>59.7</v>
      </c>
      <c r="AC129">
        <v>2</v>
      </c>
      <c r="AD129" t="s">
        <v>35</v>
      </c>
      <c r="AE129" t="s">
        <v>36</v>
      </c>
      <c r="AF129" t="s">
        <v>37</v>
      </c>
      <c r="AG129">
        <v>191</v>
      </c>
      <c r="AH129">
        <v>17.04</v>
      </c>
      <c r="AI129">
        <v>40.299999999999997</v>
      </c>
    </row>
    <row r="130" spans="1:35" x14ac:dyDescent="0.15">
      <c r="A130" t="s">
        <v>28</v>
      </c>
      <c r="B130" t="s">
        <v>29</v>
      </c>
      <c r="C130">
        <v>1</v>
      </c>
      <c r="D130" t="s">
        <v>30</v>
      </c>
      <c r="E130">
        <v>35</v>
      </c>
      <c r="F130" t="s">
        <v>63</v>
      </c>
      <c r="G130">
        <v>6</v>
      </c>
      <c r="H130">
        <v>1295</v>
      </c>
      <c r="I130">
        <v>677</v>
      </c>
      <c r="J130">
        <v>52.28</v>
      </c>
      <c r="K130">
        <v>618</v>
      </c>
      <c r="L130">
        <v>47.72</v>
      </c>
      <c r="M130">
        <v>27</v>
      </c>
      <c r="N130">
        <v>2.08</v>
      </c>
      <c r="O130">
        <v>4.37</v>
      </c>
      <c r="P130">
        <v>16</v>
      </c>
      <c r="Q130">
        <v>1.24</v>
      </c>
      <c r="R130">
        <v>2.59</v>
      </c>
      <c r="S130">
        <v>575</v>
      </c>
      <c r="T130">
        <v>44.4</v>
      </c>
      <c r="U130">
        <v>93.04</v>
      </c>
      <c r="V130">
        <v>1</v>
      </c>
      <c r="W130" t="s">
        <v>32</v>
      </c>
      <c r="X130" t="s">
        <v>33</v>
      </c>
      <c r="Y130" t="s">
        <v>34</v>
      </c>
      <c r="Z130">
        <v>371</v>
      </c>
      <c r="AA130">
        <v>28.65</v>
      </c>
      <c r="AB130">
        <v>64.52</v>
      </c>
      <c r="AC130">
        <v>2</v>
      </c>
      <c r="AD130" t="s">
        <v>35</v>
      </c>
      <c r="AE130" t="s">
        <v>36</v>
      </c>
      <c r="AF130" t="s">
        <v>37</v>
      </c>
      <c r="AG130">
        <v>204</v>
      </c>
      <c r="AH130">
        <v>15.75</v>
      </c>
      <c r="AI130">
        <v>35.479999999999997</v>
      </c>
    </row>
    <row r="131" spans="1:35" x14ac:dyDescent="0.15">
      <c r="A131" t="s">
        <v>28</v>
      </c>
      <c r="B131" t="s">
        <v>29</v>
      </c>
      <c r="C131">
        <v>1</v>
      </c>
      <c r="D131" t="s">
        <v>30</v>
      </c>
      <c r="E131">
        <v>35</v>
      </c>
      <c r="F131" t="s">
        <v>63</v>
      </c>
      <c r="G131">
        <v>7</v>
      </c>
      <c r="H131">
        <v>1270</v>
      </c>
      <c r="I131">
        <v>620</v>
      </c>
      <c r="J131">
        <v>48.82</v>
      </c>
      <c r="K131">
        <v>650</v>
      </c>
      <c r="L131">
        <v>51.18</v>
      </c>
      <c r="M131">
        <v>37</v>
      </c>
      <c r="N131">
        <v>2.91</v>
      </c>
      <c r="O131">
        <v>5.69</v>
      </c>
      <c r="P131">
        <v>37</v>
      </c>
      <c r="Q131">
        <v>2.91</v>
      </c>
      <c r="R131">
        <v>5.69</v>
      </c>
      <c r="S131">
        <v>576</v>
      </c>
      <c r="T131">
        <v>45.35</v>
      </c>
      <c r="U131">
        <v>88.62</v>
      </c>
      <c r="V131">
        <v>1</v>
      </c>
      <c r="W131" t="s">
        <v>32</v>
      </c>
      <c r="X131" t="s">
        <v>33</v>
      </c>
      <c r="Y131" t="s">
        <v>34</v>
      </c>
      <c r="Z131">
        <v>315</v>
      </c>
      <c r="AA131">
        <v>24.8</v>
      </c>
      <c r="AB131">
        <v>54.69</v>
      </c>
      <c r="AC131">
        <v>2</v>
      </c>
      <c r="AD131" t="s">
        <v>35</v>
      </c>
      <c r="AE131" t="s">
        <v>36</v>
      </c>
      <c r="AF131" t="s">
        <v>37</v>
      </c>
      <c r="AG131">
        <v>261</v>
      </c>
      <c r="AH131">
        <v>20.55</v>
      </c>
      <c r="AI131">
        <v>45.31</v>
      </c>
    </row>
    <row r="132" spans="1:35" x14ac:dyDescent="0.15">
      <c r="A132" t="s">
        <v>28</v>
      </c>
      <c r="B132" t="s">
        <v>29</v>
      </c>
      <c r="C132">
        <v>1</v>
      </c>
      <c r="D132" t="s">
        <v>30</v>
      </c>
      <c r="E132">
        <v>35</v>
      </c>
      <c r="F132" t="s">
        <v>63</v>
      </c>
      <c r="G132">
        <v>8</v>
      </c>
      <c r="H132">
        <v>1077</v>
      </c>
      <c r="I132">
        <v>594</v>
      </c>
      <c r="J132">
        <v>55.15</v>
      </c>
      <c r="K132">
        <v>483</v>
      </c>
      <c r="L132">
        <v>44.85</v>
      </c>
      <c r="M132">
        <v>17</v>
      </c>
      <c r="N132">
        <v>1.58</v>
      </c>
      <c r="O132">
        <v>3.52</v>
      </c>
      <c r="P132">
        <v>21</v>
      </c>
      <c r="Q132">
        <v>1.95</v>
      </c>
      <c r="R132">
        <v>4.3499999999999996</v>
      </c>
      <c r="S132">
        <v>445</v>
      </c>
      <c r="T132">
        <v>41.32</v>
      </c>
      <c r="U132">
        <v>92.13</v>
      </c>
      <c r="V132">
        <v>1</v>
      </c>
      <c r="W132" t="s">
        <v>32</v>
      </c>
      <c r="X132" t="s">
        <v>33</v>
      </c>
      <c r="Y132" t="s">
        <v>34</v>
      </c>
      <c r="Z132">
        <v>259</v>
      </c>
      <c r="AA132">
        <v>24.05</v>
      </c>
      <c r="AB132">
        <v>58.2</v>
      </c>
      <c r="AC132">
        <v>2</v>
      </c>
      <c r="AD132" t="s">
        <v>35</v>
      </c>
      <c r="AE132" t="s">
        <v>36</v>
      </c>
      <c r="AF132" t="s">
        <v>37</v>
      </c>
      <c r="AG132">
        <v>186</v>
      </c>
      <c r="AH132">
        <v>17.27</v>
      </c>
      <c r="AI132">
        <v>41.8</v>
      </c>
    </row>
    <row r="133" spans="1:35" x14ac:dyDescent="0.15">
      <c r="A133" t="s">
        <v>28</v>
      </c>
      <c r="B133" t="s">
        <v>29</v>
      </c>
      <c r="C133">
        <v>1</v>
      </c>
      <c r="D133" t="s">
        <v>30</v>
      </c>
      <c r="E133">
        <v>35</v>
      </c>
      <c r="F133" t="s">
        <v>63</v>
      </c>
      <c r="G133">
        <v>9</v>
      </c>
      <c r="H133">
        <v>1089</v>
      </c>
      <c r="I133">
        <v>595</v>
      </c>
      <c r="J133">
        <v>54.64</v>
      </c>
      <c r="K133">
        <v>494</v>
      </c>
      <c r="L133">
        <v>45.36</v>
      </c>
      <c r="M133">
        <v>20</v>
      </c>
      <c r="N133">
        <v>1.84</v>
      </c>
      <c r="O133">
        <v>4.05</v>
      </c>
      <c r="P133">
        <v>16</v>
      </c>
      <c r="Q133">
        <v>1.47</v>
      </c>
      <c r="R133">
        <v>3.24</v>
      </c>
      <c r="S133">
        <v>458</v>
      </c>
      <c r="T133">
        <v>42.06</v>
      </c>
      <c r="U133">
        <v>92.71</v>
      </c>
      <c r="V133">
        <v>1</v>
      </c>
      <c r="W133" t="s">
        <v>32</v>
      </c>
      <c r="X133" t="s">
        <v>33</v>
      </c>
      <c r="Y133" t="s">
        <v>34</v>
      </c>
      <c r="Z133">
        <v>207</v>
      </c>
      <c r="AA133">
        <v>19.010000000000002</v>
      </c>
      <c r="AB133">
        <v>45.2</v>
      </c>
      <c r="AC133">
        <v>2</v>
      </c>
      <c r="AD133" t="s">
        <v>35</v>
      </c>
      <c r="AE133" t="s">
        <v>36</v>
      </c>
      <c r="AF133" t="s">
        <v>37</v>
      </c>
      <c r="AG133">
        <v>251</v>
      </c>
      <c r="AH133">
        <v>23.05</v>
      </c>
      <c r="AI133">
        <v>54.8</v>
      </c>
    </row>
    <row r="134" spans="1:35" x14ac:dyDescent="0.15">
      <c r="A134" t="s">
        <v>28</v>
      </c>
      <c r="B134" t="s">
        <v>29</v>
      </c>
      <c r="C134">
        <v>1</v>
      </c>
      <c r="D134" t="s">
        <v>30</v>
      </c>
      <c r="E134">
        <v>35</v>
      </c>
      <c r="F134" t="s">
        <v>63</v>
      </c>
      <c r="G134">
        <v>10</v>
      </c>
      <c r="H134">
        <v>1463</v>
      </c>
      <c r="I134">
        <v>729</v>
      </c>
      <c r="J134">
        <v>49.83</v>
      </c>
      <c r="K134">
        <v>734</v>
      </c>
      <c r="L134">
        <v>50.17</v>
      </c>
      <c r="M134">
        <v>21</v>
      </c>
      <c r="N134">
        <v>1.44</v>
      </c>
      <c r="O134">
        <v>2.86</v>
      </c>
      <c r="P134">
        <v>22</v>
      </c>
      <c r="Q134">
        <v>1.5</v>
      </c>
      <c r="R134">
        <v>3</v>
      </c>
      <c r="S134">
        <v>691</v>
      </c>
      <c r="T134">
        <v>47.23</v>
      </c>
      <c r="U134">
        <v>94.14</v>
      </c>
      <c r="V134">
        <v>1</v>
      </c>
      <c r="W134" t="s">
        <v>32</v>
      </c>
      <c r="X134" t="s">
        <v>33</v>
      </c>
      <c r="Y134" t="s">
        <v>34</v>
      </c>
      <c r="Z134">
        <v>405</v>
      </c>
      <c r="AA134">
        <v>27.68</v>
      </c>
      <c r="AB134">
        <v>58.61</v>
      </c>
      <c r="AC134">
        <v>2</v>
      </c>
      <c r="AD134" t="s">
        <v>35</v>
      </c>
      <c r="AE134" t="s">
        <v>36</v>
      </c>
      <c r="AF134" t="s">
        <v>37</v>
      </c>
      <c r="AG134">
        <v>286</v>
      </c>
      <c r="AH134">
        <v>19.55</v>
      </c>
      <c r="AI134">
        <v>41.39</v>
      </c>
    </row>
    <row r="135" spans="1:35" x14ac:dyDescent="0.15">
      <c r="A135" t="s">
        <v>28</v>
      </c>
      <c r="B135" t="s">
        <v>29</v>
      </c>
      <c r="C135">
        <v>1</v>
      </c>
      <c r="D135" t="s">
        <v>30</v>
      </c>
      <c r="E135">
        <v>35</v>
      </c>
      <c r="F135" t="s">
        <v>63</v>
      </c>
      <c r="G135">
        <v>11</v>
      </c>
      <c r="H135">
        <v>1402</v>
      </c>
      <c r="I135">
        <v>734</v>
      </c>
      <c r="J135">
        <v>52.35</v>
      </c>
      <c r="K135">
        <v>668</v>
      </c>
      <c r="L135">
        <v>47.65</v>
      </c>
      <c r="M135">
        <v>18</v>
      </c>
      <c r="N135">
        <v>1.28</v>
      </c>
      <c r="O135">
        <v>2.69</v>
      </c>
      <c r="P135">
        <v>16</v>
      </c>
      <c r="Q135">
        <v>1.1399999999999999</v>
      </c>
      <c r="R135">
        <v>2.4</v>
      </c>
      <c r="S135">
        <v>634</v>
      </c>
      <c r="T135">
        <v>45.22</v>
      </c>
      <c r="U135">
        <v>94.91</v>
      </c>
      <c r="V135">
        <v>1</v>
      </c>
      <c r="W135" t="s">
        <v>32</v>
      </c>
      <c r="X135" t="s">
        <v>33</v>
      </c>
      <c r="Y135" t="s">
        <v>34</v>
      </c>
      <c r="Z135">
        <v>348</v>
      </c>
      <c r="AA135">
        <v>24.82</v>
      </c>
      <c r="AB135">
        <v>54.89</v>
      </c>
      <c r="AC135">
        <v>2</v>
      </c>
      <c r="AD135" t="s">
        <v>35</v>
      </c>
      <c r="AE135" t="s">
        <v>36</v>
      </c>
      <c r="AF135" t="s">
        <v>37</v>
      </c>
      <c r="AG135">
        <v>286</v>
      </c>
      <c r="AH135">
        <v>20.399999999999999</v>
      </c>
      <c r="AI135">
        <v>45.11</v>
      </c>
    </row>
    <row r="136" spans="1:35" x14ac:dyDescent="0.15">
      <c r="A136" t="s">
        <v>28</v>
      </c>
      <c r="B136" t="s">
        <v>29</v>
      </c>
      <c r="C136">
        <v>1</v>
      </c>
      <c r="D136" t="s">
        <v>30</v>
      </c>
      <c r="E136">
        <v>35</v>
      </c>
      <c r="F136" t="s">
        <v>63</v>
      </c>
      <c r="G136">
        <v>12</v>
      </c>
      <c r="H136">
        <v>1491</v>
      </c>
      <c r="I136">
        <v>726</v>
      </c>
      <c r="J136">
        <v>48.69</v>
      </c>
      <c r="K136">
        <v>765</v>
      </c>
      <c r="L136">
        <v>51.31</v>
      </c>
      <c r="M136">
        <v>38</v>
      </c>
      <c r="N136">
        <v>2.5499999999999998</v>
      </c>
      <c r="O136">
        <v>4.97</v>
      </c>
      <c r="P136">
        <v>23</v>
      </c>
      <c r="Q136">
        <v>1.54</v>
      </c>
      <c r="R136">
        <v>3.01</v>
      </c>
      <c r="S136">
        <v>704</v>
      </c>
      <c r="T136">
        <v>47.22</v>
      </c>
      <c r="U136">
        <v>92.03</v>
      </c>
      <c r="V136">
        <v>1</v>
      </c>
      <c r="W136" t="s">
        <v>32</v>
      </c>
      <c r="X136" t="s">
        <v>33</v>
      </c>
      <c r="Y136" t="s">
        <v>34</v>
      </c>
      <c r="Z136">
        <v>425</v>
      </c>
      <c r="AA136">
        <v>28.5</v>
      </c>
      <c r="AB136">
        <v>60.37</v>
      </c>
      <c r="AC136">
        <v>2</v>
      </c>
      <c r="AD136" t="s">
        <v>35</v>
      </c>
      <c r="AE136" t="s">
        <v>36</v>
      </c>
      <c r="AF136" t="s">
        <v>37</v>
      </c>
      <c r="AG136">
        <v>279</v>
      </c>
      <c r="AH136">
        <v>18.71</v>
      </c>
      <c r="AI136">
        <v>39.630000000000003</v>
      </c>
    </row>
    <row r="137" spans="1:35" x14ac:dyDescent="0.15">
      <c r="A137" t="s">
        <v>28</v>
      </c>
      <c r="B137" t="s">
        <v>29</v>
      </c>
      <c r="C137">
        <v>1</v>
      </c>
      <c r="D137" t="s">
        <v>30</v>
      </c>
      <c r="E137">
        <v>35</v>
      </c>
      <c r="F137" t="s">
        <v>63</v>
      </c>
      <c r="G137">
        <v>13</v>
      </c>
      <c r="H137">
        <v>1062</v>
      </c>
      <c r="I137">
        <v>548</v>
      </c>
      <c r="J137">
        <v>51.6</v>
      </c>
      <c r="K137">
        <v>514</v>
      </c>
      <c r="L137">
        <v>48.4</v>
      </c>
      <c r="M137">
        <v>33</v>
      </c>
      <c r="N137">
        <v>3.11</v>
      </c>
      <c r="O137">
        <v>6.42</v>
      </c>
      <c r="P137">
        <v>16</v>
      </c>
      <c r="Q137">
        <v>1.51</v>
      </c>
      <c r="R137">
        <v>3.11</v>
      </c>
      <c r="S137">
        <v>465</v>
      </c>
      <c r="T137">
        <v>43.79</v>
      </c>
      <c r="U137">
        <v>90.47</v>
      </c>
      <c r="V137">
        <v>1</v>
      </c>
      <c r="W137" t="s">
        <v>32</v>
      </c>
      <c r="X137" t="s">
        <v>33</v>
      </c>
      <c r="Y137" t="s">
        <v>34</v>
      </c>
      <c r="Z137">
        <v>307</v>
      </c>
      <c r="AA137">
        <v>28.91</v>
      </c>
      <c r="AB137">
        <v>66.02</v>
      </c>
      <c r="AC137">
        <v>2</v>
      </c>
      <c r="AD137" t="s">
        <v>35</v>
      </c>
      <c r="AE137" t="s">
        <v>36</v>
      </c>
      <c r="AF137" t="s">
        <v>37</v>
      </c>
      <c r="AG137">
        <v>158</v>
      </c>
      <c r="AH137">
        <v>14.88</v>
      </c>
      <c r="AI137">
        <v>33.979999999999997</v>
      </c>
    </row>
    <row r="138" spans="1:35" x14ac:dyDescent="0.15">
      <c r="A138" t="s">
        <v>28</v>
      </c>
      <c r="B138" t="s">
        <v>29</v>
      </c>
      <c r="C138">
        <v>1</v>
      </c>
      <c r="D138" t="s">
        <v>30</v>
      </c>
      <c r="E138">
        <v>35</v>
      </c>
      <c r="F138" t="s">
        <v>63</v>
      </c>
      <c r="G138">
        <v>14</v>
      </c>
      <c r="H138">
        <v>1488</v>
      </c>
      <c r="I138">
        <v>766</v>
      </c>
      <c r="J138">
        <v>51.48</v>
      </c>
      <c r="K138">
        <v>722</v>
      </c>
      <c r="L138">
        <v>48.52</v>
      </c>
      <c r="M138">
        <v>34</v>
      </c>
      <c r="N138">
        <v>2.2799999999999998</v>
      </c>
      <c r="O138">
        <v>4.71</v>
      </c>
      <c r="P138">
        <v>19</v>
      </c>
      <c r="Q138">
        <v>1.28</v>
      </c>
      <c r="R138">
        <v>2.63</v>
      </c>
      <c r="S138">
        <v>669</v>
      </c>
      <c r="T138">
        <v>44.96</v>
      </c>
      <c r="U138">
        <v>92.66</v>
      </c>
      <c r="V138">
        <v>1</v>
      </c>
      <c r="W138" t="s">
        <v>32</v>
      </c>
      <c r="X138" t="s">
        <v>33</v>
      </c>
      <c r="Y138" t="s">
        <v>34</v>
      </c>
      <c r="Z138">
        <v>412</v>
      </c>
      <c r="AA138">
        <v>27.69</v>
      </c>
      <c r="AB138">
        <v>61.58</v>
      </c>
      <c r="AC138">
        <v>2</v>
      </c>
      <c r="AD138" t="s">
        <v>35</v>
      </c>
      <c r="AE138" t="s">
        <v>36</v>
      </c>
      <c r="AF138" t="s">
        <v>37</v>
      </c>
      <c r="AG138">
        <v>257</v>
      </c>
      <c r="AH138">
        <v>17.27</v>
      </c>
      <c r="AI138">
        <v>38.42</v>
      </c>
    </row>
    <row r="139" spans="1:35" x14ac:dyDescent="0.15">
      <c r="A139" t="s">
        <v>28</v>
      </c>
      <c r="B139" t="s">
        <v>29</v>
      </c>
      <c r="C139">
        <v>1</v>
      </c>
      <c r="D139" t="s">
        <v>30</v>
      </c>
      <c r="E139">
        <v>35</v>
      </c>
      <c r="F139" t="s">
        <v>63</v>
      </c>
      <c r="G139">
        <v>15</v>
      </c>
      <c r="H139">
        <v>1444</v>
      </c>
      <c r="I139">
        <v>792</v>
      </c>
      <c r="J139">
        <v>54.85</v>
      </c>
      <c r="K139">
        <v>652</v>
      </c>
      <c r="L139">
        <v>45.15</v>
      </c>
      <c r="M139">
        <v>42</v>
      </c>
      <c r="N139">
        <v>2.91</v>
      </c>
      <c r="O139">
        <v>6.44</v>
      </c>
      <c r="P139">
        <v>23</v>
      </c>
      <c r="Q139">
        <v>1.59</v>
      </c>
      <c r="R139">
        <v>3.53</v>
      </c>
      <c r="S139">
        <v>587</v>
      </c>
      <c r="T139">
        <v>40.65</v>
      </c>
      <c r="U139">
        <v>90.03</v>
      </c>
      <c r="V139">
        <v>1</v>
      </c>
      <c r="W139" t="s">
        <v>32</v>
      </c>
      <c r="X139" t="s">
        <v>33</v>
      </c>
      <c r="Y139" t="s">
        <v>34</v>
      </c>
      <c r="Z139">
        <v>342</v>
      </c>
      <c r="AA139">
        <v>23.68</v>
      </c>
      <c r="AB139">
        <v>58.26</v>
      </c>
      <c r="AC139">
        <v>2</v>
      </c>
      <c r="AD139" t="s">
        <v>35</v>
      </c>
      <c r="AE139" t="s">
        <v>36</v>
      </c>
      <c r="AF139" t="s">
        <v>37</v>
      </c>
      <c r="AG139">
        <v>245</v>
      </c>
      <c r="AH139">
        <v>16.97</v>
      </c>
      <c r="AI139">
        <v>41.74</v>
      </c>
    </row>
    <row r="140" spans="1:35" x14ac:dyDescent="0.15">
      <c r="A140" t="s">
        <v>28</v>
      </c>
      <c r="B140" t="s">
        <v>29</v>
      </c>
      <c r="C140">
        <v>1</v>
      </c>
      <c r="D140" t="s">
        <v>30</v>
      </c>
      <c r="E140">
        <v>36</v>
      </c>
      <c r="F140" t="s">
        <v>64</v>
      </c>
      <c r="G140">
        <v>1</v>
      </c>
      <c r="H140">
        <v>1185</v>
      </c>
      <c r="I140">
        <v>579</v>
      </c>
      <c r="J140">
        <v>48.86</v>
      </c>
      <c r="K140">
        <v>606</v>
      </c>
      <c r="L140">
        <v>51.14</v>
      </c>
      <c r="M140">
        <v>41</v>
      </c>
      <c r="N140">
        <v>3.46</v>
      </c>
      <c r="O140">
        <v>6.77</v>
      </c>
      <c r="P140">
        <v>18</v>
      </c>
      <c r="Q140">
        <v>1.52</v>
      </c>
      <c r="R140">
        <v>2.97</v>
      </c>
      <c r="S140">
        <v>547</v>
      </c>
      <c r="T140">
        <v>46.16</v>
      </c>
      <c r="U140">
        <v>90.26</v>
      </c>
      <c r="V140">
        <v>1</v>
      </c>
      <c r="W140" t="s">
        <v>32</v>
      </c>
      <c r="X140" t="s">
        <v>33</v>
      </c>
      <c r="Y140" t="s">
        <v>34</v>
      </c>
      <c r="Z140">
        <v>287</v>
      </c>
      <c r="AA140">
        <v>24.22</v>
      </c>
      <c r="AB140">
        <v>52.47</v>
      </c>
      <c r="AC140">
        <v>2</v>
      </c>
      <c r="AD140" t="s">
        <v>35</v>
      </c>
      <c r="AE140" t="s">
        <v>36</v>
      </c>
      <c r="AF140" t="s">
        <v>37</v>
      </c>
      <c r="AG140">
        <v>260</v>
      </c>
      <c r="AH140">
        <v>21.94</v>
      </c>
      <c r="AI140">
        <v>47.53</v>
      </c>
    </row>
    <row r="141" spans="1:35" x14ac:dyDescent="0.15">
      <c r="A141" t="s">
        <v>28</v>
      </c>
      <c r="B141" t="s">
        <v>29</v>
      </c>
      <c r="C141">
        <v>1</v>
      </c>
      <c r="D141" t="s">
        <v>30</v>
      </c>
      <c r="E141">
        <v>36</v>
      </c>
      <c r="F141" t="s">
        <v>64</v>
      </c>
      <c r="G141">
        <v>2</v>
      </c>
      <c r="H141">
        <v>1052</v>
      </c>
      <c r="I141">
        <v>550</v>
      </c>
      <c r="J141">
        <v>52.28</v>
      </c>
      <c r="K141">
        <v>502</v>
      </c>
      <c r="L141">
        <v>47.72</v>
      </c>
      <c r="M141">
        <v>11</v>
      </c>
      <c r="N141">
        <v>1.05</v>
      </c>
      <c r="O141">
        <v>2.19</v>
      </c>
      <c r="P141">
        <v>18</v>
      </c>
      <c r="Q141">
        <v>1.71</v>
      </c>
      <c r="R141">
        <v>3.59</v>
      </c>
      <c r="S141">
        <v>473</v>
      </c>
      <c r="T141">
        <v>44.96</v>
      </c>
      <c r="U141">
        <v>94.22</v>
      </c>
      <c r="V141">
        <v>1</v>
      </c>
      <c r="W141" t="s">
        <v>32</v>
      </c>
      <c r="X141" t="s">
        <v>33</v>
      </c>
      <c r="Y141" t="s">
        <v>34</v>
      </c>
      <c r="Z141">
        <v>241</v>
      </c>
      <c r="AA141">
        <v>22.91</v>
      </c>
      <c r="AB141">
        <v>50.95</v>
      </c>
      <c r="AC141">
        <v>2</v>
      </c>
      <c r="AD141" t="s">
        <v>35</v>
      </c>
      <c r="AE141" t="s">
        <v>36</v>
      </c>
      <c r="AF141" t="s">
        <v>37</v>
      </c>
      <c r="AG141">
        <v>232</v>
      </c>
      <c r="AH141">
        <v>22.05</v>
      </c>
      <c r="AI141">
        <v>49.05</v>
      </c>
    </row>
    <row r="142" spans="1:35" x14ac:dyDescent="0.15">
      <c r="A142" t="s">
        <v>28</v>
      </c>
      <c r="B142" t="s">
        <v>29</v>
      </c>
      <c r="C142">
        <v>1</v>
      </c>
      <c r="D142" t="s">
        <v>30</v>
      </c>
      <c r="E142">
        <v>36</v>
      </c>
      <c r="F142" t="s">
        <v>64</v>
      </c>
      <c r="G142">
        <v>3</v>
      </c>
      <c r="H142">
        <v>926</v>
      </c>
      <c r="I142">
        <v>415</v>
      </c>
      <c r="J142">
        <v>44.82</v>
      </c>
      <c r="K142">
        <v>511</v>
      </c>
      <c r="L142">
        <v>55.18</v>
      </c>
      <c r="M142">
        <v>33</v>
      </c>
      <c r="N142">
        <v>3.56</v>
      </c>
      <c r="O142">
        <v>6.46</v>
      </c>
      <c r="P142">
        <v>8</v>
      </c>
      <c r="Q142">
        <v>0.86</v>
      </c>
      <c r="R142">
        <v>1.57</v>
      </c>
      <c r="S142">
        <v>470</v>
      </c>
      <c r="T142">
        <v>50.76</v>
      </c>
      <c r="U142">
        <v>91.98</v>
      </c>
      <c r="V142">
        <v>1</v>
      </c>
      <c r="W142" t="s">
        <v>32</v>
      </c>
      <c r="X142" t="s">
        <v>33</v>
      </c>
      <c r="Y142" t="s">
        <v>34</v>
      </c>
      <c r="Z142">
        <v>331</v>
      </c>
      <c r="AA142">
        <v>35.75</v>
      </c>
      <c r="AB142">
        <v>70.430000000000007</v>
      </c>
      <c r="AC142">
        <v>2</v>
      </c>
      <c r="AD142" t="s">
        <v>35</v>
      </c>
      <c r="AE142" t="s">
        <v>36</v>
      </c>
      <c r="AF142" t="s">
        <v>37</v>
      </c>
      <c r="AG142">
        <v>139</v>
      </c>
      <c r="AH142">
        <v>15.01</v>
      </c>
      <c r="AI142">
        <v>29.57</v>
      </c>
    </row>
    <row r="143" spans="1:35" x14ac:dyDescent="0.15">
      <c r="A143" t="s">
        <v>28</v>
      </c>
      <c r="B143" t="s">
        <v>29</v>
      </c>
      <c r="C143">
        <v>1</v>
      </c>
      <c r="D143" t="s">
        <v>30</v>
      </c>
      <c r="E143">
        <v>36</v>
      </c>
      <c r="F143" t="s">
        <v>64</v>
      </c>
      <c r="G143">
        <v>4</v>
      </c>
      <c r="H143">
        <v>982</v>
      </c>
      <c r="I143">
        <v>454</v>
      </c>
      <c r="J143">
        <v>46.23</v>
      </c>
      <c r="K143">
        <v>528</v>
      </c>
      <c r="L143">
        <v>53.77</v>
      </c>
      <c r="M143">
        <v>18</v>
      </c>
      <c r="N143">
        <v>1.83</v>
      </c>
      <c r="O143">
        <v>3.41</v>
      </c>
      <c r="P143">
        <v>11</v>
      </c>
      <c r="Q143">
        <v>1.1200000000000001</v>
      </c>
      <c r="R143">
        <v>2.08</v>
      </c>
      <c r="S143">
        <v>499</v>
      </c>
      <c r="T143">
        <v>50.81</v>
      </c>
      <c r="U143">
        <v>94.51</v>
      </c>
      <c r="V143">
        <v>1</v>
      </c>
      <c r="W143" t="s">
        <v>32</v>
      </c>
      <c r="X143" t="s">
        <v>33</v>
      </c>
      <c r="Y143" t="s">
        <v>34</v>
      </c>
      <c r="Z143">
        <v>331</v>
      </c>
      <c r="AA143">
        <v>33.71</v>
      </c>
      <c r="AB143">
        <v>66.33</v>
      </c>
      <c r="AC143">
        <v>2</v>
      </c>
      <c r="AD143" t="s">
        <v>35</v>
      </c>
      <c r="AE143" t="s">
        <v>36</v>
      </c>
      <c r="AF143" t="s">
        <v>37</v>
      </c>
      <c r="AG143">
        <v>168</v>
      </c>
      <c r="AH143">
        <v>17.11</v>
      </c>
      <c r="AI143">
        <v>33.67</v>
      </c>
    </row>
    <row r="144" spans="1:35" x14ac:dyDescent="0.15">
      <c r="A144" t="s">
        <v>28</v>
      </c>
      <c r="B144" t="s">
        <v>29</v>
      </c>
      <c r="C144">
        <v>1</v>
      </c>
      <c r="D144" t="s">
        <v>30</v>
      </c>
      <c r="E144">
        <v>36</v>
      </c>
      <c r="F144" t="s">
        <v>64</v>
      </c>
      <c r="G144">
        <v>5</v>
      </c>
      <c r="H144">
        <v>1192</v>
      </c>
      <c r="I144">
        <v>601</v>
      </c>
      <c r="J144">
        <v>50.42</v>
      </c>
      <c r="K144">
        <v>591</v>
      </c>
      <c r="L144">
        <v>49.58</v>
      </c>
      <c r="M144">
        <v>32</v>
      </c>
      <c r="N144">
        <v>2.68</v>
      </c>
      <c r="O144">
        <v>5.41</v>
      </c>
      <c r="P144">
        <v>12</v>
      </c>
      <c r="Q144">
        <v>1.01</v>
      </c>
      <c r="R144">
        <v>2.0299999999999998</v>
      </c>
      <c r="S144">
        <v>547</v>
      </c>
      <c r="T144">
        <v>45.89</v>
      </c>
      <c r="U144">
        <v>92.55</v>
      </c>
      <c r="V144">
        <v>1</v>
      </c>
      <c r="W144" t="s">
        <v>32</v>
      </c>
      <c r="X144" t="s">
        <v>33</v>
      </c>
      <c r="Y144" t="s">
        <v>34</v>
      </c>
      <c r="Z144">
        <v>371</v>
      </c>
      <c r="AA144">
        <v>31.12</v>
      </c>
      <c r="AB144">
        <v>67.819999999999993</v>
      </c>
      <c r="AC144">
        <v>2</v>
      </c>
      <c r="AD144" t="s">
        <v>35</v>
      </c>
      <c r="AE144" t="s">
        <v>36</v>
      </c>
      <c r="AF144" t="s">
        <v>37</v>
      </c>
      <c r="AG144">
        <v>176</v>
      </c>
      <c r="AH144">
        <v>14.77</v>
      </c>
      <c r="AI144">
        <v>32.18</v>
      </c>
    </row>
    <row r="145" spans="1:35" x14ac:dyDescent="0.15">
      <c r="A145" t="s">
        <v>28</v>
      </c>
      <c r="B145" t="s">
        <v>29</v>
      </c>
      <c r="C145">
        <v>1</v>
      </c>
      <c r="D145" t="s">
        <v>30</v>
      </c>
      <c r="E145">
        <v>36</v>
      </c>
      <c r="F145" t="s">
        <v>64</v>
      </c>
      <c r="G145">
        <v>6</v>
      </c>
      <c r="H145">
        <v>1194</v>
      </c>
      <c r="I145">
        <v>589</v>
      </c>
      <c r="J145">
        <v>49.33</v>
      </c>
      <c r="K145">
        <v>605</v>
      </c>
      <c r="L145">
        <v>50.67</v>
      </c>
      <c r="M145">
        <v>35</v>
      </c>
      <c r="N145">
        <v>2.93</v>
      </c>
      <c r="O145">
        <v>5.79</v>
      </c>
      <c r="P145">
        <v>26</v>
      </c>
      <c r="Q145">
        <v>2.1800000000000002</v>
      </c>
      <c r="R145">
        <v>4.3</v>
      </c>
      <c r="S145">
        <v>544</v>
      </c>
      <c r="T145">
        <v>45.56</v>
      </c>
      <c r="U145">
        <v>89.92</v>
      </c>
      <c r="V145">
        <v>1</v>
      </c>
      <c r="W145" t="s">
        <v>32</v>
      </c>
      <c r="X145" t="s">
        <v>33</v>
      </c>
      <c r="Y145" t="s">
        <v>34</v>
      </c>
      <c r="Z145">
        <v>329</v>
      </c>
      <c r="AA145">
        <v>27.55</v>
      </c>
      <c r="AB145">
        <v>60.48</v>
      </c>
      <c r="AC145">
        <v>2</v>
      </c>
      <c r="AD145" t="s">
        <v>35</v>
      </c>
      <c r="AE145" t="s">
        <v>36</v>
      </c>
      <c r="AF145" t="s">
        <v>37</v>
      </c>
      <c r="AG145">
        <v>215</v>
      </c>
      <c r="AH145">
        <v>18.010000000000002</v>
      </c>
      <c r="AI145">
        <v>39.520000000000003</v>
      </c>
    </row>
    <row r="146" spans="1:35" x14ac:dyDescent="0.15">
      <c r="A146" t="s">
        <v>28</v>
      </c>
      <c r="B146" t="s">
        <v>29</v>
      </c>
      <c r="C146">
        <v>1</v>
      </c>
      <c r="D146" t="s">
        <v>30</v>
      </c>
      <c r="E146">
        <v>36</v>
      </c>
      <c r="F146" t="s">
        <v>64</v>
      </c>
      <c r="G146">
        <v>7</v>
      </c>
      <c r="H146">
        <v>1067</v>
      </c>
      <c r="I146">
        <v>529</v>
      </c>
      <c r="J146">
        <v>49.58</v>
      </c>
      <c r="K146">
        <v>538</v>
      </c>
      <c r="L146">
        <v>50.42</v>
      </c>
      <c r="M146">
        <v>28</v>
      </c>
      <c r="N146">
        <v>2.62</v>
      </c>
      <c r="O146">
        <v>5.2</v>
      </c>
      <c r="P146">
        <v>17</v>
      </c>
      <c r="Q146">
        <v>1.59</v>
      </c>
      <c r="R146">
        <v>3.16</v>
      </c>
      <c r="S146">
        <v>493</v>
      </c>
      <c r="T146">
        <v>46.2</v>
      </c>
      <c r="U146">
        <v>91.64</v>
      </c>
      <c r="V146">
        <v>1</v>
      </c>
      <c r="W146" t="s">
        <v>32</v>
      </c>
      <c r="X146" t="s">
        <v>33</v>
      </c>
      <c r="Y146" t="s">
        <v>34</v>
      </c>
      <c r="Z146">
        <v>325</v>
      </c>
      <c r="AA146">
        <v>30.46</v>
      </c>
      <c r="AB146">
        <v>65.92</v>
      </c>
      <c r="AC146">
        <v>2</v>
      </c>
      <c r="AD146" t="s">
        <v>35</v>
      </c>
      <c r="AE146" t="s">
        <v>36</v>
      </c>
      <c r="AF146" t="s">
        <v>37</v>
      </c>
      <c r="AG146">
        <v>168</v>
      </c>
      <c r="AH146">
        <v>15.75</v>
      </c>
      <c r="AI146">
        <v>34.08</v>
      </c>
    </row>
    <row r="147" spans="1:35" x14ac:dyDescent="0.15">
      <c r="A147" t="s">
        <v>28</v>
      </c>
      <c r="B147" t="s">
        <v>29</v>
      </c>
      <c r="C147">
        <v>1</v>
      </c>
      <c r="D147" t="s">
        <v>30</v>
      </c>
      <c r="E147">
        <v>36</v>
      </c>
      <c r="F147" t="s">
        <v>64</v>
      </c>
      <c r="G147">
        <v>8</v>
      </c>
      <c r="H147">
        <v>1149</v>
      </c>
      <c r="I147">
        <v>623</v>
      </c>
      <c r="J147">
        <v>54.22</v>
      </c>
      <c r="K147">
        <v>526</v>
      </c>
      <c r="L147">
        <v>45.78</v>
      </c>
      <c r="M147">
        <v>25</v>
      </c>
      <c r="N147">
        <v>2.1800000000000002</v>
      </c>
      <c r="O147">
        <v>4.75</v>
      </c>
      <c r="P147">
        <v>21</v>
      </c>
      <c r="Q147">
        <v>1.83</v>
      </c>
      <c r="R147">
        <v>3.99</v>
      </c>
      <c r="S147">
        <v>480</v>
      </c>
      <c r="T147">
        <v>41.78</v>
      </c>
      <c r="U147">
        <v>91.25</v>
      </c>
      <c r="V147">
        <v>1</v>
      </c>
      <c r="W147" t="s">
        <v>32</v>
      </c>
      <c r="X147" t="s">
        <v>33</v>
      </c>
      <c r="Y147" t="s">
        <v>34</v>
      </c>
      <c r="Z147">
        <v>260</v>
      </c>
      <c r="AA147">
        <v>22.63</v>
      </c>
      <c r="AB147">
        <v>54.17</v>
      </c>
      <c r="AC147">
        <v>2</v>
      </c>
      <c r="AD147" t="s">
        <v>35</v>
      </c>
      <c r="AE147" t="s">
        <v>36</v>
      </c>
      <c r="AF147" t="s">
        <v>37</v>
      </c>
      <c r="AG147">
        <v>220</v>
      </c>
      <c r="AH147">
        <v>19.149999999999999</v>
      </c>
      <c r="AI147">
        <v>45.83</v>
      </c>
    </row>
    <row r="148" spans="1:35" x14ac:dyDescent="0.15">
      <c r="A148" t="s">
        <v>28</v>
      </c>
      <c r="B148" t="s">
        <v>29</v>
      </c>
      <c r="C148">
        <v>1</v>
      </c>
      <c r="D148" t="s">
        <v>30</v>
      </c>
      <c r="E148">
        <v>36</v>
      </c>
      <c r="F148" t="s">
        <v>64</v>
      </c>
      <c r="G148">
        <v>9</v>
      </c>
      <c r="H148">
        <v>984</v>
      </c>
      <c r="I148">
        <v>463</v>
      </c>
      <c r="J148">
        <v>47.05</v>
      </c>
      <c r="K148">
        <v>521</v>
      </c>
      <c r="L148">
        <v>52.95</v>
      </c>
      <c r="M148">
        <v>14</v>
      </c>
      <c r="N148">
        <v>1.42</v>
      </c>
      <c r="O148">
        <v>2.69</v>
      </c>
      <c r="P148">
        <v>8</v>
      </c>
      <c r="Q148">
        <v>0.81</v>
      </c>
      <c r="R148">
        <v>1.54</v>
      </c>
      <c r="S148">
        <v>499</v>
      </c>
      <c r="T148">
        <v>50.71</v>
      </c>
      <c r="U148">
        <v>95.78</v>
      </c>
      <c r="V148">
        <v>1</v>
      </c>
      <c r="W148" t="s">
        <v>32</v>
      </c>
      <c r="X148" t="s">
        <v>33</v>
      </c>
      <c r="Y148" t="s">
        <v>34</v>
      </c>
      <c r="Z148">
        <v>294</v>
      </c>
      <c r="AA148">
        <v>29.88</v>
      </c>
      <c r="AB148">
        <v>58.92</v>
      </c>
      <c r="AC148">
        <v>2</v>
      </c>
      <c r="AD148" t="s">
        <v>35</v>
      </c>
      <c r="AE148" t="s">
        <v>36</v>
      </c>
      <c r="AF148" t="s">
        <v>37</v>
      </c>
      <c r="AG148">
        <v>205</v>
      </c>
      <c r="AH148">
        <v>20.83</v>
      </c>
      <c r="AI148">
        <v>41.08</v>
      </c>
    </row>
    <row r="149" spans="1:35" x14ac:dyDescent="0.15">
      <c r="A149" t="s">
        <v>28</v>
      </c>
      <c r="B149" t="s">
        <v>29</v>
      </c>
      <c r="C149">
        <v>1</v>
      </c>
      <c r="D149" t="s">
        <v>30</v>
      </c>
      <c r="E149">
        <v>36</v>
      </c>
      <c r="F149" t="s">
        <v>64</v>
      </c>
      <c r="G149">
        <v>10</v>
      </c>
      <c r="H149">
        <v>1333</v>
      </c>
      <c r="I149">
        <v>652</v>
      </c>
      <c r="J149">
        <v>48.91</v>
      </c>
      <c r="K149">
        <v>681</v>
      </c>
      <c r="L149">
        <v>51.09</v>
      </c>
      <c r="M149">
        <v>21</v>
      </c>
      <c r="N149">
        <v>1.58</v>
      </c>
      <c r="O149">
        <v>3.08</v>
      </c>
      <c r="P149">
        <v>12</v>
      </c>
      <c r="Q149">
        <v>0.9</v>
      </c>
      <c r="R149">
        <v>1.76</v>
      </c>
      <c r="S149">
        <v>648</v>
      </c>
      <c r="T149">
        <v>48.61</v>
      </c>
      <c r="U149">
        <v>95.15</v>
      </c>
      <c r="V149">
        <v>1</v>
      </c>
      <c r="W149" t="s">
        <v>32</v>
      </c>
      <c r="X149" t="s">
        <v>33</v>
      </c>
      <c r="Y149" t="s">
        <v>34</v>
      </c>
      <c r="Z149">
        <v>393</v>
      </c>
      <c r="AA149">
        <v>29.48</v>
      </c>
      <c r="AB149">
        <v>60.65</v>
      </c>
      <c r="AC149">
        <v>2</v>
      </c>
      <c r="AD149" t="s">
        <v>35</v>
      </c>
      <c r="AE149" t="s">
        <v>36</v>
      </c>
      <c r="AF149" t="s">
        <v>37</v>
      </c>
      <c r="AG149">
        <v>255</v>
      </c>
      <c r="AH149">
        <v>19.13</v>
      </c>
      <c r="AI149">
        <v>39.35</v>
      </c>
    </row>
    <row r="150" spans="1:35" x14ac:dyDescent="0.15">
      <c r="A150" t="s">
        <v>28</v>
      </c>
      <c r="B150" t="s">
        <v>29</v>
      </c>
      <c r="C150">
        <v>1</v>
      </c>
      <c r="D150" t="s">
        <v>30</v>
      </c>
      <c r="E150">
        <v>37</v>
      </c>
      <c r="F150" t="s">
        <v>65</v>
      </c>
      <c r="G150">
        <v>1</v>
      </c>
      <c r="H150">
        <v>146</v>
      </c>
      <c r="I150">
        <v>58</v>
      </c>
      <c r="J150">
        <v>39.729999999999997</v>
      </c>
      <c r="K150">
        <v>88</v>
      </c>
      <c r="L150">
        <v>60.27</v>
      </c>
      <c r="M150">
        <v>2</v>
      </c>
      <c r="N150">
        <v>1.37</v>
      </c>
      <c r="O150">
        <v>2.27</v>
      </c>
      <c r="P150">
        <v>0</v>
      </c>
      <c r="Q150">
        <v>0</v>
      </c>
      <c r="R150">
        <v>0</v>
      </c>
      <c r="S150">
        <v>86</v>
      </c>
      <c r="T150">
        <v>58.9</v>
      </c>
      <c r="U150">
        <v>97.73</v>
      </c>
      <c r="V150">
        <v>1</v>
      </c>
      <c r="W150" t="s">
        <v>32</v>
      </c>
      <c r="X150" t="s">
        <v>33</v>
      </c>
      <c r="Y150" t="s">
        <v>34</v>
      </c>
      <c r="Z150">
        <v>32</v>
      </c>
      <c r="AA150">
        <v>21.92</v>
      </c>
      <c r="AB150">
        <v>37.21</v>
      </c>
      <c r="AC150">
        <v>2</v>
      </c>
      <c r="AD150" t="s">
        <v>35</v>
      </c>
      <c r="AE150" t="s">
        <v>36</v>
      </c>
      <c r="AF150" t="s">
        <v>37</v>
      </c>
      <c r="AG150">
        <v>54</v>
      </c>
      <c r="AH150">
        <v>36.99</v>
      </c>
      <c r="AI150">
        <v>62.79</v>
      </c>
    </row>
    <row r="151" spans="1:35" x14ac:dyDescent="0.15">
      <c r="A151" t="s">
        <v>28</v>
      </c>
      <c r="B151" t="s">
        <v>29</v>
      </c>
      <c r="C151">
        <v>3</v>
      </c>
      <c r="D151" t="s">
        <v>40</v>
      </c>
      <c r="E151">
        <v>38</v>
      </c>
      <c r="F151" t="s">
        <v>66</v>
      </c>
      <c r="G151">
        <v>1</v>
      </c>
      <c r="H151">
        <v>1195</v>
      </c>
      <c r="I151">
        <v>524</v>
      </c>
      <c r="J151">
        <v>43.85</v>
      </c>
      <c r="K151">
        <v>671</v>
      </c>
      <c r="L151">
        <v>56.15</v>
      </c>
      <c r="M151">
        <v>30</v>
      </c>
      <c r="N151">
        <v>2.5099999999999998</v>
      </c>
      <c r="O151">
        <v>4.47</v>
      </c>
      <c r="P151">
        <v>16</v>
      </c>
      <c r="Q151">
        <v>1.34</v>
      </c>
      <c r="R151">
        <v>2.38</v>
      </c>
      <c r="S151">
        <v>625</v>
      </c>
      <c r="T151">
        <v>52.3</v>
      </c>
      <c r="U151">
        <v>93.14</v>
      </c>
      <c r="V151">
        <v>1</v>
      </c>
      <c r="W151" t="s">
        <v>32</v>
      </c>
      <c r="X151" t="s">
        <v>33</v>
      </c>
      <c r="Y151" t="s">
        <v>34</v>
      </c>
      <c r="Z151">
        <v>378</v>
      </c>
      <c r="AA151">
        <v>31.63</v>
      </c>
      <c r="AB151">
        <v>60.48</v>
      </c>
      <c r="AC151">
        <v>2</v>
      </c>
      <c r="AD151" t="s">
        <v>35</v>
      </c>
      <c r="AE151" t="s">
        <v>36</v>
      </c>
      <c r="AF151" t="s">
        <v>37</v>
      </c>
      <c r="AG151">
        <v>247</v>
      </c>
      <c r="AH151">
        <v>20.67</v>
      </c>
      <c r="AI151">
        <v>39.520000000000003</v>
      </c>
    </row>
    <row r="152" spans="1:35" x14ac:dyDescent="0.15">
      <c r="A152" t="s">
        <v>28</v>
      </c>
      <c r="B152" t="s">
        <v>29</v>
      </c>
      <c r="C152">
        <v>3</v>
      </c>
      <c r="D152" t="s">
        <v>40</v>
      </c>
      <c r="E152">
        <v>38</v>
      </c>
      <c r="F152" t="s">
        <v>66</v>
      </c>
      <c r="G152">
        <v>2</v>
      </c>
      <c r="H152">
        <v>1054</v>
      </c>
      <c r="I152">
        <v>561</v>
      </c>
      <c r="J152">
        <v>53.23</v>
      </c>
      <c r="K152">
        <v>493</v>
      </c>
      <c r="L152">
        <v>46.77</v>
      </c>
      <c r="M152">
        <v>17</v>
      </c>
      <c r="N152">
        <v>1.61</v>
      </c>
      <c r="O152">
        <v>3.45</v>
      </c>
      <c r="P152">
        <v>11</v>
      </c>
      <c r="Q152">
        <v>1.04</v>
      </c>
      <c r="R152">
        <v>2.23</v>
      </c>
      <c r="S152">
        <v>465</v>
      </c>
      <c r="T152">
        <v>44.12</v>
      </c>
      <c r="U152">
        <v>94.32</v>
      </c>
      <c r="V152">
        <v>1</v>
      </c>
      <c r="W152" t="s">
        <v>32</v>
      </c>
      <c r="X152" t="s">
        <v>33</v>
      </c>
      <c r="Y152" t="s">
        <v>34</v>
      </c>
      <c r="Z152">
        <v>257</v>
      </c>
      <c r="AA152">
        <v>24.38</v>
      </c>
      <c r="AB152">
        <v>55.27</v>
      </c>
      <c r="AC152">
        <v>2</v>
      </c>
      <c r="AD152" t="s">
        <v>35</v>
      </c>
      <c r="AE152" t="s">
        <v>36</v>
      </c>
      <c r="AF152" t="s">
        <v>37</v>
      </c>
      <c r="AG152">
        <v>208</v>
      </c>
      <c r="AH152">
        <v>19.73</v>
      </c>
      <c r="AI152">
        <v>44.73</v>
      </c>
    </row>
    <row r="153" spans="1:35" x14ac:dyDescent="0.15">
      <c r="A153" t="s">
        <v>28</v>
      </c>
      <c r="B153" t="s">
        <v>29</v>
      </c>
      <c r="C153">
        <v>3</v>
      </c>
      <c r="D153" t="s">
        <v>40</v>
      </c>
      <c r="E153">
        <v>38</v>
      </c>
      <c r="F153" t="s">
        <v>66</v>
      </c>
      <c r="G153">
        <v>3</v>
      </c>
      <c r="H153">
        <v>1173</v>
      </c>
      <c r="I153">
        <v>570</v>
      </c>
      <c r="J153">
        <v>48.59</v>
      </c>
      <c r="K153">
        <v>603</v>
      </c>
      <c r="L153">
        <v>51.41</v>
      </c>
      <c r="M153">
        <v>27</v>
      </c>
      <c r="N153">
        <v>2.2999999999999998</v>
      </c>
      <c r="O153">
        <v>4.4800000000000004</v>
      </c>
      <c r="P153">
        <v>17</v>
      </c>
      <c r="Q153">
        <v>1.45</v>
      </c>
      <c r="R153">
        <v>2.82</v>
      </c>
      <c r="S153">
        <v>559</v>
      </c>
      <c r="T153">
        <v>47.66</v>
      </c>
      <c r="U153">
        <v>92.7</v>
      </c>
      <c r="V153">
        <v>1</v>
      </c>
      <c r="W153" t="s">
        <v>32</v>
      </c>
      <c r="X153" t="s">
        <v>33</v>
      </c>
      <c r="Y153" t="s">
        <v>34</v>
      </c>
      <c r="Z153">
        <v>347</v>
      </c>
      <c r="AA153">
        <v>29.58</v>
      </c>
      <c r="AB153">
        <v>62.08</v>
      </c>
      <c r="AC153">
        <v>2</v>
      </c>
      <c r="AD153" t="s">
        <v>35</v>
      </c>
      <c r="AE153" t="s">
        <v>36</v>
      </c>
      <c r="AF153" t="s">
        <v>37</v>
      </c>
      <c r="AG153">
        <v>212</v>
      </c>
      <c r="AH153">
        <v>18.07</v>
      </c>
      <c r="AI153">
        <v>37.92</v>
      </c>
    </row>
    <row r="154" spans="1:35" x14ac:dyDescent="0.15">
      <c r="A154" t="s">
        <v>28</v>
      </c>
      <c r="B154" t="s">
        <v>29</v>
      </c>
      <c r="C154">
        <v>3</v>
      </c>
      <c r="D154" t="s">
        <v>40</v>
      </c>
      <c r="E154">
        <v>38</v>
      </c>
      <c r="F154" t="s">
        <v>66</v>
      </c>
      <c r="G154">
        <v>4</v>
      </c>
      <c r="H154">
        <v>1078</v>
      </c>
      <c r="I154">
        <v>406</v>
      </c>
      <c r="J154">
        <v>37.659999999999997</v>
      </c>
      <c r="K154">
        <v>672</v>
      </c>
      <c r="L154">
        <v>62.34</v>
      </c>
      <c r="M154">
        <v>60</v>
      </c>
      <c r="N154">
        <v>5.57</v>
      </c>
      <c r="O154">
        <v>8.93</v>
      </c>
      <c r="P154">
        <v>5</v>
      </c>
      <c r="Q154">
        <v>0.46</v>
      </c>
      <c r="R154">
        <v>0.74</v>
      </c>
      <c r="S154">
        <v>607</v>
      </c>
      <c r="T154">
        <v>56.31</v>
      </c>
      <c r="U154">
        <v>90.33</v>
      </c>
      <c r="V154">
        <v>1</v>
      </c>
      <c r="W154" t="s">
        <v>32</v>
      </c>
      <c r="X154" t="s">
        <v>33</v>
      </c>
      <c r="Y154" t="s">
        <v>34</v>
      </c>
      <c r="Z154">
        <v>422</v>
      </c>
      <c r="AA154">
        <v>39.15</v>
      </c>
      <c r="AB154">
        <v>69.52</v>
      </c>
      <c r="AC154">
        <v>2</v>
      </c>
      <c r="AD154" t="s">
        <v>35</v>
      </c>
      <c r="AE154" t="s">
        <v>36</v>
      </c>
      <c r="AF154" t="s">
        <v>37</v>
      </c>
      <c r="AG154">
        <v>185</v>
      </c>
      <c r="AH154">
        <v>17.16</v>
      </c>
      <c r="AI154">
        <v>30.48</v>
      </c>
    </row>
    <row r="155" spans="1:35" x14ac:dyDescent="0.15">
      <c r="A155" t="s">
        <v>28</v>
      </c>
      <c r="B155" t="s">
        <v>29</v>
      </c>
      <c r="C155">
        <v>3</v>
      </c>
      <c r="D155" t="s">
        <v>40</v>
      </c>
      <c r="E155">
        <v>38</v>
      </c>
      <c r="F155" t="s">
        <v>66</v>
      </c>
      <c r="G155">
        <v>5</v>
      </c>
      <c r="H155">
        <v>1317</v>
      </c>
      <c r="I155">
        <v>472</v>
      </c>
      <c r="J155">
        <v>35.840000000000003</v>
      </c>
      <c r="K155">
        <v>845</v>
      </c>
      <c r="L155">
        <v>64.16</v>
      </c>
      <c r="M155">
        <v>63</v>
      </c>
      <c r="N155">
        <v>4.78</v>
      </c>
      <c r="O155">
        <v>7.46</v>
      </c>
      <c r="P155">
        <v>23</v>
      </c>
      <c r="Q155">
        <v>1.75</v>
      </c>
      <c r="R155">
        <v>2.72</v>
      </c>
      <c r="S155">
        <v>759</v>
      </c>
      <c r="T155">
        <v>57.63</v>
      </c>
      <c r="U155">
        <v>89.82</v>
      </c>
      <c r="V155">
        <v>1</v>
      </c>
      <c r="W155" t="s">
        <v>32</v>
      </c>
      <c r="X155" t="s">
        <v>33</v>
      </c>
      <c r="Y155" t="s">
        <v>34</v>
      </c>
      <c r="Z155">
        <v>492</v>
      </c>
      <c r="AA155">
        <v>37.36</v>
      </c>
      <c r="AB155">
        <v>64.819999999999993</v>
      </c>
      <c r="AC155">
        <v>2</v>
      </c>
      <c r="AD155" t="s">
        <v>35</v>
      </c>
      <c r="AE155" t="s">
        <v>36</v>
      </c>
      <c r="AF155" t="s">
        <v>37</v>
      </c>
      <c r="AG155">
        <v>267</v>
      </c>
      <c r="AH155">
        <v>20.27</v>
      </c>
      <c r="AI155">
        <v>35.18</v>
      </c>
    </row>
    <row r="156" spans="1:35" x14ac:dyDescent="0.15">
      <c r="A156" t="s">
        <v>28</v>
      </c>
      <c r="B156" t="s">
        <v>29</v>
      </c>
      <c r="C156">
        <v>3</v>
      </c>
      <c r="D156" t="s">
        <v>40</v>
      </c>
      <c r="E156">
        <v>38</v>
      </c>
      <c r="F156" t="s">
        <v>66</v>
      </c>
      <c r="G156">
        <v>6</v>
      </c>
      <c r="H156">
        <v>1111</v>
      </c>
      <c r="I156">
        <v>568</v>
      </c>
      <c r="J156">
        <v>51.13</v>
      </c>
      <c r="K156">
        <v>543</v>
      </c>
      <c r="L156">
        <v>48.87</v>
      </c>
      <c r="M156">
        <v>25</v>
      </c>
      <c r="N156">
        <v>2.25</v>
      </c>
      <c r="O156">
        <v>4.5999999999999996</v>
      </c>
      <c r="P156">
        <v>29</v>
      </c>
      <c r="Q156">
        <v>2.61</v>
      </c>
      <c r="R156">
        <v>5.34</v>
      </c>
      <c r="S156">
        <v>489</v>
      </c>
      <c r="T156">
        <v>44.01</v>
      </c>
      <c r="U156">
        <v>90.06</v>
      </c>
      <c r="V156">
        <v>1</v>
      </c>
      <c r="W156" t="s">
        <v>32</v>
      </c>
      <c r="X156" t="s">
        <v>33</v>
      </c>
      <c r="Y156" t="s">
        <v>34</v>
      </c>
      <c r="Z156">
        <v>263</v>
      </c>
      <c r="AA156">
        <v>23.67</v>
      </c>
      <c r="AB156">
        <v>53.78</v>
      </c>
      <c r="AC156">
        <v>2</v>
      </c>
      <c r="AD156" t="s">
        <v>35</v>
      </c>
      <c r="AE156" t="s">
        <v>36</v>
      </c>
      <c r="AF156" t="s">
        <v>37</v>
      </c>
      <c r="AG156">
        <v>226</v>
      </c>
      <c r="AH156">
        <v>20.34</v>
      </c>
      <c r="AI156">
        <v>46.22</v>
      </c>
    </row>
    <row r="157" spans="1:35" x14ac:dyDescent="0.15">
      <c r="A157" t="s">
        <v>28</v>
      </c>
      <c r="B157" t="s">
        <v>29</v>
      </c>
      <c r="C157">
        <v>3</v>
      </c>
      <c r="D157" t="s">
        <v>40</v>
      </c>
      <c r="E157">
        <v>38</v>
      </c>
      <c r="F157" t="s">
        <v>66</v>
      </c>
      <c r="G157">
        <v>7</v>
      </c>
      <c r="H157">
        <v>1131</v>
      </c>
      <c r="I157">
        <v>484</v>
      </c>
      <c r="J157">
        <v>42.79</v>
      </c>
      <c r="K157">
        <v>647</v>
      </c>
      <c r="L157">
        <v>57.21</v>
      </c>
      <c r="M157">
        <v>50</v>
      </c>
      <c r="N157">
        <v>4.42</v>
      </c>
      <c r="O157">
        <v>7.73</v>
      </c>
      <c r="P157">
        <v>16</v>
      </c>
      <c r="Q157">
        <v>1.41</v>
      </c>
      <c r="R157">
        <v>2.4700000000000002</v>
      </c>
      <c r="S157">
        <v>581</v>
      </c>
      <c r="T157">
        <v>51.37</v>
      </c>
      <c r="U157">
        <v>89.8</v>
      </c>
      <c r="V157">
        <v>1</v>
      </c>
      <c r="W157" t="s">
        <v>32</v>
      </c>
      <c r="X157" t="s">
        <v>33</v>
      </c>
      <c r="Y157" t="s">
        <v>34</v>
      </c>
      <c r="Z157">
        <v>373</v>
      </c>
      <c r="AA157">
        <v>32.979999999999997</v>
      </c>
      <c r="AB157">
        <v>64.2</v>
      </c>
      <c r="AC157">
        <v>2</v>
      </c>
      <c r="AD157" t="s">
        <v>35</v>
      </c>
      <c r="AE157" t="s">
        <v>36</v>
      </c>
      <c r="AF157" t="s">
        <v>37</v>
      </c>
      <c r="AG157">
        <v>208</v>
      </c>
      <c r="AH157">
        <v>18.39</v>
      </c>
      <c r="AI157">
        <v>35.799999999999997</v>
      </c>
    </row>
    <row r="158" spans="1:35" x14ac:dyDescent="0.15">
      <c r="A158" t="s">
        <v>28</v>
      </c>
      <c r="B158" t="s">
        <v>29</v>
      </c>
      <c r="C158">
        <v>3</v>
      </c>
      <c r="D158" t="s">
        <v>40</v>
      </c>
      <c r="E158">
        <v>38</v>
      </c>
      <c r="F158" t="s">
        <v>66</v>
      </c>
      <c r="G158">
        <v>8</v>
      </c>
      <c r="H158">
        <v>1229</v>
      </c>
      <c r="I158">
        <v>514</v>
      </c>
      <c r="J158">
        <v>41.82</v>
      </c>
      <c r="K158">
        <v>715</v>
      </c>
      <c r="L158">
        <v>58.18</v>
      </c>
      <c r="M158">
        <v>46</v>
      </c>
      <c r="N158">
        <v>3.74</v>
      </c>
      <c r="O158">
        <v>6.43</v>
      </c>
      <c r="P158">
        <v>8</v>
      </c>
      <c r="Q158">
        <v>0.65</v>
      </c>
      <c r="R158">
        <v>1.1200000000000001</v>
      </c>
      <c r="S158">
        <v>661</v>
      </c>
      <c r="T158">
        <v>53.78</v>
      </c>
      <c r="U158">
        <v>92.45</v>
      </c>
      <c r="V158">
        <v>1</v>
      </c>
      <c r="W158" t="s">
        <v>32</v>
      </c>
      <c r="X158" t="s">
        <v>33</v>
      </c>
      <c r="Y158" t="s">
        <v>34</v>
      </c>
      <c r="Z158">
        <v>410</v>
      </c>
      <c r="AA158">
        <v>33.36</v>
      </c>
      <c r="AB158">
        <v>62.03</v>
      </c>
      <c r="AC158">
        <v>2</v>
      </c>
      <c r="AD158" t="s">
        <v>35</v>
      </c>
      <c r="AE158" t="s">
        <v>36</v>
      </c>
      <c r="AF158" t="s">
        <v>37</v>
      </c>
      <c r="AG158">
        <v>251</v>
      </c>
      <c r="AH158">
        <v>20.420000000000002</v>
      </c>
      <c r="AI158">
        <v>37.97</v>
      </c>
    </row>
    <row r="159" spans="1:35" x14ac:dyDescent="0.15">
      <c r="A159" t="s">
        <v>28</v>
      </c>
      <c r="B159" t="s">
        <v>29</v>
      </c>
      <c r="C159">
        <v>3</v>
      </c>
      <c r="D159" t="s">
        <v>40</v>
      </c>
      <c r="E159">
        <v>38</v>
      </c>
      <c r="F159" t="s">
        <v>66</v>
      </c>
      <c r="G159">
        <v>9</v>
      </c>
      <c r="H159">
        <v>1144</v>
      </c>
      <c r="I159">
        <v>559</v>
      </c>
      <c r="J159">
        <v>48.86</v>
      </c>
      <c r="K159">
        <v>585</v>
      </c>
      <c r="L159">
        <v>51.14</v>
      </c>
      <c r="M159">
        <v>27</v>
      </c>
      <c r="N159">
        <v>2.36</v>
      </c>
      <c r="O159">
        <v>4.62</v>
      </c>
      <c r="P159">
        <v>23</v>
      </c>
      <c r="Q159">
        <v>2.0099999999999998</v>
      </c>
      <c r="R159">
        <v>3.93</v>
      </c>
      <c r="S159">
        <v>535</v>
      </c>
      <c r="T159">
        <v>46.77</v>
      </c>
      <c r="U159">
        <v>91.45</v>
      </c>
      <c r="V159">
        <v>1</v>
      </c>
      <c r="W159" t="s">
        <v>32</v>
      </c>
      <c r="X159" t="s">
        <v>33</v>
      </c>
      <c r="Y159" t="s">
        <v>34</v>
      </c>
      <c r="Z159">
        <v>307</v>
      </c>
      <c r="AA159">
        <v>26.84</v>
      </c>
      <c r="AB159">
        <v>57.38</v>
      </c>
      <c r="AC159">
        <v>2</v>
      </c>
      <c r="AD159" t="s">
        <v>35</v>
      </c>
      <c r="AE159" t="s">
        <v>36</v>
      </c>
      <c r="AF159" t="s">
        <v>37</v>
      </c>
      <c r="AG159">
        <v>228</v>
      </c>
      <c r="AH159">
        <v>19.93</v>
      </c>
      <c r="AI159">
        <v>42.62</v>
      </c>
    </row>
    <row r="160" spans="1:35" x14ac:dyDescent="0.15">
      <c r="A160" t="s">
        <v>28</v>
      </c>
      <c r="B160" t="s">
        <v>29</v>
      </c>
      <c r="C160">
        <v>3</v>
      </c>
      <c r="D160" t="s">
        <v>40</v>
      </c>
      <c r="E160">
        <v>38</v>
      </c>
      <c r="F160" t="s">
        <v>66</v>
      </c>
      <c r="G160">
        <v>10</v>
      </c>
      <c r="H160">
        <v>1236</v>
      </c>
      <c r="I160">
        <v>623</v>
      </c>
      <c r="J160">
        <v>50.4</v>
      </c>
      <c r="K160">
        <v>613</v>
      </c>
      <c r="L160">
        <v>49.6</v>
      </c>
      <c r="M160">
        <v>29</v>
      </c>
      <c r="N160">
        <v>2.35</v>
      </c>
      <c r="O160">
        <v>4.7300000000000004</v>
      </c>
      <c r="P160">
        <v>20</v>
      </c>
      <c r="Q160">
        <v>1.62</v>
      </c>
      <c r="R160">
        <v>3.26</v>
      </c>
      <c r="S160">
        <v>564</v>
      </c>
      <c r="T160">
        <v>45.63</v>
      </c>
      <c r="U160">
        <v>92.01</v>
      </c>
      <c r="V160">
        <v>1</v>
      </c>
      <c r="W160" t="s">
        <v>32</v>
      </c>
      <c r="X160" t="s">
        <v>33</v>
      </c>
      <c r="Y160" t="s">
        <v>34</v>
      </c>
      <c r="Z160">
        <v>339</v>
      </c>
      <c r="AA160">
        <v>27.43</v>
      </c>
      <c r="AB160">
        <v>60.11</v>
      </c>
      <c r="AC160">
        <v>2</v>
      </c>
      <c r="AD160" t="s">
        <v>35</v>
      </c>
      <c r="AE160" t="s">
        <v>36</v>
      </c>
      <c r="AF160" t="s">
        <v>37</v>
      </c>
      <c r="AG160">
        <v>225</v>
      </c>
      <c r="AH160">
        <v>18.2</v>
      </c>
      <c r="AI160">
        <v>39.89</v>
      </c>
    </row>
    <row r="161" spans="1:35" x14ac:dyDescent="0.15">
      <c r="A161" t="s">
        <v>28</v>
      </c>
      <c r="B161" t="s">
        <v>29</v>
      </c>
      <c r="C161">
        <v>3</v>
      </c>
      <c r="D161" t="s">
        <v>40</v>
      </c>
      <c r="E161">
        <v>38</v>
      </c>
      <c r="F161" t="s">
        <v>66</v>
      </c>
      <c r="G161">
        <v>11</v>
      </c>
      <c r="H161">
        <v>1252</v>
      </c>
      <c r="I161">
        <v>554</v>
      </c>
      <c r="J161">
        <v>44.25</v>
      </c>
      <c r="K161">
        <v>698</v>
      </c>
      <c r="L161">
        <v>55.75</v>
      </c>
      <c r="M161">
        <v>30</v>
      </c>
      <c r="N161">
        <v>2.4</v>
      </c>
      <c r="O161">
        <v>4.3</v>
      </c>
      <c r="P161">
        <v>12</v>
      </c>
      <c r="Q161">
        <v>0.96</v>
      </c>
      <c r="R161">
        <v>1.72</v>
      </c>
      <c r="S161">
        <v>656</v>
      </c>
      <c r="T161">
        <v>52.4</v>
      </c>
      <c r="U161">
        <v>93.98</v>
      </c>
      <c r="V161">
        <v>1</v>
      </c>
      <c r="W161" t="s">
        <v>32</v>
      </c>
      <c r="X161" t="s">
        <v>33</v>
      </c>
      <c r="Y161" t="s">
        <v>34</v>
      </c>
      <c r="Z161">
        <v>406</v>
      </c>
      <c r="AA161">
        <v>32.43</v>
      </c>
      <c r="AB161">
        <v>61.89</v>
      </c>
      <c r="AC161">
        <v>2</v>
      </c>
      <c r="AD161" t="s">
        <v>35</v>
      </c>
      <c r="AE161" t="s">
        <v>36</v>
      </c>
      <c r="AF161" t="s">
        <v>37</v>
      </c>
      <c r="AG161">
        <v>250</v>
      </c>
      <c r="AH161">
        <v>19.97</v>
      </c>
      <c r="AI161">
        <v>38.11</v>
      </c>
    </row>
    <row r="162" spans="1:35" x14ac:dyDescent="0.15">
      <c r="A162" t="s">
        <v>28</v>
      </c>
      <c r="B162" t="s">
        <v>29</v>
      </c>
      <c r="C162">
        <v>3</v>
      </c>
      <c r="D162" t="s">
        <v>40</v>
      </c>
      <c r="E162">
        <v>38</v>
      </c>
      <c r="F162" t="s">
        <v>66</v>
      </c>
      <c r="G162">
        <v>12</v>
      </c>
      <c r="H162">
        <v>1210</v>
      </c>
      <c r="I162">
        <v>602</v>
      </c>
      <c r="J162">
        <v>49.75</v>
      </c>
      <c r="K162">
        <v>608</v>
      </c>
      <c r="L162">
        <v>50.25</v>
      </c>
      <c r="M162">
        <v>25</v>
      </c>
      <c r="N162">
        <v>2.0699999999999998</v>
      </c>
      <c r="O162">
        <v>4.1100000000000003</v>
      </c>
      <c r="P162">
        <v>32</v>
      </c>
      <c r="Q162">
        <v>2.64</v>
      </c>
      <c r="R162">
        <v>5.26</v>
      </c>
      <c r="S162">
        <v>551</v>
      </c>
      <c r="T162">
        <v>45.54</v>
      </c>
      <c r="U162">
        <v>90.63</v>
      </c>
      <c r="V162">
        <v>1</v>
      </c>
      <c r="W162" t="s">
        <v>32</v>
      </c>
      <c r="X162" t="s">
        <v>33</v>
      </c>
      <c r="Y162" t="s">
        <v>34</v>
      </c>
      <c r="Z162">
        <v>317</v>
      </c>
      <c r="AA162">
        <v>26.2</v>
      </c>
      <c r="AB162">
        <v>57.53</v>
      </c>
      <c r="AC162">
        <v>2</v>
      </c>
      <c r="AD162" t="s">
        <v>35</v>
      </c>
      <c r="AE162" t="s">
        <v>36</v>
      </c>
      <c r="AF162" t="s">
        <v>37</v>
      </c>
      <c r="AG162">
        <v>234</v>
      </c>
      <c r="AH162">
        <v>19.34</v>
      </c>
      <c r="AI162">
        <v>42.47</v>
      </c>
    </row>
    <row r="163" spans="1:35" x14ac:dyDescent="0.15">
      <c r="A163" t="s">
        <v>28</v>
      </c>
      <c r="B163" t="s">
        <v>29</v>
      </c>
      <c r="C163">
        <v>3</v>
      </c>
      <c r="D163" t="s">
        <v>40</v>
      </c>
      <c r="E163">
        <v>38</v>
      </c>
      <c r="F163" t="s">
        <v>66</v>
      </c>
      <c r="G163">
        <v>13</v>
      </c>
      <c r="H163">
        <v>1240</v>
      </c>
      <c r="I163">
        <v>560</v>
      </c>
      <c r="J163">
        <v>45.16</v>
      </c>
      <c r="K163">
        <v>680</v>
      </c>
      <c r="L163">
        <v>54.84</v>
      </c>
      <c r="M163">
        <v>40</v>
      </c>
      <c r="N163">
        <v>3.23</v>
      </c>
      <c r="O163">
        <v>5.88</v>
      </c>
      <c r="P163">
        <v>23</v>
      </c>
      <c r="Q163">
        <v>1.85</v>
      </c>
      <c r="R163">
        <v>3.38</v>
      </c>
      <c r="S163">
        <v>617</v>
      </c>
      <c r="T163">
        <v>49.76</v>
      </c>
      <c r="U163">
        <v>90.74</v>
      </c>
      <c r="V163">
        <v>1</v>
      </c>
      <c r="W163" t="s">
        <v>32</v>
      </c>
      <c r="X163" t="s">
        <v>33</v>
      </c>
      <c r="Y163" t="s">
        <v>34</v>
      </c>
      <c r="Z163">
        <v>382</v>
      </c>
      <c r="AA163">
        <v>30.81</v>
      </c>
      <c r="AB163">
        <v>61.91</v>
      </c>
      <c r="AC163">
        <v>2</v>
      </c>
      <c r="AD163" t="s">
        <v>35</v>
      </c>
      <c r="AE163" t="s">
        <v>36</v>
      </c>
      <c r="AF163" t="s">
        <v>37</v>
      </c>
      <c r="AG163">
        <v>235</v>
      </c>
      <c r="AH163">
        <v>18.95</v>
      </c>
      <c r="AI163">
        <v>38.090000000000003</v>
      </c>
    </row>
    <row r="164" spans="1:35" x14ac:dyDescent="0.15">
      <c r="A164" t="s">
        <v>28</v>
      </c>
      <c r="B164" t="s">
        <v>29</v>
      </c>
      <c r="C164">
        <v>3</v>
      </c>
      <c r="D164" t="s">
        <v>40</v>
      </c>
      <c r="E164">
        <v>38</v>
      </c>
      <c r="F164" t="s">
        <v>66</v>
      </c>
      <c r="G164">
        <v>14</v>
      </c>
      <c r="H164">
        <v>1304</v>
      </c>
      <c r="I164">
        <v>594</v>
      </c>
      <c r="J164">
        <v>45.55</v>
      </c>
      <c r="K164">
        <v>710</v>
      </c>
      <c r="L164">
        <v>54.45</v>
      </c>
      <c r="M164">
        <v>44</v>
      </c>
      <c r="N164">
        <v>3.37</v>
      </c>
      <c r="O164">
        <v>6.2</v>
      </c>
      <c r="P164">
        <v>17</v>
      </c>
      <c r="Q164">
        <v>1.3</v>
      </c>
      <c r="R164">
        <v>2.39</v>
      </c>
      <c r="S164">
        <v>649</v>
      </c>
      <c r="T164">
        <v>49.77</v>
      </c>
      <c r="U164">
        <v>91.41</v>
      </c>
      <c r="V164">
        <v>1</v>
      </c>
      <c r="W164" t="s">
        <v>32</v>
      </c>
      <c r="X164" t="s">
        <v>33</v>
      </c>
      <c r="Y164" t="s">
        <v>34</v>
      </c>
      <c r="Z164">
        <v>365</v>
      </c>
      <c r="AA164">
        <v>27.99</v>
      </c>
      <c r="AB164">
        <v>56.24</v>
      </c>
      <c r="AC164">
        <v>2</v>
      </c>
      <c r="AD164" t="s">
        <v>35</v>
      </c>
      <c r="AE164" t="s">
        <v>36</v>
      </c>
      <c r="AF164" t="s">
        <v>37</v>
      </c>
      <c r="AG164">
        <v>284</v>
      </c>
      <c r="AH164">
        <v>21.78</v>
      </c>
      <c r="AI164">
        <v>43.76</v>
      </c>
    </row>
    <row r="165" spans="1:35" x14ac:dyDescent="0.15">
      <c r="A165" t="s">
        <v>28</v>
      </c>
      <c r="B165" t="s">
        <v>29</v>
      </c>
      <c r="C165">
        <v>3</v>
      </c>
      <c r="D165" t="s">
        <v>40</v>
      </c>
      <c r="E165">
        <v>38</v>
      </c>
      <c r="F165" t="s">
        <v>66</v>
      </c>
      <c r="G165">
        <v>15</v>
      </c>
      <c r="H165">
        <v>1168</v>
      </c>
      <c r="I165">
        <v>536</v>
      </c>
      <c r="J165">
        <v>45.89</v>
      </c>
      <c r="K165">
        <v>632</v>
      </c>
      <c r="L165">
        <v>54.11</v>
      </c>
      <c r="M165">
        <v>39</v>
      </c>
      <c r="N165">
        <v>3.34</v>
      </c>
      <c r="O165">
        <v>6.17</v>
      </c>
      <c r="P165">
        <v>9</v>
      </c>
      <c r="Q165">
        <v>0.77</v>
      </c>
      <c r="R165">
        <v>1.42</v>
      </c>
      <c r="S165">
        <v>584</v>
      </c>
      <c r="T165">
        <v>50</v>
      </c>
      <c r="U165">
        <v>92.41</v>
      </c>
      <c r="V165">
        <v>1</v>
      </c>
      <c r="W165" t="s">
        <v>32</v>
      </c>
      <c r="X165" t="s">
        <v>33</v>
      </c>
      <c r="Y165" t="s">
        <v>34</v>
      </c>
      <c r="Z165">
        <v>379</v>
      </c>
      <c r="AA165">
        <v>32.450000000000003</v>
      </c>
      <c r="AB165">
        <v>64.900000000000006</v>
      </c>
      <c r="AC165">
        <v>2</v>
      </c>
      <c r="AD165" t="s">
        <v>35</v>
      </c>
      <c r="AE165" t="s">
        <v>36</v>
      </c>
      <c r="AF165" t="s">
        <v>37</v>
      </c>
      <c r="AG165">
        <v>205</v>
      </c>
      <c r="AH165">
        <v>17.55</v>
      </c>
      <c r="AI165">
        <v>35.1</v>
      </c>
    </row>
    <row r="166" spans="1:35" x14ac:dyDescent="0.15">
      <c r="A166" t="s">
        <v>28</v>
      </c>
      <c r="B166" t="s">
        <v>29</v>
      </c>
      <c r="C166">
        <v>2</v>
      </c>
      <c r="D166" t="s">
        <v>49</v>
      </c>
      <c r="E166">
        <v>39</v>
      </c>
      <c r="F166" t="s">
        <v>67</v>
      </c>
      <c r="G166">
        <v>1</v>
      </c>
      <c r="H166">
        <v>227</v>
      </c>
      <c r="I166">
        <v>101</v>
      </c>
      <c r="J166">
        <v>44.49</v>
      </c>
      <c r="K166">
        <v>126</v>
      </c>
      <c r="L166">
        <v>55.51</v>
      </c>
      <c r="M166">
        <v>1</v>
      </c>
      <c r="N166">
        <v>0.44</v>
      </c>
      <c r="O166">
        <v>0.79</v>
      </c>
      <c r="P166">
        <v>8</v>
      </c>
      <c r="Q166">
        <v>3.52</v>
      </c>
      <c r="R166">
        <v>6.35</v>
      </c>
      <c r="S166">
        <v>117</v>
      </c>
      <c r="T166">
        <v>51.54</v>
      </c>
      <c r="U166">
        <v>92.86</v>
      </c>
      <c r="V166">
        <v>1</v>
      </c>
      <c r="W166" t="s">
        <v>32</v>
      </c>
      <c r="X166" t="s">
        <v>33</v>
      </c>
      <c r="Y166" t="s">
        <v>34</v>
      </c>
      <c r="Z166">
        <v>79</v>
      </c>
      <c r="AA166">
        <v>34.799999999999997</v>
      </c>
      <c r="AB166">
        <v>67.52</v>
      </c>
      <c r="AC166">
        <v>2</v>
      </c>
      <c r="AD166" t="s">
        <v>35</v>
      </c>
      <c r="AE166" t="s">
        <v>36</v>
      </c>
      <c r="AF166" t="s">
        <v>37</v>
      </c>
      <c r="AG166">
        <v>38</v>
      </c>
      <c r="AH166">
        <v>16.739999999999998</v>
      </c>
      <c r="AI166">
        <v>32.479999999999997</v>
      </c>
    </row>
    <row r="167" spans="1:35" x14ac:dyDescent="0.15">
      <c r="A167" t="s">
        <v>28</v>
      </c>
      <c r="B167" t="s">
        <v>29</v>
      </c>
      <c r="C167">
        <v>2</v>
      </c>
      <c r="D167" t="s">
        <v>49</v>
      </c>
      <c r="E167">
        <v>39</v>
      </c>
      <c r="F167" t="s">
        <v>67</v>
      </c>
      <c r="G167">
        <v>2</v>
      </c>
      <c r="H167">
        <v>141</v>
      </c>
      <c r="I167">
        <v>66</v>
      </c>
      <c r="J167">
        <v>46.81</v>
      </c>
      <c r="K167">
        <v>75</v>
      </c>
      <c r="L167">
        <v>53.19</v>
      </c>
      <c r="M167">
        <v>4</v>
      </c>
      <c r="N167">
        <v>2.84</v>
      </c>
      <c r="O167">
        <v>5.33</v>
      </c>
      <c r="P167">
        <v>3</v>
      </c>
      <c r="Q167">
        <v>2.13</v>
      </c>
      <c r="R167">
        <v>4</v>
      </c>
      <c r="S167">
        <v>68</v>
      </c>
      <c r="T167">
        <v>48.23</v>
      </c>
      <c r="U167">
        <v>90.67</v>
      </c>
      <c r="V167">
        <v>1</v>
      </c>
      <c r="W167" t="s">
        <v>32</v>
      </c>
      <c r="X167" t="s">
        <v>33</v>
      </c>
      <c r="Y167" t="s">
        <v>34</v>
      </c>
      <c r="Z167">
        <v>24</v>
      </c>
      <c r="AA167">
        <v>17.02</v>
      </c>
      <c r="AB167">
        <v>35.29</v>
      </c>
      <c r="AC167">
        <v>2</v>
      </c>
      <c r="AD167" t="s">
        <v>35</v>
      </c>
      <c r="AE167" t="s">
        <v>36</v>
      </c>
      <c r="AF167" t="s">
        <v>37</v>
      </c>
      <c r="AG167">
        <v>44</v>
      </c>
      <c r="AH167">
        <v>31.21</v>
      </c>
      <c r="AI167">
        <v>64.709999999999994</v>
      </c>
    </row>
    <row r="168" spans="1:35" x14ac:dyDescent="0.15">
      <c r="A168" t="s">
        <v>28</v>
      </c>
      <c r="B168" t="s">
        <v>29</v>
      </c>
      <c r="C168">
        <v>2</v>
      </c>
      <c r="D168" t="s">
        <v>49</v>
      </c>
      <c r="E168">
        <v>39</v>
      </c>
      <c r="F168" t="s">
        <v>67</v>
      </c>
      <c r="G168">
        <v>3</v>
      </c>
      <c r="H168">
        <v>280</v>
      </c>
      <c r="I168">
        <v>166</v>
      </c>
      <c r="J168">
        <v>59.29</v>
      </c>
      <c r="K168">
        <v>114</v>
      </c>
      <c r="L168">
        <v>40.71</v>
      </c>
      <c r="M168">
        <v>7</v>
      </c>
      <c r="N168">
        <v>2.5</v>
      </c>
      <c r="O168">
        <v>6.14</v>
      </c>
      <c r="P168">
        <v>13</v>
      </c>
      <c r="Q168">
        <v>4.6399999999999997</v>
      </c>
      <c r="R168">
        <v>11.4</v>
      </c>
      <c r="S168">
        <v>94</v>
      </c>
      <c r="T168">
        <v>33.57</v>
      </c>
      <c r="U168">
        <v>82.46</v>
      </c>
      <c r="V168">
        <v>1</v>
      </c>
      <c r="W168" t="s">
        <v>32</v>
      </c>
      <c r="X168" t="s">
        <v>33</v>
      </c>
      <c r="Y168" t="s">
        <v>34</v>
      </c>
      <c r="Z168">
        <v>56</v>
      </c>
      <c r="AA168">
        <v>20</v>
      </c>
      <c r="AB168">
        <v>59.57</v>
      </c>
      <c r="AC168">
        <v>2</v>
      </c>
      <c r="AD168" t="s">
        <v>35</v>
      </c>
      <c r="AE168" t="s">
        <v>36</v>
      </c>
      <c r="AF168" t="s">
        <v>37</v>
      </c>
      <c r="AG168">
        <v>38</v>
      </c>
      <c r="AH168">
        <v>13.57</v>
      </c>
      <c r="AI168">
        <v>40.43</v>
      </c>
    </row>
    <row r="169" spans="1:35" x14ac:dyDescent="0.15">
      <c r="A169" t="s">
        <v>28</v>
      </c>
      <c r="B169" t="s">
        <v>29</v>
      </c>
      <c r="C169">
        <v>2</v>
      </c>
      <c r="D169" t="s">
        <v>49</v>
      </c>
      <c r="E169">
        <v>39</v>
      </c>
      <c r="F169" t="s">
        <v>67</v>
      </c>
      <c r="G169">
        <v>4</v>
      </c>
      <c r="H169">
        <v>254</v>
      </c>
      <c r="I169">
        <v>137</v>
      </c>
      <c r="J169">
        <v>53.94</v>
      </c>
      <c r="K169">
        <v>117</v>
      </c>
      <c r="L169">
        <v>46.06</v>
      </c>
      <c r="M169">
        <v>3</v>
      </c>
      <c r="N169">
        <v>1.18</v>
      </c>
      <c r="O169">
        <v>2.56</v>
      </c>
      <c r="P169">
        <v>8</v>
      </c>
      <c r="Q169">
        <v>3.15</v>
      </c>
      <c r="R169">
        <v>6.84</v>
      </c>
      <c r="S169">
        <v>106</v>
      </c>
      <c r="T169">
        <v>41.73</v>
      </c>
      <c r="U169">
        <v>90.6</v>
      </c>
      <c r="V169">
        <v>1</v>
      </c>
      <c r="W169" t="s">
        <v>32</v>
      </c>
      <c r="X169" t="s">
        <v>33</v>
      </c>
      <c r="Y169" t="s">
        <v>34</v>
      </c>
      <c r="Z169">
        <v>72</v>
      </c>
      <c r="AA169">
        <v>28.35</v>
      </c>
      <c r="AB169">
        <v>67.92</v>
      </c>
      <c r="AC169">
        <v>2</v>
      </c>
      <c r="AD169" t="s">
        <v>35</v>
      </c>
      <c r="AE169" t="s">
        <v>36</v>
      </c>
      <c r="AF169" t="s">
        <v>37</v>
      </c>
      <c r="AG169">
        <v>34</v>
      </c>
      <c r="AH169">
        <v>13.39</v>
      </c>
      <c r="AI169">
        <v>32.08</v>
      </c>
    </row>
    <row r="170" spans="1:35" x14ac:dyDescent="0.15">
      <c r="A170" t="s">
        <v>28</v>
      </c>
      <c r="B170" t="s">
        <v>29</v>
      </c>
      <c r="C170">
        <v>1</v>
      </c>
      <c r="D170" t="s">
        <v>30</v>
      </c>
      <c r="E170">
        <v>40</v>
      </c>
      <c r="F170" t="s">
        <v>68</v>
      </c>
      <c r="G170">
        <v>1</v>
      </c>
      <c r="H170">
        <v>756</v>
      </c>
      <c r="I170">
        <v>479</v>
      </c>
      <c r="J170">
        <v>63.36</v>
      </c>
      <c r="K170">
        <v>277</v>
      </c>
      <c r="L170">
        <v>36.64</v>
      </c>
      <c r="M170">
        <v>5</v>
      </c>
      <c r="N170">
        <v>0.66</v>
      </c>
      <c r="O170">
        <v>1.81</v>
      </c>
      <c r="P170">
        <v>14</v>
      </c>
      <c r="Q170">
        <v>1.85</v>
      </c>
      <c r="R170">
        <v>5.05</v>
      </c>
      <c r="S170">
        <v>258</v>
      </c>
      <c r="T170">
        <v>34.130000000000003</v>
      </c>
      <c r="U170">
        <v>93.14</v>
      </c>
      <c r="V170">
        <v>1</v>
      </c>
      <c r="W170" t="s">
        <v>32</v>
      </c>
      <c r="X170" t="s">
        <v>33</v>
      </c>
      <c r="Y170" t="s">
        <v>34</v>
      </c>
      <c r="Z170">
        <v>125</v>
      </c>
      <c r="AA170">
        <v>16.53</v>
      </c>
      <c r="AB170">
        <v>48.45</v>
      </c>
      <c r="AC170">
        <v>2</v>
      </c>
      <c r="AD170" t="s">
        <v>35</v>
      </c>
      <c r="AE170" t="s">
        <v>36</v>
      </c>
      <c r="AF170" t="s">
        <v>37</v>
      </c>
      <c r="AG170">
        <v>133</v>
      </c>
      <c r="AH170">
        <v>17.59</v>
      </c>
      <c r="AI170">
        <v>51.55</v>
      </c>
    </row>
    <row r="171" spans="1:35" x14ac:dyDescent="0.15">
      <c r="A171" t="s">
        <v>28</v>
      </c>
      <c r="B171" t="s">
        <v>29</v>
      </c>
      <c r="C171">
        <v>1</v>
      </c>
      <c r="D171" t="s">
        <v>30</v>
      </c>
      <c r="E171">
        <v>40</v>
      </c>
      <c r="F171" t="s">
        <v>68</v>
      </c>
      <c r="G171">
        <v>2</v>
      </c>
      <c r="H171">
        <v>1286</v>
      </c>
      <c r="I171">
        <v>799</v>
      </c>
      <c r="J171">
        <v>62.13</v>
      </c>
      <c r="K171">
        <v>487</v>
      </c>
      <c r="L171">
        <v>37.869999999999997</v>
      </c>
      <c r="M171">
        <v>11</v>
      </c>
      <c r="N171">
        <v>0.86</v>
      </c>
      <c r="O171">
        <v>2.2599999999999998</v>
      </c>
      <c r="P171">
        <v>8</v>
      </c>
      <c r="Q171">
        <v>0.62</v>
      </c>
      <c r="R171">
        <v>1.64</v>
      </c>
      <c r="S171">
        <v>468</v>
      </c>
      <c r="T171">
        <v>36.39</v>
      </c>
      <c r="U171">
        <v>96.1</v>
      </c>
      <c r="V171">
        <v>1</v>
      </c>
      <c r="W171" t="s">
        <v>32</v>
      </c>
      <c r="X171" t="s">
        <v>33</v>
      </c>
      <c r="Y171" t="s">
        <v>34</v>
      </c>
      <c r="Z171">
        <v>257</v>
      </c>
      <c r="AA171">
        <v>19.98</v>
      </c>
      <c r="AB171">
        <v>54.91</v>
      </c>
      <c r="AC171">
        <v>2</v>
      </c>
      <c r="AD171" t="s">
        <v>35</v>
      </c>
      <c r="AE171" t="s">
        <v>36</v>
      </c>
      <c r="AF171" t="s">
        <v>37</v>
      </c>
      <c r="AG171">
        <v>211</v>
      </c>
      <c r="AH171">
        <v>16.41</v>
      </c>
      <c r="AI171">
        <v>45.09</v>
      </c>
    </row>
    <row r="172" spans="1:35" x14ac:dyDescent="0.15">
      <c r="A172" t="s">
        <v>28</v>
      </c>
      <c r="B172" t="s">
        <v>29</v>
      </c>
      <c r="C172">
        <v>1</v>
      </c>
      <c r="D172" t="s">
        <v>30</v>
      </c>
      <c r="E172">
        <v>40</v>
      </c>
      <c r="F172" t="s">
        <v>68</v>
      </c>
      <c r="G172">
        <v>3</v>
      </c>
      <c r="H172">
        <v>83</v>
      </c>
      <c r="I172">
        <v>33</v>
      </c>
      <c r="J172">
        <v>39.76</v>
      </c>
      <c r="K172">
        <v>50</v>
      </c>
      <c r="L172">
        <v>60.24</v>
      </c>
      <c r="M172">
        <v>0</v>
      </c>
      <c r="N172">
        <v>0</v>
      </c>
      <c r="O172">
        <v>0</v>
      </c>
      <c r="P172">
        <v>3</v>
      </c>
      <c r="Q172">
        <v>3.61</v>
      </c>
      <c r="R172">
        <v>6</v>
      </c>
      <c r="S172">
        <v>47</v>
      </c>
      <c r="T172">
        <v>56.63</v>
      </c>
      <c r="U172">
        <v>94</v>
      </c>
      <c r="V172">
        <v>1</v>
      </c>
      <c r="W172" t="s">
        <v>32</v>
      </c>
      <c r="X172" t="s">
        <v>33</v>
      </c>
      <c r="Y172" t="s">
        <v>34</v>
      </c>
      <c r="Z172">
        <v>36</v>
      </c>
      <c r="AA172">
        <v>43.37</v>
      </c>
      <c r="AB172">
        <v>76.599999999999994</v>
      </c>
      <c r="AC172">
        <v>2</v>
      </c>
      <c r="AD172" t="s">
        <v>35</v>
      </c>
      <c r="AE172" t="s">
        <v>36</v>
      </c>
      <c r="AF172" t="s">
        <v>37</v>
      </c>
      <c r="AG172">
        <v>11</v>
      </c>
      <c r="AH172">
        <v>13.25</v>
      </c>
      <c r="AI172">
        <v>23.4</v>
      </c>
    </row>
    <row r="173" spans="1:35" x14ac:dyDescent="0.15">
      <c r="A173" t="s">
        <v>28</v>
      </c>
      <c r="B173" t="s">
        <v>29</v>
      </c>
      <c r="C173">
        <v>1</v>
      </c>
      <c r="D173" t="s">
        <v>30</v>
      </c>
      <c r="E173">
        <v>40</v>
      </c>
      <c r="F173" t="s">
        <v>68</v>
      </c>
      <c r="G173">
        <v>4</v>
      </c>
      <c r="H173">
        <v>227</v>
      </c>
      <c r="I173">
        <v>92</v>
      </c>
      <c r="J173">
        <v>40.53</v>
      </c>
      <c r="K173">
        <v>135</v>
      </c>
      <c r="L173">
        <v>59.47</v>
      </c>
      <c r="M173">
        <v>0</v>
      </c>
      <c r="N173">
        <v>0</v>
      </c>
      <c r="O173">
        <v>0</v>
      </c>
      <c r="P173">
        <v>2</v>
      </c>
      <c r="Q173">
        <v>0.88</v>
      </c>
      <c r="R173">
        <v>1.48</v>
      </c>
      <c r="S173">
        <v>133</v>
      </c>
      <c r="T173">
        <v>58.59</v>
      </c>
      <c r="U173">
        <v>98.52</v>
      </c>
      <c r="V173">
        <v>1</v>
      </c>
      <c r="W173" t="s">
        <v>32</v>
      </c>
      <c r="X173" t="s">
        <v>33</v>
      </c>
      <c r="Y173" t="s">
        <v>34</v>
      </c>
      <c r="Z173">
        <v>86</v>
      </c>
      <c r="AA173">
        <v>37.89</v>
      </c>
      <c r="AB173">
        <v>64.66</v>
      </c>
      <c r="AC173">
        <v>2</v>
      </c>
      <c r="AD173" t="s">
        <v>35</v>
      </c>
      <c r="AE173" t="s">
        <v>36</v>
      </c>
      <c r="AF173" t="s">
        <v>37</v>
      </c>
      <c r="AG173">
        <v>47</v>
      </c>
      <c r="AH173">
        <v>20.7</v>
      </c>
      <c r="AI173">
        <v>35.340000000000003</v>
      </c>
    </row>
    <row r="174" spans="1:35" x14ac:dyDescent="0.15">
      <c r="A174" t="s">
        <v>28</v>
      </c>
      <c r="B174" t="s">
        <v>29</v>
      </c>
      <c r="C174">
        <v>1</v>
      </c>
      <c r="D174" t="s">
        <v>30</v>
      </c>
      <c r="E174">
        <v>40</v>
      </c>
      <c r="F174" t="s">
        <v>68</v>
      </c>
      <c r="G174">
        <v>5</v>
      </c>
      <c r="H174">
        <v>463</v>
      </c>
      <c r="I174">
        <v>250</v>
      </c>
      <c r="J174">
        <v>54</v>
      </c>
      <c r="K174">
        <v>213</v>
      </c>
      <c r="L174">
        <v>46</v>
      </c>
      <c r="M174">
        <v>1</v>
      </c>
      <c r="N174">
        <v>0.22</v>
      </c>
      <c r="O174">
        <v>0.47</v>
      </c>
      <c r="P174">
        <v>3</v>
      </c>
      <c r="Q174">
        <v>0.65</v>
      </c>
      <c r="R174">
        <v>1.41</v>
      </c>
      <c r="S174">
        <v>209</v>
      </c>
      <c r="T174">
        <v>45.14</v>
      </c>
      <c r="U174">
        <v>98.12</v>
      </c>
      <c r="V174">
        <v>1</v>
      </c>
      <c r="W174" t="s">
        <v>32</v>
      </c>
      <c r="X174" t="s">
        <v>33</v>
      </c>
      <c r="Y174" t="s">
        <v>34</v>
      </c>
      <c r="Z174">
        <v>137</v>
      </c>
      <c r="AA174">
        <v>29.59</v>
      </c>
      <c r="AB174">
        <v>65.55</v>
      </c>
      <c r="AC174">
        <v>2</v>
      </c>
      <c r="AD174" t="s">
        <v>35</v>
      </c>
      <c r="AE174" t="s">
        <v>36</v>
      </c>
      <c r="AF174" t="s">
        <v>37</v>
      </c>
      <c r="AG174">
        <v>72</v>
      </c>
      <c r="AH174">
        <v>15.55</v>
      </c>
      <c r="AI174">
        <v>34.450000000000003</v>
      </c>
    </row>
    <row r="175" spans="1:35" x14ac:dyDescent="0.15">
      <c r="A175" t="s">
        <v>28</v>
      </c>
      <c r="B175" t="s">
        <v>29</v>
      </c>
      <c r="C175">
        <v>2</v>
      </c>
      <c r="D175" t="s">
        <v>49</v>
      </c>
      <c r="E175">
        <v>41</v>
      </c>
      <c r="F175" t="s">
        <v>69</v>
      </c>
      <c r="G175">
        <v>1</v>
      </c>
      <c r="H175">
        <v>426</v>
      </c>
      <c r="I175">
        <v>72</v>
      </c>
      <c r="J175">
        <v>16.899999999999999</v>
      </c>
      <c r="K175">
        <v>354</v>
      </c>
      <c r="L175">
        <v>83.1</v>
      </c>
      <c r="M175">
        <v>0</v>
      </c>
      <c r="N175">
        <v>0</v>
      </c>
      <c r="O175">
        <v>0</v>
      </c>
      <c r="P175">
        <v>5</v>
      </c>
      <c r="Q175">
        <v>1.17</v>
      </c>
      <c r="R175">
        <v>1.41</v>
      </c>
      <c r="S175">
        <v>349</v>
      </c>
      <c r="T175">
        <v>81.92</v>
      </c>
      <c r="U175">
        <v>98.59</v>
      </c>
      <c r="V175">
        <v>1</v>
      </c>
      <c r="W175" t="s">
        <v>32</v>
      </c>
      <c r="X175" t="s">
        <v>33</v>
      </c>
      <c r="Y175" t="s">
        <v>34</v>
      </c>
      <c r="Z175">
        <v>80</v>
      </c>
      <c r="AA175">
        <v>18.78</v>
      </c>
      <c r="AB175">
        <v>22.92</v>
      </c>
      <c r="AC175">
        <v>2</v>
      </c>
      <c r="AD175" t="s">
        <v>35</v>
      </c>
      <c r="AE175" t="s">
        <v>36</v>
      </c>
      <c r="AF175" t="s">
        <v>37</v>
      </c>
      <c r="AG175">
        <v>269</v>
      </c>
      <c r="AH175">
        <v>63.15</v>
      </c>
      <c r="AI175">
        <v>77.08</v>
      </c>
    </row>
    <row r="176" spans="1:35" x14ac:dyDescent="0.15">
      <c r="A176" t="s">
        <v>28</v>
      </c>
      <c r="B176" t="s">
        <v>29</v>
      </c>
      <c r="C176">
        <v>1</v>
      </c>
      <c r="D176" t="s">
        <v>30</v>
      </c>
      <c r="E176">
        <v>42</v>
      </c>
      <c r="F176" t="s">
        <v>70</v>
      </c>
      <c r="G176">
        <v>1</v>
      </c>
      <c r="H176">
        <v>313</v>
      </c>
      <c r="I176">
        <v>111</v>
      </c>
      <c r="J176">
        <v>35.46</v>
      </c>
      <c r="K176">
        <v>202</v>
      </c>
      <c r="L176">
        <v>64.540000000000006</v>
      </c>
      <c r="M176">
        <v>1</v>
      </c>
      <c r="N176">
        <v>0.32</v>
      </c>
      <c r="O176">
        <v>0.5</v>
      </c>
      <c r="P176">
        <v>4</v>
      </c>
      <c r="Q176">
        <v>1.28</v>
      </c>
      <c r="R176">
        <v>1.98</v>
      </c>
      <c r="S176">
        <v>197</v>
      </c>
      <c r="T176">
        <v>62.94</v>
      </c>
      <c r="U176">
        <v>97.52</v>
      </c>
      <c r="V176">
        <v>1</v>
      </c>
      <c r="W176" t="s">
        <v>32</v>
      </c>
      <c r="X176" t="s">
        <v>33</v>
      </c>
      <c r="Y176" t="s">
        <v>34</v>
      </c>
      <c r="Z176">
        <v>67</v>
      </c>
      <c r="AA176">
        <v>21.41</v>
      </c>
      <c r="AB176">
        <v>34.01</v>
      </c>
      <c r="AC176">
        <v>2</v>
      </c>
      <c r="AD176" t="s">
        <v>35</v>
      </c>
      <c r="AE176" t="s">
        <v>36</v>
      </c>
      <c r="AF176" t="s">
        <v>37</v>
      </c>
      <c r="AG176">
        <v>130</v>
      </c>
      <c r="AH176">
        <v>41.53</v>
      </c>
      <c r="AI176">
        <v>65.989999999999995</v>
      </c>
    </row>
    <row r="177" spans="1:35" x14ac:dyDescent="0.15">
      <c r="A177" t="s">
        <v>28</v>
      </c>
      <c r="B177" t="s">
        <v>29</v>
      </c>
      <c r="C177">
        <v>1</v>
      </c>
      <c r="D177" t="s">
        <v>30</v>
      </c>
      <c r="E177">
        <v>42</v>
      </c>
      <c r="F177" t="s">
        <v>70</v>
      </c>
      <c r="G177">
        <v>2</v>
      </c>
      <c r="H177">
        <v>174</v>
      </c>
      <c r="I177">
        <v>55</v>
      </c>
      <c r="J177">
        <v>31.61</v>
      </c>
      <c r="K177">
        <v>119</v>
      </c>
      <c r="L177">
        <v>68.39</v>
      </c>
      <c r="M177">
        <v>5</v>
      </c>
      <c r="N177">
        <v>2.87</v>
      </c>
      <c r="O177">
        <v>4.2</v>
      </c>
      <c r="P177">
        <v>0</v>
      </c>
      <c r="Q177">
        <v>0</v>
      </c>
      <c r="R177">
        <v>0</v>
      </c>
      <c r="S177">
        <v>114</v>
      </c>
      <c r="T177">
        <v>65.52</v>
      </c>
      <c r="U177">
        <v>95.8</v>
      </c>
      <c r="V177">
        <v>1</v>
      </c>
      <c r="W177" t="s">
        <v>32</v>
      </c>
      <c r="X177" t="s">
        <v>33</v>
      </c>
      <c r="Y177" t="s">
        <v>34</v>
      </c>
      <c r="Z177">
        <v>43</v>
      </c>
      <c r="AA177">
        <v>24.71</v>
      </c>
      <c r="AB177">
        <v>37.72</v>
      </c>
      <c r="AC177">
        <v>2</v>
      </c>
      <c r="AD177" t="s">
        <v>35</v>
      </c>
      <c r="AE177" t="s">
        <v>36</v>
      </c>
      <c r="AF177" t="s">
        <v>37</v>
      </c>
      <c r="AG177">
        <v>71</v>
      </c>
      <c r="AH177">
        <v>40.799999999999997</v>
      </c>
      <c r="AI177">
        <v>62.28</v>
      </c>
    </row>
    <row r="178" spans="1:35" x14ac:dyDescent="0.15">
      <c r="A178" t="s">
        <v>28</v>
      </c>
      <c r="B178" t="s">
        <v>29</v>
      </c>
      <c r="C178">
        <v>2</v>
      </c>
      <c r="D178" t="s">
        <v>49</v>
      </c>
      <c r="E178">
        <v>43</v>
      </c>
      <c r="F178" t="s">
        <v>71</v>
      </c>
      <c r="G178">
        <v>1</v>
      </c>
      <c r="H178">
        <v>237</v>
      </c>
      <c r="I178">
        <v>47</v>
      </c>
      <c r="J178">
        <v>19.829999999999998</v>
      </c>
      <c r="K178">
        <v>190</v>
      </c>
      <c r="L178">
        <v>80.17</v>
      </c>
      <c r="M178">
        <v>4</v>
      </c>
      <c r="N178">
        <v>1.69</v>
      </c>
      <c r="O178">
        <v>2.11</v>
      </c>
      <c r="P178">
        <v>9</v>
      </c>
      <c r="Q178">
        <v>3.8</v>
      </c>
      <c r="R178">
        <v>4.74</v>
      </c>
      <c r="S178">
        <v>177</v>
      </c>
      <c r="T178">
        <v>74.680000000000007</v>
      </c>
      <c r="U178">
        <v>93.16</v>
      </c>
      <c r="V178">
        <v>1</v>
      </c>
      <c r="W178" t="s">
        <v>32</v>
      </c>
      <c r="X178" t="s">
        <v>33</v>
      </c>
      <c r="Y178" t="s">
        <v>34</v>
      </c>
      <c r="Z178">
        <v>114</v>
      </c>
      <c r="AA178">
        <v>48.1</v>
      </c>
      <c r="AB178">
        <v>64.41</v>
      </c>
      <c r="AC178">
        <v>2</v>
      </c>
      <c r="AD178" t="s">
        <v>35</v>
      </c>
      <c r="AE178" t="s">
        <v>36</v>
      </c>
      <c r="AF178" t="s">
        <v>37</v>
      </c>
      <c r="AG178">
        <v>63</v>
      </c>
      <c r="AH178">
        <v>26.58</v>
      </c>
      <c r="AI178">
        <v>35.590000000000003</v>
      </c>
    </row>
    <row r="179" spans="1:35" x14ac:dyDescent="0.15">
      <c r="A179" t="s">
        <v>28</v>
      </c>
      <c r="B179" t="s">
        <v>29</v>
      </c>
      <c r="C179">
        <v>2</v>
      </c>
      <c r="D179" t="s">
        <v>49</v>
      </c>
      <c r="E179">
        <v>43</v>
      </c>
      <c r="F179" t="s">
        <v>71</v>
      </c>
      <c r="G179">
        <v>2</v>
      </c>
      <c r="H179">
        <v>269</v>
      </c>
      <c r="I179">
        <v>112</v>
      </c>
      <c r="J179">
        <v>41.64</v>
      </c>
      <c r="K179">
        <v>157</v>
      </c>
      <c r="L179">
        <v>58.36</v>
      </c>
      <c r="M179">
        <v>7</v>
      </c>
      <c r="N179">
        <v>2.6</v>
      </c>
      <c r="O179">
        <v>4.46</v>
      </c>
      <c r="P179">
        <v>11</v>
      </c>
      <c r="Q179">
        <v>4.09</v>
      </c>
      <c r="R179">
        <v>7.01</v>
      </c>
      <c r="S179">
        <v>139</v>
      </c>
      <c r="T179">
        <v>51.67</v>
      </c>
      <c r="U179">
        <v>88.54</v>
      </c>
      <c r="V179">
        <v>1</v>
      </c>
      <c r="W179" t="s">
        <v>32</v>
      </c>
      <c r="X179" t="s">
        <v>33</v>
      </c>
      <c r="Y179" t="s">
        <v>34</v>
      </c>
      <c r="Z179">
        <v>76</v>
      </c>
      <c r="AA179">
        <v>28.25</v>
      </c>
      <c r="AB179">
        <v>54.68</v>
      </c>
      <c r="AC179">
        <v>2</v>
      </c>
      <c r="AD179" t="s">
        <v>35</v>
      </c>
      <c r="AE179" t="s">
        <v>36</v>
      </c>
      <c r="AF179" t="s">
        <v>37</v>
      </c>
      <c r="AG179">
        <v>63</v>
      </c>
      <c r="AH179">
        <v>23.42</v>
      </c>
      <c r="AI179">
        <v>45.32</v>
      </c>
    </row>
    <row r="180" spans="1:35" x14ac:dyDescent="0.15">
      <c r="A180" t="s">
        <v>28</v>
      </c>
      <c r="B180" t="s">
        <v>29</v>
      </c>
      <c r="C180">
        <v>2</v>
      </c>
      <c r="D180" t="s">
        <v>49</v>
      </c>
      <c r="E180">
        <v>43</v>
      </c>
      <c r="F180" t="s">
        <v>71</v>
      </c>
      <c r="G180">
        <v>3</v>
      </c>
      <c r="H180">
        <v>179</v>
      </c>
      <c r="I180">
        <v>100</v>
      </c>
      <c r="J180">
        <v>55.87</v>
      </c>
      <c r="K180">
        <v>79</v>
      </c>
      <c r="L180">
        <v>44.13</v>
      </c>
      <c r="M180">
        <v>0</v>
      </c>
      <c r="N180">
        <v>0</v>
      </c>
      <c r="O180">
        <v>0</v>
      </c>
      <c r="P180">
        <v>2</v>
      </c>
      <c r="Q180">
        <v>1.1200000000000001</v>
      </c>
      <c r="R180">
        <v>2.5299999999999998</v>
      </c>
      <c r="S180">
        <v>77</v>
      </c>
      <c r="T180">
        <v>43.02</v>
      </c>
      <c r="U180">
        <v>97.47</v>
      </c>
      <c r="V180">
        <v>1</v>
      </c>
      <c r="W180" t="s">
        <v>32</v>
      </c>
      <c r="X180" t="s">
        <v>33</v>
      </c>
      <c r="Y180" t="s">
        <v>34</v>
      </c>
      <c r="Z180">
        <v>33</v>
      </c>
      <c r="AA180">
        <v>18.440000000000001</v>
      </c>
      <c r="AB180">
        <v>42.86</v>
      </c>
      <c r="AC180">
        <v>2</v>
      </c>
      <c r="AD180" t="s">
        <v>35</v>
      </c>
      <c r="AE180" t="s">
        <v>36</v>
      </c>
      <c r="AF180" t="s">
        <v>37</v>
      </c>
      <c r="AG180">
        <v>44</v>
      </c>
      <c r="AH180">
        <v>24.58</v>
      </c>
      <c r="AI180">
        <v>57.14</v>
      </c>
    </row>
    <row r="181" spans="1:35" x14ac:dyDescent="0.15">
      <c r="A181" t="s">
        <v>28</v>
      </c>
      <c r="B181" t="s">
        <v>29</v>
      </c>
      <c r="C181">
        <v>2</v>
      </c>
      <c r="D181" t="s">
        <v>49</v>
      </c>
      <c r="E181">
        <v>44</v>
      </c>
      <c r="F181" t="s">
        <v>72</v>
      </c>
      <c r="G181">
        <v>1</v>
      </c>
      <c r="H181">
        <v>978</v>
      </c>
      <c r="I181">
        <v>282</v>
      </c>
      <c r="J181">
        <v>28.83</v>
      </c>
      <c r="K181">
        <v>696</v>
      </c>
      <c r="L181">
        <v>71.17</v>
      </c>
      <c r="M181">
        <v>0</v>
      </c>
      <c r="N181">
        <v>0</v>
      </c>
      <c r="O181">
        <v>0</v>
      </c>
      <c r="P181">
        <v>20</v>
      </c>
      <c r="Q181">
        <v>2.04</v>
      </c>
      <c r="R181">
        <v>2.87</v>
      </c>
      <c r="S181">
        <v>676</v>
      </c>
      <c r="T181">
        <v>69.12</v>
      </c>
      <c r="U181">
        <v>97.13</v>
      </c>
      <c r="V181">
        <v>1</v>
      </c>
      <c r="W181" t="s">
        <v>32</v>
      </c>
      <c r="X181" t="s">
        <v>33</v>
      </c>
      <c r="Y181" t="s">
        <v>34</v>
      </c>
      <c r="Z181">
        <v>424</v>
      </c>
      <c r="AA181">
        <v>43.35</v>
      </c>
      <c r="AB181">
        <v>62.72</v>
      </c>
      <c r="AC181">
        <v>2</v>
      </c>
      <c r="AD181" t="s">
        <v>35</v>
      </c>
      <c r="AE181" t="s">
        <v>36</v>
      </c>
      <c r="AF181" t="s">
        <v>37</v>
      </c>
      <c r="AG181">
        <v>252</v>
      </c>
      <c r="AH181">
        <v>25.77</v>
      </c>
      <c r="AI181">
        <v>37.28</v>
      </c>
    </row>
    <row r="182" spans="1:35" x14ac:dyDescent="0.15">
      <c r="A182" t="s">
        <v>28</v>
      </c>
      <c r="B182" t="s">
        <v>29</v>
      </c>
      <c r="C182">
        <v>2</v>
      </c>
      <c r="D182" t="s">
        <v>49</v>
      </c>
      <c r="E182">
        <v>44</v>
      </c>
      <c r="F182" t="s">
        <v>72</v>
      </c>
      <c r="G182">
        <v>2</v>
      </c>
      <c r="H182">
        <v>643</v>
      </c>
      <c r="I182">
        <v>242</v>
      </c>
      <c r="J182">
        <v>37.64</v>
      </c>
      <c r="K182">
        <v>401</v>
      </c>
      <c r="L182">
        <v>62.36</v>
      </c>
      <c r="M182">
        <v>2</v>
      </c>
      <c r="N182">
        <v>0.31</v>
      </c>
      <c r="O182">
        <v>0.5</v>
      </c>
      <c r="P182">
        <v>5</v>
      </c>
      <c r="Q182">
        <v>0.78</v>
      </c>
      <c r="R182">
        <v>1.25</v>
      </c>
      <c r="S182">
        <v>394</v>
      </c>
      <c r="T182">
        <v>61.28</v>
      </c>
      <c r="U182">
        <v>98.25</v>
      </c>
      <c r="V182">
        <v>1</v>
      </c>
      <c r="W182" t="s">
        <v>32</v>
      </c>
      <c r="X182" t="s">
        <v>33</v>
      </c>
      <c r="Y182" t="s">
        <v>34</v>
      </c>
      <c r="Z182">
        <v>241</v>
      </c>
      <c r="AA182">
        <v>37.479999999999997</v>
      </c>
      <c r="AB182">
        <v>61.17</v>
      </c>
      <c r="AC182">
        <v>2</v>
      </c>
      <c r="AD182" t="s">
        <v>35</v>
      </c>
      <c r="AE182" t="s">
        <v>36</v>
      </c>
      <c r="AF182" t="s">
        <v>37</v>
      </c>
      <c r="AG182">
        <v>153</v>
      </c>
      <c r="AH182">
        <v>23.79</v>
      </c>
      <c r="AI182">
        <v>38.83</v>
      </c>
    </row>
    <row r="183" spans="1:35" x14ac:dyDescent="0.15">
      <c r="A183" t="s">
        <v>28</v>
      </c>
      <c r="B183" t="s">
        <v>29</v>
      </c>
      <c r="C183">
        <v>2</v>
      </c>
      <c r="D183" t="s">
        <v>49</v>
      </c>
      <c r="E183">
        <v>44</v>
      </c>
      <c r="F183" t="s">
        <v>72</v>
      </c>
      <c r="G183">
        <v>3</v>
      </c>
      <c r="H183">
        <v>365</v>
      </c>
      <c r="I183">
        <v>113</v>
      </c>
      <c r="J183">
        <v>30.96</v>
      </c>
      <c r="K183">
        <v>252</v>
      </c>
      <c r="L183">
        <v>69.040000000000006</v>
      </c>
      <c r="M183">
        <v>3</v>
      </c>
      <c r="N183">
        <v>0.82</v>
      </c>
      <c r="O183">
        <v>1.19</v>
      </c>
      <c r="P183">
        <v>8</v>
      </c>
      <c r="Q183">
        <v>2.19</v>
      </c>
      <c r="R183">
        <v>3.17</v>
      </c>
      <c r="S183">
        <v>241</v>
      </c>
      <c r="T183">
        <v>66.03</v>
      </c>
      <c r="U183">
        <v>95.63</v>
      </c>
      <c r="V183">
        <v>1</v>
      </c>
      <c r="W183" t="s">
        <v>32</v>
      </c>
      <c r="X183" t="s">
        <v>33</v>
      </c>
      <c r="Y183" t="s">
        <v>34</v>
      </c>
      <c r="Z183">
        <v>146</v>
      </c>
      <c r="AA183">
        <v>40</v>
      </c>
      <c r="AB183">
        <v>60.58</v>
      </c>
      <c r="AC183">
        <v>2</v>
      </c>
      <c r="AD183" t="s">
        <v>35</v>
      </c>
      <c r="AE183" t="s">
        <v>36</v>
      </c>
      <c r="AF183" t="s">
        <v>37</v>
      </c>
      <c r="AG183">
        <v>95</v>
      </c>
      <c r="AH183">
        <v>26.03</v>
      </c>
      <c r="AI183">
        <v>39.42</v>
      </c>
    </row>
    <row r="184" spans="1:35" x14ac:dyDescent="0.15">
      <c r="A184" t="s">
        <v>28</v>
      </c>
      <c r="B184" t="s">
        <v>29</v>
      </c>
      <c r="C184">
        <v>3</v>
      </c>
      <c r="D184" t="s">
        <v>40</v>
      </c>
      <c r="E184">
        <v>45</v>
      </c>
      <c r="F184" t="s">
        <v>73</v>
      </c>
      <c r="G184">
        <v>1</v>
      </c>
      <c r="H184">
        <v>1091</v>
      </c>
      <c r="I184">
        <v>523</v>
      </c>
      <c r="J184">
        <v>47.94</v>
      </c>
      <c r="K184">
        <v>568</v>
      </c>
      <c r="L184">
        <v>52.06</v>
      </c>
      <c r="M184">
        <v>18</v>
      </c>
      <c r="N184">
        <v>1.65</v>
      </c>
      <c r="O184">
        <v>3.17</v>
      </c>
      <c r="P184">
        <v>25</v>
      </c>
      <c r="Q184">
        <v>2.29</v>
      </c>
      <c r="R184">
        <v>4.4000000000000004</v>
      </c>
      <c r="S184">
        <v>525</v>
      </c>
      <c r="T184">
        <v>48.12</v>
      </c>
      <c r="U184">
        <v>92.43</v>
      </c>
      <c r="V184">
        <v>1</v>
      </c>
      <c r="W184" t="s">
        <v>32</v>
      </c>
      <c r="X184" t="s">
        <v>33</v>
      </c>
      <c r="Y184" t="s">
        <v>34</v>
      </c>
      <c r="Z184">
        <v>280</v>
      </c>
      <c r="AA184">
        <v>25.66</v>
      </c>
      <c r="AB184">
        <v>53.33</v>
      </c>
      <c r="AC184">
        <v>2</v>
      </c>
      <c r="AD184" t="s">
        <v>35</v>
      </c>
      <c r="AE184" t="s">
        <v>36</v>
      </c>
      <c r="AF184" t="s">
        <v>37</v>
      </c>
      <c r="AG184">
        <v>245</v>
      </c>
      <c r="AH184">
        <v>22.46</v>
      </c>
      <c r="AI184">
        <v>46.67</v>
      </c>
    </row>
    <row r="185" spans="1:35" x14ac:dyDescent="0.15">
      <c r="A185" t="s">
        <v>28</v>
      </c>
      <c r="B185" t="s">
        <v>29</v>
      </c>
      <c r="C185">
        <v>3</v>
      </c>
      <c r="D185" t="s">
        <v>40</v>
      </c>
      <c r="E185">
        <v>45</v>
      </c>
      <c r="F185" t="s">
        <v>73</v>
      </c>
      <c r="G185">
        <v>2</v>
      </c>
      <c r="H185">
        <v>513</v>
      </c>
      <c r="I185">
        <v>279</v>
      </c>
      <c r="J185">
        <v>54.39</v>
      </c>
      <c r="K185">
        <v>234</v>
      </c>
      <c r="L185">
        <v>45.61</v>
      </c>
      <c r="M185">
        <v>10</v>
      </c>
      <c r="N185">
        <v>1.95</v>
      </c>
      <c r="O185">
        <v>4.2699999999999996</v>
      </c>
      <c r="P185">
        <v>5</v>
      </c>
      <c r="Q185">
        <v>0.97</v>
      </c>
      <c r="R185">
        <v>2.14</v>
      </c>
      <c r="S185">
        <v>219</v>
      </c>
      <c r="T185">
        <v>42.69</v>
      </c>
      <c r="U185">
        <v>93.59</v>
      </c>
      <c r="V185">
        <v>1</v>
      </c>
      <c r="W185" t="s">
        <v>32</v>
      </c>
      <c r="X185" t="s">
        <v>33</v>
      </c>
      <c r="Y185" t="s">
        <v>34</v>
      </c>
      <c r="Z185">
        <v>144</v>
      </c>
      <c r="AA185">
        <v>28.07</v>
      </c>
      <c r="AB185">
        <v>65.75</v>
      </c>
      <c r="AC185">
        <v>2</v>
      </c>
      <c r="AD185" t="s">
        <v>35</v>
      </c>
      <c r="AE185" t="s">
        <v>36</v>
      </c>
      <c r="AF185" t="s">
        <v>37</v>
      </c>
      <c r="AG185">
        <v>75</v>
      </c>
      <c r="AH185">
        <v>14.62</v>
      </c>
      <c r="AI185">
        <v>34.25</v>
      </c>
    </row>
    <row r="186" spans="1:35" x14ac:dyDescent="0.15">
      <c r="A186" t="s">
        <v>28</v>
      </c>
      <c r="B186" t="s">
        <v>29</v>
      </c>
      <c r="C186">
        <v>3</v>
      </c>
      <c r="D186" t="s">
        <v>40</v>
      </c>
      <c r="E186">
        <v>45</v>
      </c>
      <c r="F186" t="s">
        <v>73</v>
      </c>
      <c r="G186">
        <v>3</v>
      </c>
      <c r="H186">
        <v>466</v>
      </c>
      <c r="I186">
        <v>247</v>
      </c>
      <c r="J186">
        <v>53</v>
      </c>
      <c r="K186">
        <v>219</v>
      </c>
      <c r="L186">
        <v>47</v>
      </c>
      <c r="M186">
        <v>3</v>
      </c>
      <c r="N186">
        <v>0.64</v>
      </c>
      <c r="O186">
        <v>1.37</v>
      </c>
      <c r="P186">
        <v>7</v>
      </c>
      <c r="Q186">
        <v>1.5</v>
      </c>
      <c r="R186">
        <v>3.2</v>
      </c>
      <c r="S186">
        <v>209</v>
      </c>
      <c r="T186">
        <v>44.85</v>
      </c>
      <c r="U186">
        <v>95.43</v>
      </c>
      <c r="V186">
        <v>1</v>
      </c>
      <c r="W186" t="s">
        <v>32</v>
      </c>
      <c r="X186" t="s">
        <v>33</v>
      </c>
      <c r="Y186" t="s">
        <v>34</v>
      </c>
      <c r="Z186">
        <v>122</v>
      </c>
      <c r="AA186">
        <v>26.18</v>
      </c>
      <c r="AB186">
        <v>58.37</v>
      </c>
      <c r="AC186">
        <v>2</v>
      </c>
      <c r="AD186" t="s">
        <v>35</v>
      </c>
      <c r="AE186" t="s">
        <v>36</v>
      </c>
      <c r="AF186" t="s">
        <v>37</v>
      </c>
      <c r="AG186">
        <v>87</v>
      </c>
      <c r="AH186">
        <v>18.670000000000002</v>
      </c>
      <c r="AI186">
        <v>41.63</v>
      </c>
    </row>
    <row r="187" spans="1:35" x14ac:dyDescent="0.15">
      <c r="A187" t="s">
        <v>28</v>
      </c>
      <c r="B187" t="s">
        <v>29</v>
      </c>
      <c r="C187">
        <v>3</v>
      </c>
      <c r="D187" t="s">
        <v>40</v>
      </c>
      <c r="E187">
        <v>45</v>
      </c>
      <c r="F187" t="s">
        <v>73</v>
      </c>
      <c r="G187">
        <v>4</v>
      </c>
      <c r="H187">
        <v>461</v>
      </c>
      <c r="I187">
        <v>264</v>
      </c>
      <c r="J187">
        <v>57.27</v>
      </c>
      <c r="K187">
        <v>197</v>
      </c>
      <c r="L187">
        <v>42.73</v>
      </c>
      <c r="M187">
        <v>7</v>
      </c>
      <c r="N187">
        <v>1.52</v>
      </c>
      <c r="O187">
        <v>3.55</v>
      </c>
      <c r="P187">
        <v>7</v>
      </c>
      <c r="Q187">
        <v>1.52</v>
      </c>
      <c r="R187">
        <v>3.55</v>
      </c>
      <c r="S187">
        <v>183</v>
      </c>
      <c r="T187">
        <v>39.700000000000003</v>
      </c>
      <c r="U187">
        <v>92.89</v>
      </c>
      <c r="V187">
        <v>1</v>
      </c>
      <c r="W187" t="s">
        <v>32</v>
      </c>
      <c r="X187" t="s">
        <v>33</v>
      </c>
      <c r="Y187" t="s">
        <v>34</v>
      </c>
      <c r="Z187">
        <v>104</v>
      </c>
      <c r="AA187">
        <v>22.56</v>
      </c>
      <c r="AB187">
        <v>56.83</v>
      </c>
      <c r="AC187">
        <v>2</v>
      </c>
      <c r="AD187" t="s">
        <v>35</v>
      </c>
      <c r="AE187" t="s">
        <v>36</v>
      </c>
      <c r="AF187" t="s">
        <v>37</v>
      </c>
      <c r="AG187">
        <v>79</v>
      </c>
      <c r="AH187">
        <v>17.14</v>
      </c>
      <c r="AI187">
        <v>43.17</v>
      </c>
    </row>
    <row r="188" spans="1:35" x14ac:dyDescent="0.15">
      <c r="A188" t="s">
        <v>28</v>
      </c>
      <c r="B188" t="s">
        <v>29</v>
      </c>
      <c r="C188">
        <v>3</v>
      </c>
      <c r="D188" t="s">
        <v>40</v>
      </c>
      <c r="E188">
        <v>45</v>
      </c>
      <c r="F188" t="s">
        <v>73</v>
      </c>
      <c r="G188">
        <v>5</v>
      </c>
      <c r="H188">
        <v>425</v>
      </c>
      <c r="I188">
        <v>295</v>
      </c>
      <c r="J188">
        <v>69.41</v>
      </c>
      <c r="K188">
        <v>130</v>
      </c>
      <c r="L188">
        <v>30.59</v>
      </c>
      <c r="M188">
        <v>10</v>
      </c>
      <c r="N188">
        <v>2.35</v>
      </c>
      <c r="O188">
        <v>7.69</v>
      </c>
      <c r="P188">
        <v>10</v>
      </c>
      <c r="Q188">
        <v>2.35</v>
      </c>
      <c r="R188">
        <v>7.69</v>
      </c>
      <c r="S188">
        <v>110</v>
      </c>
      <c r="T188">
        <v>25.88</v>
      </c>
      <c r="U188">
        <v>84.62</v>
      </c>
      <c r="V188">
        <v>1</v>
      </c>
      <c r="W188" t="s">
        <v>32</v>
      </c>
      <c r="X188" t="s">
        <v>33</v>
      </c>
      <c r="Y188" t="s">
        <v>34</v>
      </c>
      <c r="Z188">
        <v>52</v>
      </c>
      <c r="AA188">
        <v>12.24</v>
      </c>
      <c r="AB188">
        <v>47.27</v>
      </c>
      <c r="AC188">
        <v>2</v>
      </c>
      <c r="AD188" t="s">
        <v>35</v>
      </c>
      <c r="AE188" t="s">
        <v>36</v>
      </c>
      <c r="AF188" t="s">
        <v>37</v>
      </c>
      <c r="AG188">
        <v>58</v>
      </c>
      <c r="AH188">
        <v>13.65</v>
      </c>
      <c r="AI188">
        <v>52.73</v>
      </c>
    </row>
    <row r="189" spans="1:35" x14ac:dyDescent="0.15">
      <c r="A189" t="s">
        <v>28</v>
      </c>
      <c r="B189" t="s">
        <v>29</v>
      </c>
      <c r="C189">
        <v>3</v>
      </c>
      <c r="D189" t="s">
        <v>40</v>
      </c>
      <c r="E189">
        <v>45</v>
      </c>
      <c r="F189" t="s">
        <v>73</v>
      </c>
      <c r="G189">
        <v>6</v>
      </c>
      <c r="H189">
        <v>831</v>
      </c>
      <c r="I189">
        <v>391</v>
      </c>
      <c r="J189">
        <v>47.05</v>
      </c>
      <c r="K189">
        <v>440</v>
      </c>
      <c r="L189">
        <v>52.95</v>
      </c>
      <c r="M189">
        <v>16</v>
      </c>
      <c r="N189">
        <v>1.93</v>
      </c>
      <c r="O189">
        <v>3.64</v>
      </c>
      <c r="P189">
        <v>12</v>
      </c>
      <c r="Q189">
        <v>1.44</v>
      </c>
      <c r="R189">
        <v>2.73</v>
      </c>
      <c r="S189">
        <v>412</v>
      </c>
      <c r="T189">
        <v>49.58</v>
      </c>
      <c r="U189">
        <v>93.64</v>
      </c>
      <c r="V189">
        <v>1</v>
      </c>
      <c r="W189" t="s">
        <v>32</v>
      </c>
      <c r="X189" t="s">
        <v>33</v>
      </c>
      <c r="Y189" t="s">
        <v>34</v>
      </c>
      <c r="Z189">
        <v>105</v>
      </c>
      <c r="AA189">
        <v>12.64</v>
      </c>
      <c r="AB189">
        <v>25.49</v>
      </c>
      <c r="AC189">
        <v>2</v>
      </c>
      <c r="AD189" t="s">
        <v>35</v>
      </c>
      <c r="AE189" t="s">
        <v>36</v>
      </c>
      <c r="AF189" t="s">
        <v>37</v>
      </c>
      <c r="AG189">
        <v>307</v>
      </c>
      <c r="AH189">
        <v>36.94</v>
      </c>
      <c r="AI189">
        <v>74.510000000000005</v>
      </c>
    </row>
    <row r="190" spans="1:35" x14ac:dyDescent="0.15">
      <c r="A190" t="s">
        <v>28</v>
      </c>
      <c r="B190" t="s">
        <v>29</v>
      </c>
      <c r="C190">
        <v>3</v>
      </c>
      <c r="D190" t="s">
        <v>40</v>
      </c>
      <c r="E190">
        <v>45</v>
      </c>
      <c r="F190" t="s">
        <v>73</v>
      </c>
      <c r="G190">
        <v>7</v>
      </c>
      <c r="H190">
        <v>474</v>
      </c>
      <c r="I190">
        <v>271</v>
      </c>
      <c r="J190">
        <v>57.17</v>
      </c>
      <c r="K190">
        <v>203</v>
      </c>
      <c r="L190">
        <v>42.83</v>
      </c>
      <c r="M190">
        <v>4</v>
      </c>
      <c r="N190">
        <v>0.84</v>
      </c>
      <c r="O190">
        <v>1.97</v>
      </c>
      <c r="P190">
        <v>5</v>
      </c>
      <c r="Q190">
        <v>1.05</v>
      </c>
      <c r="R190">
        <v>2.46</v>
      </c>
      <c r="S190">
        <v>194</v>
      </c>
      <c r="T190">
        <v>40.93</v>
      </c>
      <c r="U190">
        <v>95.57</v>
      </c>
      <c r="V190">
        <v>1</v>
      </c>
      <c r="W190" t="s">
        <v>32</v>
      </c>
      <c r="X190" t="s">
        <v>33</v>
      </c>
      <c r="Y190" t="s">
        <v>34</v>
      </c>
      <c r="Z190">
        <v>75</v>
      </c>
      <c r="AA190">
        <v>15.82</v>
      </c>
      <c r="AB190">
        <v>38.659999999999997</v>
      </c>
      <c r="AC190">
        <v>2</v>
      </c>
      <c r="AD190" t="s">
        <v>35</v>
      </c>
      <c r="AE190" t="s">
        <v>36</v>
      </c>
      <c r="AF190" t="s">
        <v>37</v>
      </c>
      <c r="AG190">
        <v>119</v>
      </c>
      <c r="AH190">
        <v>25.11</v>
      </c>
      <c r="AI190">
        <v>61.34</v>
      </c>
    </row>
    <row r="191" spans="1:35" x14ac:dyDescent="0.15">
      <c r="A191" t="s">
        <v>28</v>
      </c>
      <c r="B191" t="s">
        <v>29</v>
      </c>
      <c r="C191">
        <v>3</v>
      </c>
      <c r="D191" t="s">
        <v>40</v>
      </c>
      <c r="E191">
        <v>45</v>
      </c>
      <c r="F191" t="s">
        <v>73</v>
      </c>
      <c r="G191">
        <v>8</v>
      </c>
      <c r="H191">
        <v>376</v>
      </c>
      <c r="I191">
        <v>209</v>
      </c>
      <c r="J191">
        <v>55.59</v>
      </c>
      <c r="K191">
        <v>167</v>
      </c>
      <c r="L191">
        <v>44.41</v>
      </c>
      <c r="M191">
        <v>2</v>
      </c>
      <c r="N191">
        <v>0.53</v>
      </c>
      <c r="O191">
        <v>1.2</v>
      </c>
      <c r="P191">
        <v>4</v>
      </c>
      <c r="Q191">
        <v>1.06</v>
      </c>
      <c r="R191">
        <v>2.4</v>
      </c>
      <c r="S191">
        <v>161</v>
      </c>
      <c r="T191">
        <v>42.82</v>
      </c>
      <c r="U191">
        <v>96.41</v>
      </c>
      <c r="V191">
        <v>1</v>
      </c>
      <c r="W191" t="s">
        <v>32</v>
      </c>
      <c r="X191" t="s">
        <v>33</v>
      </c>
      <c r="Y191" t="s">
        <v>34</v>
      </c>
      <c r="Z191">
        <v>67</v>
      </c>
      <c r="AA191">
        <v>17.82</v>
      </c>
      <c r="AB191">
        <v>41.61</v>
      </c>
      <c r="AC191">
        <v>2</v>
      </c>
      <c r="AD191" t="s">
        <v>35</v>
      </c>
      <c r="AE191" t="s">
        <v>36</v>
      </c>
      <c r="AF191" t="s">
        <v>37</v>
      </c>
      <c r="AG191">
        <v>94</v>
      </c>
      <c r="AH191">
        <v>25</v>
      </c>
      <c r="AI191">
        <v>58.39</v>
      </c>
    </row>
    <row r="192" spans="1:35" x14ac:dyDescent="0.15">
      <c r="A192" t="s">
        <v>28</v>
      </c>
      <c r="B192" t="s">
        <v>29</v>
      </c>
      <c r="C192">
        <v>1</v>
      </c>
      <c r="D192" t="s">
        <v>30</v>
      </c>
      <c r="E192">
        <v>46</v>
      </c>
      <c r="F192" t="s">
        <v>74</v>
      </c>
      <c r="G192">
        <v>1</v>
      </c>
      <c r="H192">
        <v>276</v>
      </c>
      <c r="I192">
        <v>144</v>
      </c>
      <c r="J192">
        <v>52.17</v>
      </c>
      <c r="K192">
        <v>132</v>
      </c>
      <c r="L192">
        <v>47.83</v>
      </c>
      <c r="M192">
        <v>1</v>
      </c>
      <c r="N192">
        <v>0.36</v>
      </c>
      <c r="O192">
        <v>0.76</v>
      </c>
      <c r="P192">
        <v>0</v>
      </c>
      <c r="Q192">
        <v>0</v>
      </c>
      <c r="R192">
        <v>0</v>
      </c>
      <c r="S192">
        <v>131</v>
      </c>
      <c r="T192">
        <v>47.46</v>
      </c>
      <c r="U192">
        <v>99.24</v>
      </c>
      <c r="V192">
        <v>1</v>
      </c>
      <c r="W192" t="s">
        <v>32</v>
      </c>
      <c r="X192" t="s">
        <v>33</v>
      </c>
      <c r="Y192" t="s">
        <v>34</v>
      </c>
      <c r="Z192">
        <v>82</v>
      </c>
      <c r="AA192">
        <v>29.71</v>
      </c>
      <c r="AB192">
        <v>62.6</v>
      </c>
      <c r="AC192">
        <v>2</v>
      </c>
      <c r="AD192" t="s">
        <v>35</v>
      </c>
      <c r="AE192" t="s">
        <v>36</v>
      </c>
      <c r="AF192" t="s">
        <v>37</v>
      </c>
      <c r="AG192">
        <v>49</v>
      </c>
      <c r="AH192">
        <v>17.75</v>
      </c>
      <c r="AI192">
        <v>37.4</v>
      </c>
    </row>
    <row r="193" spans="1:35" x14ac:dyDescent="0.15">
      <c r="A193" t="s">
        <v>28</v>
      </c>
      <c r="B193" t="s">
        <v>29</v>
      </c>
      <c r="C193">
        <v>1</v>
      </c>
      <c r="D193" t="s">
        <v>30</v>
      </c>
      <c r="E193">
        <v>46</v>
      </c>
      <c r="F193" t="s">
        <v>74</v>
      </c>
      <c r="G193">
        <v>2</v>
      </c>
      <c r="H193">
        <v>121</v>
      </c>
      <c r="I193">
        <v>60</v>
      </c>
      <c r="J193">
        <v>49.59</v>
      </c>
      <c r="K193">
        <v>61</v>
      </c>
      <c r="L193">
        <v>50.41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61</v>
      </c>
      <c r="T193">
        <v>50.41</v>
      </c>
      <c r="U193">
        <v>100</v>
      </c>
      <c r="V193">
        <v>1</v>
      </c>
      <c r="W193" t="s">
        <v>32</v>
      </c>
      <c r="X193" t="s">
        <v>33</v>
      </c>
      <c r="Y193" t="s">
        <v>34</v>
      </c>
      <c r="Z193">
        <v>33</v>
      </c>
      <c r="AA193">
        <v>27.27</v>
      </c>
      <c r="AB193">
        <v>54.1</v>
      </c>
      <c r="AC193">
        <v>2</v>
      </c>
      <c r="AD193" t="s">
        <v>35</v>
      </c>
      <c r="AE193" t="s">
        <v>36</v>
      </c>
      <c r="AF193" t="s">
        <v>37</v>
      </c>
      <c r="AG193">
        <v>28</v>
      </c>
      <c r="AH193">
        <v>23.14</v>
      </c>
      <c r="AI193">
        <v>45.9</v>
      </c>
    </row>
    <row r="194" spans="1:35" x14ac:dyDescent="0.15">
      <c r="A194" t="s">
        <v>28</v>
      </c>
      <c r="B194" t="s">
        <v>29</v>
      </c>
      <c r="C194">
        <v>1</v>
      </c>
      <c r="D194" t="s">
        <v>30</v>
      </c>
      <c r="E194">
        <v>46</v>
      </c>
      <c r="F194" t="s">
        <v>74</v>
      </c>
      <c r="G194">
        <v>3</v>
      </c>
      <c r="H194">
        <v>115</v>
      </c>
      <c r="I194">
        <v>44</v>
      </c>
      <c r="J194">
        <v>38.26</v>
      </c>
      <c r="K194">
        <v>71</v>
      </c>
      <c r="L194">
        <v>61.74</v>
      </c>
      <c r="M194">
        <v>2</v>
      </c>
      <c r="N194">
        <v>1.74</v>
      </c>
      <c r="O194">
        <v>2.82</v>
      </c>
      <c r="P194">
        <v>0</v>
      </c>
      <c r="Q194">
        <v>0</v>
      </c>
      <c r="R194">
        <v>0</v>
      </c>
      <c r="S194">
        <v>69</v>
      </c>
      <c r="T194">
        <v>60</v>
      </c>
      <c r="U194">
        <v>97.18</v>
      </c>
      <c r="V194">
        <v>1</v>
      </c>
      <c r="W194" t="s">
        <v>32</v>
      </c>
      <c r="X194" t="s">
        <v>33</v>
      </c>
      <c r="Y194" t="s">
        <v>34</v>
      </c>
      <c r="Z194">
        <v>19</v>
      </c>
      <c r="AA194">
        <v>16.52</v>
      </c>
      <c r="AB194">
        <v>27.54</v>
      </c>
      <c r="AC194">
        <v>2</v>
      </c>
      <c r="AD194" t="s">
        <v>35</v>
      </c>
      <c r="AE194" t="s">
        <v>36</v>
      </c>
      <c r="AF194" t="s">
        <v>37</v>
      </c>
      <c r="AG194">
        <v>50</v>
      </c>
      <c r="AH194">
        <v>43.48</v>
      </c>
      <c r="AI194">
        <v>72.459999999999994</v>
      </c>
    </row>
    <row r="195" spans="1:35" x14ac:dyDescent="0.15">
      <c r="A195" t="s">
        <v>28</v>
      </c>
      <c r="B195" t="s">
        <v>29</v>
      </c>
      <c r="C195">
        <v>1</v>
      </c>
      <c r="D195" t="s">
        <v>30</v>
      </c>
      <c r="E195">
        <v>46</v>
      </c>
      <c r="F195" t="s">
        <v>74</v>
      </c>
      <c r="G195">
        <v>4</v>
      </c>
      <c r="H195">
        <v>90</v>
      </c>
      <c r="I195">
        <v>33</v>
      </c>
      <c r="J195">
        <v>36.67</v>
      </c>
      <c r="K195">
        <v>57</v>
      </c>
      <c r="L195">
        <v>63.33</v>
      </c>
      <c r="M195">
        <v>2</v>
      </c>
      <c r="N195">
        <v>2.2200000000000002</v>
      </c>
      <c r="O195">
        <v>3.51</v>
      </c>
      <c r="P195">
        <v>0</v>
      </c>
      <c r="Q195">
        <v>0</v>
      </c>
      <c r="R195">
        <v>0</v>
      </c>
      <c r="S195">
        <v>55</v>
      </c>
      <c r="T195">
        <v>61.11</v>
      </c>
      <c r="U195">
        <v>96.49</v>
      </c>
      <c r="V195">
        <v>1</v>
      </c>
      <c r="W195" t="s">
        <v>32</v>
      </c>
      <c r="X195" t="s">
        <v>33</v>
      </c>
      <c r="Y195" t="s">
        <v>34</v>
      </c>
      <c r="Z195">
        <v>15</v>
      </c>
      <c r="AA195">
        <v>16.670000000000002</v>
      </c>
      <c r="AB195">
        <v>27.27</v>
      </c>
      <c r="AC195">
        <v>2</v>
      </c>
      <c r="AD195" t="s">
        <v>35</v>
      </c>
      <c r="AE195" t="s">
        <v>36</v>
      </c>
      <c r="AF195" t="s">
        <v>37</v>
      </c>
      <c r="AG195">
        <v>40</v>
      </c>
      <c r="AH195">
        <v>44.44</v>
      </c>
      <c r="AI195">
        <v>72.73</v>
      </c>
    </row>
    <row r="196" spans="1:35" x14ac:dyDescent="0.15">
      <c r="A196" t="s">
        <v>28</v>
      </c>
      <c r="B196" t="s">
        <v>29</v>
      </c>
      <c r="C196">
        <v>2</v>
      </c>
      <c r="D196" t="s">
        <v>49</v>
      </c>
      <c r="E196">
        <v>47</v>
      </c>
      <c r="F196" t="s">
        <v>75</v>
      </c>
      <c r="G196">
        <v>1</v>
      </c>
      <c r="H196">
        <v>1139</v>
      </c>
      <c r="I196">
        <v>649</v>
      </c>
      <c r="J196">
        <v>56.98</v>
      </c>
      <c r="K196">
        <v>490</v>
      </c>
      <c r="L196">
        <v>43.02</v>
      </c>
      <c r="M196">
        <v>13</v>
      </c>
      <c r="N196">
        <v>1.1399999999999999</v>
      </c>
      <c r="O196">
        <v>2.65</v>
      </c>
      <c r="P196">
        <v>11</v>
      </c>
      <c r="Q196">
        <v>0.97</v>
      </c>
      <c r="R196">
        <v>2.2400000000000002</v>
      </c>
      <c r="S196">
        <v>466</v>
      </c>
      <c r="T196">
        <v>40.909999999999997</v>
      </c>
      <c r="U196">
        <v>95.1</v>
      </c>
      <c r="V196">
        <v>1</v>
      </c>
      <c r="W196" t="s">
        <v>32</v>
      </c>
      <c r="X196" t="s">
        <v>33</v>
      </c>
      <c r="Y196" t="s">
        <v>34</v>
      </c>
      <c r="Z196">
        <v>282</v>
      </c>
      <c r="AA196">
        <v>24.76</v>
      </c>
      <c r="AB196">
        <v>60.52</v>
      </c>
      <c r="AC196">
        <v>2</v>
      </c>
      <c r="AD196" t="s">
        <v>35</v>
      </c>
      <c r="AE196" t="s">
        <v>36</v>
      </c>
      <c r="AF196" t="s">
        <v>37</v>
      </c>
      <c r="AG196">
        <v>184</v>
      </c>
      <c r="AH196">
        <v>16.149999999999999</v>
      </c>
      <c r="AI196">
        <v>39.479999999999997</v>
      </c>
    </row>
    <row r="197" spans="1:35" x14ac:dyDescent="0.15">
      <c r="A197" t="s">
        <v>28</v>
      </c>
      <c r="B197" t="s">
        <v>29</v>
      </c>
      <c r="C197">
        <v>2</v>
      </c>
      <c r="D197" t="s">
        <v>49</v>
      </c>
      <c r="E197">
        <v>47</v>
      </c>
      <c r="F197" t="s">
        <v>75</v>
      </c>
      <c r="G197">
        <v>2</v>
      </c>
      <c r="H197">
        <v>1004</v>
      </c>
      <c r="I197">
        <v>607</v>
      </c>
      <c r="J197">
        <v>60.46</v>
      </c>
      <c r="K197">
        <v>397</v>
      </c>
      <c r="L197">
        <v>39.54</v>
      </c>
      <c r="M197">
        <v>8</v>
      </c>
      <c r="N197">
        <v>0.8</v>
      </c>
      <c r="O197">
        <v>2.02</v>
      </c>
      <c r="P197">
        <v>12</v>
      </c>
      <c r="Q197">
        <v>1.2</v>
      </c>
      <c r="R197">
        <v>3.02</v>
      </c>
      <c r="S197">
        <v>377</v>
      </c>
      <c r="T197">
        <v>37.549999999999997</v>
      </c>
      <c r="U197">
        <v>94.96</v>
      </c>
      <c r="V197">
        <v>1</v>
      </c>
      <c r="W197" t="s">
        <v>32</v>
      </c>
      <c r="X197" t="s">
        <v>33</v>
      </c>
      <c r="Y197" t="s">
        <v>34</v>
      </c>
      <c r="Z197">
        <v>241</v>
      </c>
      <c r="AA197">
        <v>24</v>
      </c>
      <c r="AB197">
        <v>63.93</v>
      </c>
      <c r="AC197">
        <v>2</v>
      </c>
      <c r="AD197" t="s">
        <v>35</v>
      </c>
      <c r="AE197" t="s">
        <v>36</v>
      </c>
      <c r="AF197" t="s">
        <v>37</v>
      </c>
      <c r="AG197">
        <v>136</v>
      </c>
      <c r="AH197">
        <v>13.55</v>
      </c>
      <c r="AI197">
        <v>36.07</v>
      </c>
    </row>
    <row r="198" spans="1:35" x14ac:dyDescent="0.15">
      <c r="A198" t="s">
        <v>28</v>
      </c>
      <c r="B198" t="s">
        <v>29</v>
      </c>
      <c r="C198">
        <v>2</v>
      </c>
      <c r="D198" t="s">
        <v>49</v>
      </c>
      <c r="E198">
        <v>47</v>
      </c>
      <c r="F198" t="s">
        <v>75</v>
      </c>
      <c r="G198">
        <v>3</v>
      </c>
      <c r="H198">
        <v>1463</v>
      </c>
      <c r="I198">
        <v>910</v>
      </c>
      <c r="J198">
        <v>62.2</v>
      </c>
      <c r="K198">
        <v>553</v>
      </c>
      <c r="L198">
        <v>37.799999999999997</v>
      </c>
      <c r="M198">
        <v>18</v>
      </c>
      <c r="N198">
        <v>1.23</v>
      </c>
      <c r="O198">
        <v>3.25</v>
      </c>
      <c r="P198">
        <v>10</v>
      </c>
      <c r="Q198">
        <v>0.68</v>
      </c>
      <c r="R198">
        <v>1.81</v>
      </c>
      <c r="S198">
        <v>525</v>
      </c>
      <c r="T198">
        <v>35.89</v>
      </c>
      <c r="U198">
        <v>94.94</v>
      </c>
      <c r="V198">
        <v>1</v>
      </c>
      <c r="W198" t="s">
        <v>32</v>
      </c>
      <c r="X198" t="s">
        <v>33</v>
      </c>
      <c r="Y198" t="s">
        <v>34</v>
      </c>
      <c r="Z198">
        <v>313</v>
      </c>
      <c r="AA198">
        <v>21.39</v>
      </c>
      <c r="AB198">
        <v>59.62</v>
      </c>
      <c r="AC198">
        <v>2</v>
      </c>
      <c r="AD198" t="s">
        <v>35</v>
      </c>
      <c r="AE198" t="s">
        <v>36</v>
      </c>
      <c r="AF198" t="s">
        <v>37</v>
      </c>
      <c r="AG198">
        <v>212</v>
      </c>
      <c r="AH198">
        <v>14.49</v>
      </c>
      <c r="AI198">
        <v>40.380000000000003</v>
      </c>
    </row>
    <row r="199" spans="1:35" x14ac:dyDescent="0.15">
      <c r="A199" t="s">
        <v>28</v>
      </c>
      <c r="B199" t="s">
        <v>29</v>
      </c>
      <c r="C199">
        <v>2</v>
      </c>
      <c r="D199" t="s">
        <v>49</v>
      </c>
      <c r="E199">
        <v>47</v>
      </c>
      <c r="F199" t="s">
        <v>75</v>
      </c>
      <c r="G199">
        <v>4</v>
      </c>
      <c r="H199">
        <v>1181</v>
      </c>
      <c r="I199">
        <v>663</v>
      </c>
      <c r="J199">
        <v>56.14</v>
      </c>
      <c r="K199">
        <v>518</v>
      </c>
      <c r="L199">
        <v>43.86</v>
      </c>
      <c r="M199">
        <v>22</v>
      </c>
      <c r="N199">
        <v>1.86</v>
      </c>
      <c r="O199">
        <v>4.25</v>
      </c>
      <c r="P199">
        <v>12</v>
      </c>
      <c r="Q199">
        <v>1.02</v>
      </c>
      <c r="R199">
        <v>2.3199999999999998</v>
      </c>
      <c r="S199">
        <v>484</v>
      </c>
      <c r="T199">
        <v>40.98</v>
      </c>
      <c r="U199">
        <v>93.44</v>
      </c>
      <c r="V199">
        <v>1</v>
      </c>
      <c r="W199" t="s">
        <v>32</v>
      </c>
      <c r="X199" t="s">
        <v>33</v>
      </c>
      <c r="Y199" t="s">
        <v>34</v>
      </c>
      <c r="Z199">
        <v>280</v>
      </c>
      <c r="AA199">
        <v>23.71</v>
      </c>
      <c r="AB199">
        <v>57.85</v>
      </c>
      <c r="AC199">
        <v>2</v>
      </c>
      <c r="AD199" t="s">
        <v>35</v>
      </c>
      <c r="AE199" t="s">
        <v>36</v>
      </c>
      <c r="AF199" t="s">
        <v>37</v>
      </c>
      <c r="AG199">
        <v>204</v>
      </c>
      <c r="AH199">
        <v>17.27</v>
      </c>
      <c r="AI199">
        <v>42.15</v>
      </c>
    </row>
    <row r="200" spans="1:35" x14ac:dyDescent="0.15">
      <c r="A200" t="s">
        <v>28</v>
      </c>
      <c r="B200" t="s">
        <v>29</v>
      </c>
      <c r="C200">
        <v>2</v>
      </c>
      <c r="D200" t="s">
        <v>49</v>
      </c>
      <c r="E200">
        <v>47</v>
      </c>
      <c r="F200" t="s">
        <v>75</v>
      </c>
      <c r="G200">
        <v>5</v>
      </c>
      <c r="H200">
        <v>1692</v>
      </c>
      <c r="I200">
        <v>1165</v>
      </c>
      <c r="J200">
        <v>68.849999999999994</v>
      </c>
      <c r="K200">
        <v>527</v>
      </c>
      <c r="L200">
        <v>31.15</v>
      </c>
      <c r="M200">
        <v>11</v>
      </c>
      <c r="N200">
        <v>0.65</v>
      </c>
      <c r="O200">
        <v>2.09</v>
      </c>
      <c r="P200">
        <v>10</v>
      </c>
      <c r="Q200">
        <v>0.59</v>
      </c>
      <c r="R200">
        <v>1.9</v>
      </c>
      <c r="S200">
        <v>506</v>
      </c>
      <c r="T200">
        <v>29.91</v>
      </c>
      <c r="U200">
        <v>96.02</v>
      </c>
      <c r="V200">
        <v>1</v>
      </c>
      <c r="W200" t="s">
        <v>32</v>
      </c>
      <c r="X200" t="s">
        <v>33</v>
      </c>
      <c r="Y200" t="s">
        <v>34</v>
      </c>
      <c r="Z200">
        <v>277</v>
      </c>
      <c r="AA200">
        <v>16.37</v>
      </c>
      <c r="AB200">
        <v>54.74</v>
      </c>
      <c r="AC200">
        <v>2</v>
      </c>
      <c r="AD200" t="s">
        <v>35</v>
      </c>
      <c r="AE200" t="s">
        <v>36</v>
      </c>
      <c r="AF200" t="s">
        <v>37</v>
      </c>
      <c r="AG200">
        <v>229</v>
      </c>
      <c r="AH200">
        <v>13.53</v>
      </c>
      <c r="AI200">
        <v>45.26</v>
      </c>
    </row>
    <row r="201" spans="1:35" x14ac:dyDescent="0.15">
      <c r="A201" t="s">
        <v>28</v>
      </c>
      <c r="B201" t="s">
        <v>29</v>
      </c>
      <c r="C201">
        <v>2</v>
      </c>
      <c r="D201" t="s">
        <v>49</v>
      </c>
      <c r="E201">
        <v>47</v>
      </c>
      <c r="F201" t="s">
        <v>75</v>
      </c>
      <c r="G201">
        <v>6</v>
      </c>
      <c r="H201">
        <v>1567</v>
      </c>
      <c r="I201">
        <v>988</v>
      </c>
      <c r="J201">
        <v>63.05</v>
      </c>
      <c r="K201">
        <v>579</v>
      </c>
      <c r="L201">
        <v>36.950000000000003</v>
      </c>
      <c r="M201">
        <v>14</v>
      </c>
      <c r="N201">
        <v>0.89</v>
      </c>
      <c r="O201">
        <v>2.42</v>
      </c>
      <c r="P201">
        <v>19</v>
      </c>
      <c r="Q201">
        <v>1.21</v>
      </c>
      <c r="R201">
        <v>3.28</v>
      </c>
      <c r="S201">
        <v>546</v>
      </c>
      <c r="T201">
        <v>34.840000000000003</v>
      </c>
      <c r="U201">
        <v>94.3</v>
      </c>
      <c r="V201">
        <v>1</v>
      </c>
      <c r="W201" t="s">
        <v>32</v>
      </c>
      <c r="X201" t="s">
        <v>33</v>
      </c>
      <c r="Y201" t="s">
        <v>34</v>
      </c>
      <c r="Z201">
        <v>323</v>
      </c>
      <c r="AA201">
        <v>20.61</v>
      </c>
      <c r="AB201">
        <v>59.16</v>
      </c>
      <c r="AC201">
        <v>2</v>
      </c>
      <c r="AD201" t="s">
        <v>35</v>
      </c>
      <c r="AE201" t="s">
        <v>36</v>
      </c>
      <c r="AF201" t="s">
        <v>37</v>
      </c>
      <c r="AG201">
        <v>223</v>
      </c>
      <c r="AH201">
        <v>14.23</v>
      </c>
      <c r="AI201">
        <v>40.840000000000003</v>
      </c>
    </row>
    <row r="202" spans="1:35" x14ac:dyDescent="0.15">
      <c r="A202" t="s">
        <v>28</v>
      </c>
      <c r="B202" t="s">
        <v>29</v>
      </c>
      <c r="C202">
        <v>2</v>
      </c>
      <c r="D202" t="s">
        <v>49</v>
      </c>
      <c r="E202">
        <v>47</v>
      </c>
      <c r="F202" t="s">
        <v>75</v>
      </c>
      <c r="G202">
        <v>7</v>
      </c>
      <c r="H202">
        <v>1047</v>
      </c>
      <c r="I202">
        <v>664</v>
      </c>
      <c r="J202">
        <v>63.42</v>
      </c>
      <c r="K202">
        <v>383</v>
      </c>
      <c r="L202">
        <v>36.58</v>
      </c>
      <c r="M202">
        <v>7</v>
      </c>
      <c r="N202">
        <v>0.67</v>
      </c>
      <c r="O202">
        <v>1.83</v>
      </c>
      <c r="P202">
        <v>13</v>
      </c>
      <c r="Q202">
        <v>1.24</v>
      </c>
      <c r="R202">
        <v>3.39</v>
      </c>
      <c r="S202">
        <v>363</v>
      </c>
      <c r="T202">
        <v>34.67</v>
      </c>
      <c r="U202">
        <v>94.78</v>
      </c>
      <c r="V202">
        <v>1</v>
      </c>
      <c r="W202" t="s">
        <v>32</v>
      </c>
      <c r="X202" t="s">
        <v>33</v>
      </c>
      <c r="Y202" t="s">
        <v>34</v>
      </c>
      <c r="Z202">
        <v>176</v>
      </c>
      <c r="AA202">
        <v>16.809999999999999</v>
      </c>
      <c r="AB202">
        <v>48.48</v>
      </c>
      <c r="AC202">
        <v>2</v>
      </c>
      <c r="AD202" t="s">
        <v>35</v>
      </c>
      <c r="AE202" t="s">
        <v>36</v>
      </c>
      <c r="AF202" t="s">
        <v>37</v>
      </c>
      <c r="AG202">
        <v>187</v>
      </c>
      <c r="AH202">
        <v>17.86</v>
      </c>
      <c r="AI202">
        <v>51.52</v>
      </c>
    </row>
    <row r="203" spans="1:35" x14ac:dyDescent="0.15">
      <c r="A203" t="s">
        <v>28</v>
      </c>
      <c r="B203" t="s">
        <v>29</v>
      </c>
      <c r="C203">
        <v>2</v>
      </c>
      <c r="D203" t="s">
        <v>49</v>
      </c>
      <c r="E203">
        <v>47</v>
      </c>
      <c r="F203" t="s">
        <v>75</v>
      </c>
      <c r="G203">
        <v>8</v>
      </c>
      <c r="H203">
        <v>1192</v>
      </c>
      <c r="I203">
        <v>728</v>
      </c>
      <c r="J203">
        <v>61.07</v>
      </c>
      <c r="K203">
        <v>464</v>
      </c>
      <c r="L203">
        <v>38.93</v>
      </c>
      <c r="M203">
        <v>4</v>
      </c>
      <c r="N203">
        <v>0.34</v>
      </c>
      <c r="O203">
        <v>0.86</v>
      </c>
      <c r="P203">
        <v>7</v>
      </c>
      <c r="Q203">
        <v>0.59</v>
      </c>
      <c r="R203">
        <v>1.51</v>
      </c>
      <c r="S203">
        <v>453</v>
      </c>
      <c r="T203">
        <v>38</v>
      </c>
      <c r="U203">
        <v>97.63</v>
      </c>
      <c r="V203">
        <v>1</v>
      </c>
      <c r="W203" t="s">
        <v>32</v>
      </c>
      <c r="X203" t="s">
        <v>33</v>
      </c>
      <c r="Y203" t="s">
        <v>34</v>
      </c>
      <c r="Z203">
        <v>237</v>
      </c>
      <c r="AA203">
        <v>19.88</v>
      </c>
      <c r="AB203">
        <v>52.32</v>
      </c>
      <c r="AC203">
        <v>2</v>
      </c>
      <c r="AD203" t="s">
        <v>35</v>
      </c>
      <c r="AE203" t="s">
        <v>36</v>
      </c>
      <c r="AF203" t="s">
        <v>37</v>
      </c>
      <c r="AG203">
        <v>216</v>
      </c>
      <c r="AH203">
        <v>18.12</v>
      </c>
      <c r="AI203">
        <v>47.68</v>
      </c>
    </row>
    <row r="204" spans="1:35" x14ac:dyDescent="0.15">
      <c r="A204" t="s">
        <v>28</v>
      </c>
      <c r="B204" t="s">
        <v>29</v>
      </c>
      <c r="C204">
        <v>2</v>
      </c>
      <c r="D204" t="s">
        <v>49</v>
      </c>
      <c r="E204">
        <v>48</v>
      </c>
      <c r="F204" t="s">
        <v>76</v>
      </c>
      <c r="G204">
        <v>1</v>
      </c>
      <c r="H204">
        <v>2425</v>
      </c>
      <c r="I204">
        <v>1333</v>
      </c>
      <c r="J204">
        <v>54.97</v>
      </c>
      <c r="K204">
        <v>1092</v>
      </c>
      <c r="L204">
        <v>45.03</v>
      </c>
      <c r="M204">
        <v>33</v>
      </c>
      <c r="N204">
        <v>1.36</v>
      </c>
      <c r="O204">
        <v>3.02</v>
      </c>
      <c r="P204">
        <v>23</v>
      </c>
      <c r="Q204">
        <v>0.95</v>
      </c>
      <c r="R204">
        <v>2.11</v>
      </c>
      <c r="S204">
        <v>1036</v>
      </c>
      <c r="T204">
        <v>42.72</v>
      </c>
      <c r="U204">
        <v>94.87</v>
      </c>
      <c r="V204">
        <v>1</v>
      </c>
      <c r="W204" t="s">
        <v>32</v>
      </c>
      <c r="X204" t="s">
        <v>33</v>
      </c>
      <c r="Y204" t="s">
        <v>34</v>
      </c>
      <c r="Z204">
        <v>543</v>
      </c>
      <c r="AA204">
        <v>22.39</v>
      </c>
      <c r="AB204">
        <v>52.41</v>
      </c>
      <c r="AC204">
        <v>2</v>
      </c>
      <c r="AD204" t="s">
        <v>35</v>
      </c>
      <c r="AE204" t="s">
        <v>36</v>
      </c>
      <c r="AF204" t="s">
        <v>37</v>
      </c>
      <c r="AG204">
        <v>493</v>
      </c>
      <c r="AH204">
        <v>20.329999999999998</v>
      </c>
      <c r="AI204">
        <v>47.59</v>
      </c>
    </row>
    <row r="205" spans="1:35" x14ac:dyDescent="0.15">
      <c r="A205" t="s">
        <v>28</v>
      </c>
      <c r="B205" t="s">
        <v>29</v>
      </c>
      <c r="C205">
        <v>2</v>
      </c>
      <c r="D205" t="s">
        <v>49</v>
      </c>
      <c r="E205">
        <v>48</v>
      </c>
      <c r="F205" t="s">
        <v>76</v>
      </c>
      <c r="G205">
        <v>2</v>
      </c>
      <c r="H205">
        <v>2325</v>
      </c>
      <c r="I205">
        <v>1358</v>
      </c>
      <c r="J205">
        <v>58.41</v>
      </c>
      <c r="K205">
        <v>967</v>
      </c>
      <c r="L205">
        <v>41.59</v>
      </c>
      <c r="M205">
        <v>13</v>
      </c>
      <c r="N205">
        <v>0.56000000000000005</v>
      </c>
      <c r="O205">
        <v>1.34</v>
      </c>
      <c r="P205">
        <v>29</v>
      </c>
      <c r="Q205">
        <v>1.25</v>
      </c>
      <c r="R205">
        <v>3</v>
      </c>
      <c r="S205">
        <v>925</v>
      </c>
      <c r="T205">
        <v>39.78</v>
      </c>
      <c r="U205">
        <v>95.66</v>
      </c>
      <c r="V205">
        <v>1</v>
      </c>
      <c r="W205" t="s">
        <v>32</v>
      </c>
      <c r="X205" t="s">
        <v>33</v>
      </c>
      <c r="Y205" t="s">
        <v>34</v>
      </c>
      <c r="Z205">
        <v>453</v>
      </c>
      <c r="AA205">
        <v>19.48</v>
      </c>
      <c r="AB205">
        <v>48.97</v>
      </c>
      <c r="AC205">
        <v>2</v>
      </c>
      <c r="AD205" t="s">
        <v>35</v>
      </c>
      <c r="AE205" t="s">
        <v>36</v>
      </c>
      <c r="AF205" t="s">
        <v>37</v>
      </c>
      <c r="AG205">
        <v>472</v>
      </c>
      <c r="AH205">
        <v>20.3</v>
      </c>
      <c r="AI205">
        <v>51.03</v>
      </c>
    </row>
    <row r="206" spans="1:35" x14ac:dyDescent="0.15">
      <c r="A206" t="s">
        <v>28</v>
      </c>
      <c r="B206" t="s">
        <v>29</v>
      </c>
      <c r="C206">
        <v>2</v>
      </c>
      <c r="D206" t="s">
        <v>49</v>
      </c>
      <c r="E206">
        <v>48</v>
      </c>
      <c r="F206" t="s">
        <v>76</v>
      </c>
      <c r="G206">
        <v>3</v>
      </c>
      <c r="H206">
        <v>1433</v>
      </c>
      <c r="I206">
        <v>842</v>
      </c>
      <c r="J206">
        <v>58.76</v>
      </c>
      <c r="K206">
        <v>591</v>
      </c>
      <c r="L206">
        <v>41.24</v>
      </c>
      <c r="M206">
        <v>0</v>
      </c>
      <c r="N206">
        <v>0</v>
      </c>
      <c r="O206">
        <v>0</v>
      </c>
      <c r="P206">
        <v>29</v>
      </c>
      <c r="Q206">
        <v>2.02</v>
      </c>
      <c r="R206">
        <v>4.91</v>
      </c>
      <c r="S206">
        <v>562</v>
      </c>
      <c r="T206">
        <v>39.22</v>
      </c>
      <c r="U206">
        <v>95.09</v>
      </c>
      <c r="V206">
        <v>1</v>
      </c>
      <c r="W206" t="s">
        <v>32</v>
      </c>
      <c r="X206" t="s">
        <v>33</v>
      </c>
      <c r="Y206" t="s">
        <v>34</v>
      </c>
      <c r="Z206">
        <v>294</v>
      </c>
      <c r="AA206">
        <v>20.52</v>
      </c>
      <c r="AB206">
        <v>52.31</v>
      </c>
      <c r="AC206">
        <v>2</v>
      </c>
      <c r="AD206" t="s">
        <v>35</v>
      </c>
      <c r="AE206" t="s">
        <v>36</v>
      </c>
      <c r="AF206" t="s">
        <v>37</v>
      </c>
      <c r="AG206">
        <v>268</v>
      </c>
      <c r="AH206">
        <v>18.7</v>
      </c>
      <c r="AI206">
        <v>47.69</v>
      </c>
    </row>
    <row r="207" spans="1:35" x14ac:dyDescent="0.15">
      <c r="A207" t="s">
        <v>28</v>
      </c>
      <c r="B207" t="s">
        <v>29</v>
      </c>
      <c r="C207">
        <v>1</v>
      </c>
      <c r="D207" t="s">
        <v>30</v>
      </c>
      <c r="E207">
        <v>49</v>
      </c>
      <c r="F207" t="s">
        <v>77</v>
      </c>
      <c r="G207">
        <v>1</v>
      </c>
      <c r="H207">
        <v>829</v>
      </c>
      <c r="I207">
        <v>302</v>
      </c>
      <c r="J207">
        <v>36.43</v>
      </c>
      <c r="K207">
        <v>527</v>
      </c>
      <c r="L207">
        <v>63.57</v>
      </c>
      <c r="M207">
        <v>13</v>
      </c>
      <c r="N207">
        <v>1.57</v>
      </c>
      <c r="O207">
        <v>2.4700000000000002</v>
      </c>
      <c r="P207">
        <v>8</v>
      </c>
      <c r="Q207">
        <v>0.97</v>
      </c>
      <c r="R207">
        <v>1.52</v>
      </c>
      <c r="S207">
        <v>506</v>
      </c>
      <c r="T207">
        <v>61.04</v>
      </c>
      <c r="U207">
        <v>96.02</v>
      </c>
      <c r="V207">
        <v>1</v>
      </c>
      <c r="W207" t="s">
        <v>32</v>
      </c>
      <c r="X207" t="s">
        <v>33</v>
      </c>
      <c r="Y207" t="s">
        <v>34</v>
      </c>
      <c r="Z207">
        <v>336</v>
      </c>
      <c r="AA207">
        <v>40.53</v>
      </c>
      <c r="AB207">
        <v>66.400000000000006</v>
      </c>
      <c r="AC207">
        <v>2</v>
      </c>
      <c r="AD207" t="s">
        <v>35</v>
      </c>
      <c r="AE207" t="s">
        <v>36</v>
      </c>
      <c r="AF207" t="s">
        <v>37</v>
      </c>
      <c r="AG207">
        <v>170</v>
      </c>
      <c r="AH207">
        <v>20.51</v>
      </c>
      <c r="AI207">
        <v>33.6</v>
      </c>
    </row>
    <row r="208" spans="1:35" x14ac:dyDescent="0.15">
      <c r="A208" t="s">
        <v>28</v>
      </c>
      <c r="B208" t="s">
        <v>29</v>
      </c>
      <c r="C208">
        <v>1</v>
      </c>
      <c r="D208" t="s">
        <v>30</v>
      </c>
      <c r="E208">
        <v>49</v>
      </c>
      <c r="F208" t="s">
        <v>77</v>
      </c>
      <c r="G208">
        <v>2</v>
      </c>
      <c r="H208">
        <v>468</v>
      </c>
      <c r="I208">
        <v>214</v>
      </c>
      <c r="J208">
        <v>45.73</v>
      </c>
      <c r="K208">
        <v>254</v>
      </c>
      <c r="L208">
        <v>54.27</v>
      </c>
      <c r="M208">
        <v>19</v>
      </c>
      <c r="N208">
        <v>4.0599999999999996</v>
      </c>
      <c r="O208">
        <v>7.48</v>
      </c>
      <c r="P208">
        <v>1</v>
      </c>
      <c r="Q208">
        <v>0.21</v>
      </c>
      <c r="R208">
        <v>0.39</v>
      </c>
      <c r="S208">
        <v>234</v>
      </c>
      <c r="T208">
        <v>50</v>
      </c>
      <c r="U208">
        <v>92.13</v>
      </c>
      <c r="V208">
        <v>1</v>
      </c>
      <c r="W208" t="s">
        <v>32</v>
      </c>
      <c r="X208" t="s">
        <v>33</v>
      </c>
      <c r="Y208" t="s">
        <v>34</v>
      </c>
      <c r="Z208">
        <v>190</v>
      </c>
      <c r="AA208">
        <v>40.6</v>
      </c>
      <c r="AB208">
        <v>81.2</v>
      </c>
      <c r="AC208">
        <v>2</v>
      </c>
      <c r="AD208" t="s">
        <v>35</v>
      </c>
      <c r="AE208" t="s">
        <v>36</v>
      </c>
      <c r="AF208" t="s">
        <v>37</v>
      </c>
      <c r="AG208">
        <v>44</v>
      </c>
      <c r="AH208">
        <v>9.4</v>
      </c>
      <c r="AI208">
        <v>18.8</v>
      </c>
    </row>
    <row r="209" spans="1:35" x14ac:dyDescent="0.15">
      <c r="A209" t="s">
        <v>28</v>
      </c>
      <c r="B209" t="s">
        <v>29</v>
      </c>
      <c r="C209">
        <v>3</v>
      </c>
      <c r="D209" t="s">
        <v>40</v>
      </c>
      <c r="E209">
        <v>50</v>
      </c>
      <c r="F209" t="s">
        <v>78</v>
      </c>
      <c r="G209">
        <v>1</v>
      </c>
      <c r="H209">
        <v>1278</v>
      </c>
      <c r="I209">
        <v>558</v>
      </c>
      <c r="J209">
        <v>43.66</v>
      </c>
      <c r="K209">
        <v>720</v>
      </c>
      <c r="L209">
        <v>56.34</v>
      </c>
      <c r="M209">
        <v>31</v>
      </c>
      <c r="N209">
        <v>2.4300000000000002</v>
      </c>
      <c r="O209">
        <v>4.3099999999999996</v>
      </c>
      <c r="P209">
        <v>28</v>
      </c>
      <c r="Q209">
        <v>2.19</v>
      </c>
      <c r="R209">
        <v>3.89</v>
      </c>
      <c r="S209">
        <v>661</v>
      </c>
      <c r="T209">
        <v>51.72</v>
      </c>
      <c r="U209">
        <v>91.81</v>
      </c>
      <c r="V209">
        <v>1</v>
      </c>
      <c r="W209" t="s">
        <v>32</v>
      </c>
      <c r="X209" t="s">
        <v>33</v>
      </c>
      <c r="Y209" t="s">
        <v>34</v>
      </c>
      <c r="Z209">
        <v>390</v>
      </c>
      <c r="AA209">
        <v>30.52</v>
      </c>
      <c r="AB209">
        <v>59</v>
      </c>
      <c r="AC209">
        <v>2</v>
      </c>
      <c r="AD209" t="s">
        <v>35</v>
      </c>
      <c r="AE209" t="s">
        <v>36</v>
      </c>
      <c r="AF209" t="s">
        <v>37</v>
      </c>
      <c r="AG209">
        <v>271</v>
      </c>
      <c r="AH209">
        <v>21.21</v>
      </c>
      <c r="AI209">
        <v>41</v>
      </c>
    </row>
    <row r="210" spans="1:35" x14ac:dyDescent="0.15">
      <c r="A210" t="s">
        <v>28</v>
      </c>
      <c r="B210" t="s">
        <v>29</v>
      </c>
      <c r="C210">
        <v>3</v>
      </c>
      <c r="D210" t="s">
        <v>40</v>
      </c>
      <c r="E210">
        <v>50</v>
      </c>
      <c r="F210" t="s">
        <v>78</v>
      </c>
      <c r="G210">
        <v>2</v>
      </c>
      <c r="H210">
        <v>1313</v>
      </c>
      <c r="I210">
        <v>552</v>
      </c>
      <c r="J210">
        <v>42.04</v>
      </c>
      <c r="K210">
        <v>761</v>
      </c>
      <c r="L210">
        <v>57.96</v>
      </c>
      <c r="M210">
        <v>12</v>
      </c>
      <c r="N210">
        <v>0.91</v>
      </c>
      <c r="O210">
        <v>1.58</v>
      </c>
      <c r="P210">
        <v>20</v>
      </c>
      <c r="Q210">
        <v>1.52</v>
      </c>
      <c r="R210">
        <v>2.63</v>
      </c>
      <c r="S210">
        <v>729</v>
      </c>
      <c r="T210">
        <v>55.52</v>
      </c>
      <c r="U210">
        <v>95.8</v>
      </c>
      <c r="V210">
        <v>1</v>
      </c>
      <c r="W210" t="s">
        <v>32</v>
      </c>
      <c r="X210" t="s">
        <v>33</v>
      </c>
      <c r="Y210" t="s">
        <v>34</v>
      </c>
      <c r="Z210">
        <v>360</v>
      </c>
      <c r="AA210">
        <v>27.42</v>
      </c>
      <c r="AB210">
        <v>49.38</v>
      </c>
      <c r="AC210">
        <v>2</v>
      </c>
      <c r="AD210" t="s">
        <v>35</v>
      </c>
      <c r="AE210" t="s">
        <v>36</v>
      </c>
      <c r="AF210" t="s">
        <v>37</v>
      </c>
      <c r="AG210">
        <v>369</v>
      </c>
      <c r="AH210">
        <v>28.1</v>
      </c>
      <c r="AI210">
        <v>50.62</v>
      </c>
    </row>
    <row r="211" spans="1:35" x14ac:dyDescent="0.15">
      <c r="A211" t="s">
        <v>28</v>
      </c>
      <c r="B211" t="s">
        <v>29</v>
      </c>
      <c r="C211">
        <v>3</v>
      </c>
      <c r="D211" t="s">
        <v>40</v>
      </c>
      <c r="E211">
        <v>50</v>
      </c>
      <c r="F211" t="s">
        <v>78</v>
      </c>
      <c r="G211">
        <v>3</v>
      </c>
      <c r="H211">
        <v>957</v>
      </c>
      <c r="I211">
        <v>399</v>
      </c>
      <c r="J211">
        <v>41.69</v>
      </c>
      <c r="K211">
        <v>558</v>
      </c>
      <c r="L211">
        <v>58.31</v>
      </c>
      <c r="M211">
        <v>12</v>
      </c>
      <c r="N211">
        <v>1.25</v>
      </c>
      <c r="O211">
        <v>2.15</v>
      </c>
      <c r="P211">
        <v>26</v>
      </c>
      <c r="Q211">
        <v>2.72</v>
      </c>
      <c r="R211">
        <v>4.66</v>
      </c>
      <c r="S211">
        <v>520</v>
      </c>
      <c r="T211">
        <v>54.34</v>
      </c>
      <c r="U211">
        <v>93.19</v>
      </c>
      <c r="V211">
        <v>1</v>
      </c>
      <c r="W211" t="s">
        <v>32</v>
      </c>
      <c r="X211" t="s">
        <v>33</v>
      </c>
      <c r="Y211" t="s">
        <v>34</v>
      </c>
      <c r="Z211">
        <v>299</v>
      </c>
      <c r="AA211">
        <v>31.24</v>
      </c>
      <c r="AB211">
        <v>57.5</v>
      </c>
      <c r="AC211">
        <v>2</v>
      </c>
      <c r="AD211" t="s">
        <v>35</v>
      </c>
      <c r="AE211" t="s">
        <v>36</v>
      </c>
      <c r="AF211" t="s">
        <v>37</v>
      </c>
      <c r="AG211">
        <v>221</v>
      </c>
      <c r="AH211">
        <v>23.09</v>
      </c>
      <c r="AI211">
        <v>42.5</v>
      </c>
    </row>
    <row r="212" spans="1:35" x14ac:dyDescent="0.15">
      <c r="A212" t="s">
        <v>28</v>
      </c>
      <c r="B212" t="s">
        <v>29</v>
      </c>
      <c r="C212">
        <v>3</v>
      </c>
      <c r="D212" t="s">
        <v>40</v>
      </c>
      <c r="E212">
        <v>50</v>
      </c>
      <c r="F212" t="s">
        <v>78</v>
      </c>
      <c r="G212">
        <v>4</v>
      </c>
      <c r="H212">
        <v>293</v>
      </c>
      <c r="I212">
        <v>94</v>
      </c>
      <c r="J212">
        <v>32.08</v>
      </c>
      <c r="K212">
        <v>199</v>
      </c>
      <c r="L212">
        <v>67.92</v>
      </c>
      <c r="M212">
        <v>4</v>
      </c>
      <c r="N212">
        <v>1.37</v>
      </c>
      <c r="O212">
        <v>2.0099999999999998</v>
      </c>
      <c r="P212">
        <v>2</v>
      </c>
      <c r="Q212">
        <v>0.68</v>
      </c>
      <c r="R212">
        <v>1.01</v>
      </c>
      <c r="S212">
        <v>193</v>
      </c>
      <c r="T212">
        <v>65.87</v>
      </c>
      <c r="U212">
        <v>96.98</v>
      </c>
      <c r="V212">
        <v>1</v>
      </c>
      <c r="W212" t="s">
        <v>32</v>
      </c>
      <c r="X212" t="s">
        <v>33</v>
      </c>
      <c r="Y212" t="s">
        <v>34</v>
      </c>
      <c r="Z212">
        <v>108</v>
      </c>
      <c r="AA212">
        <v>36.86</v>
      </c>
      <c r="AB212">
        <v>55.96</v>
      </c>
      <c r="AC212">
        <v>2</v>
      </c>
      <c r="AD212" t="s">
        <v>35</v>
      </c>
      <c r="AE212" t="s">
        <v>36</v>
      </c>
      <c r="AF212" t="s">
        <v>37</v>
      </c>
      <c r="AG212">
        <v>85</v>
      </c>
      <c r="AH212">
        <v>29.01</v>
      </c>
      <c r="AI212">
        <v>44.04</v>
      </c>
    </row>
    <row r="213" spans="1:35" x14ac:dyDescent="0.15">
      <c r="A213" t="s">
        <v>28</v>
      </c>
      <c r="B213" t="s">
        <v>29</v>
      </c>
      <c r="C213">
        <v>1</v>
      </c>
      <c r="D213" t="s">
        <v>30</v>
      </c>
      <c r="E213">
        <v>51</v>
      </c>
      <c r="F213" t="s">
        <v>79</v>
      </c>
      <c r="G213">
        <v>1</v>
      </c>
      <c r="H213">
        <v>205</v>
      </c>
      <c r="I213">
        <v>67</v>
      </c>
      <c r="J213">
        <v>32.68</v>
      </c>
      <c r="K213">
        <v>138</v>
      </c>
      <c r="L213">
        <v>67.319999999999993</v>
      </c>
      <c r="M213">
        <v>4</v>
      </c>
      <c r="N213">
        <v>1.95</v>
      </c>
      <c r="O213">
        <v>2.9</v>
      </c>
      <c r="P213">
        <v>3</v>
      </c>
      <c r="Q213">
        <v>1.46</v>
      </c>
      <c r="R213">
        <v>2.17</v>
      </c>
      <c r="S213">
        <v>131</v>
      </c>
      <c r="T213">
        <v>63.9</v>
      </c>
      <c r="U213">
        <v>94.93</v>
      </c>
      <c r="V213">
        <v>1</v>
      </c>
      <c r="W213" t="s">
        <v>32</v>
      </c>
      <c r="X213" t="s">
        <v>33</v>
      </c>
      <c r="Y213" t="s">
        <v>34</v>
      </c>
      <c r="Z213">
        <v>71</v>
      </c>
      <c r="AA213">
        <v>34.630000000000003</v>
      </c>
      <c r="AB213">
        <v>54.2</v>
      </c>
      <c r="AC213">
        <v>2</v>
      </c>
      <c r="AD213" t="s">
        <v>35</v>
      </c>
      <c r="AE213" t="s">
        <v>36</v>
      </c>
      <c r="AF213" t="s">
        <v>37</v>
      </c>
      <c r="AG213">
        <v>60</v>
      </c>
      <c r="AH213">
        <v>29.27</v>
      </c>
      <c r="AI213">
        <v>45.8</v>
      </c>
    </row>
    <row r="214" spans="1:35" x14ac:dyDescent="0.15">
      <c r="A214" t="s">
        <v>28</v>
      </c>
      <c r="B214" t="s">
        <v>29</v>
      </c>
      <c r="C214">
        <v>2</v>
      </c>
      <c r="D214" t="s">
        <v>49</v>
      </c>
      <c r="E214">
        <v>52</v>
      </c>
      <c r="F214" t="s">
        <v>80</v>
      </c>
      <c r="G214">
        <v>1</v>
      </c>
      <c r="H214">
        <v>2016</v>
      </c>
      <c r="I214">
        <v>1132</v>
      </c>
      <c r="J214">
        <v>56.15</v>
      </c>
      <c r="K214">
        <v>884</v>
      </c>
      <c r="L214">
        <v>43.85</v>
      </c>
      <c r="M214">
        <v>22</v>
      </c>
      <c r="N214">
        <v>1.0900000000000001</v>
      </c>
      <c r="O214">
        <v>2.4900000000000002</v>
      </c>
      <c r="P214">
        <v>25</v>
      </c>
      <c r="Q214">
        <v>1.24</v>
      </c>
      <c r="R214">
        <v>2.83</v>
      </c>
      <c r="S214">
        <v>837</v>
      </c>
      <c r="T214">
        <v>41.52</v>
      </c>
      <c r="U214">
        <v>94.68</v>
      </c>
      <c r="V214">
        <v>1</v>
      </c>
      <c r="W214" t="s">
        <v>32</v>
      </c>
      <c r="X214" t="s">
        <v>33</v>
      </c>
      <c r="Y214" t="s">
        <v>34</v>
      </c>
      <c r="Z214">
        <v>537</v>
      </c>
      <c r="AA214">
        <v>26.64</v>
      </c>
      <c r="AB214">
        <v>64.16</v>
      </c>
      <c r="AC214">
        <v>2</v>
      </c>
      <c r="AD214" t="s">
        <v>35</v>
      </c>
      <c r="AE214" t="s">
        <v>36</v>
      </c>
      <c r="AF214" t="s">
        <v>37</v>
      </c>
      <c r="AG214">
        <v>300</v>
      </c>
      <c r="AH214">
        <v>14.88</v>
      </c>
      <c r="AI214">
        <v>35.840000000000003</v>
      </c>
    </row>
    <row r="215" spans="1:35" x14ac:dyDescent="0.15">
      <c r="A215" t="s">
        <v>28</v>
      </c>
      <c r="B215" t="s">
        <v>29</v>
      </c>
      <c r="C215">
        <v>2</v>
      </c>
      <c r="D215" t="s">
        <v>49</v>
      </c>
      <c r="E215">
        <v>52</v>
      </c>
      <c r="F215" t="s">
        <v>80</v>
      </c>
      <c r="G215">
        <v>2</v>
      </c>
      <c r="H215">
        <v>1726</v>
      </c>
      <c r="I215">
        <v>957</v>
      </c>
      <c r="J215">
        <v>55.45</v>
      </c>
      <c r="K215">
        <v>769</v>
      </c>
      <c r="L215">
        <v>44.55</v>
      </c>
      <c r="M215">
        <v>21</v>
      </c>
      <c r="N215">
        <v>1.22</v>
      </c>
      <c r="O215">
        <v>2.73</v>
      </c>
      <c r="P215">
        <v>32</v>
      </c>
      <c r="Q215">
        <v>1.85</v>
      </c>
      <c r="R215">
        <v>4.16</v>
      </c>
      <c r="S215">
        <v>716</v>
      </c>
      <c r="T215">
        <v>41.48</v>
      </c>
      <c r="U215">
        <v>93.11</v>
      </c>
      <c r="V215">
        <v>1</v>
      </c>
      <c r="W215" t="s">
        <v>32</v>
      </c>
      <c r="X215" t="s">
        <v>33</v>
      </c>
      <c r="Y215" t="s">
        <v>34</v>
      </c>
      <c r="Z215">
        <v>448</v>
      </c>
      <c r="AA215">
        <v>25.96</v>
      </c>
      <c r="AB215">
        <v>62.57</v>
      </c>
      <c r="AC215">
        <v>2</v>
      </c>
      <c r="AD215" t="s">
        <v>35</v>
      </c>
      <c r="AE215" t="s">
        <v>36</v>
      </c>
      <c r="AF215" t="s">
        <v>37</v>
      </c>
      <c r="AG215">
        <v>268</v>
      </c>
      <c r="AH215">
        <v>15.53</v>
      </c>
      <c r="AI215">
        <v>37.43</v>
      </c>
    </row>
    <row r="216" spans="1:35" x14ac:dyDescent="0.15">
      <c r="A216" t="s">
        <v>28</v>
      </c>
      <c r="B216" t="s">
        <v>29</v>
      </c>
      <c r="C216">
        <v>2</v>
      </c>
      <c r="D216" t="s">
        <v>49</v>
      </c>
      <c r="E216">
        <v>52</v>
      </c>
      <c r="F216" t="s">
        <v>80</v>
      </c>
      <c r="G216">
        <v>3</v>
      </c>
      <c r="H216">
        <v>1521</v>
      </c>
      <c r="I216">
        <v>774</v>
      </c>
      <c r="J216">
        <v>50.89</v>
      </c>
      <c r="K216">
        <v>747</v>
      </c>
      <c r="L216">
        <v>49.11</v>
      </c>
      <c r="M216">
        <v>10</v>
      </c>
      <c r="N216">
        <v>0.66</v>
      </c>
      <c r="O216">
        <v>1.34</v>
      </c>
      <c r="P216">
        <v>17</v>
      </c>
      <c r="Q216">
        <v>1.1200000000000001</v>
      </c>
      <c r="R216">
        <v>2.2799999999999998</v>
      </c>
      <c r="S216">
        <v>720</v>
      </c>
      <c r="T216">
        <v>47.34</v>
      </c>
      <c r="U216">
        <v>96.39</v>
      </c>
      <c r="V216">
        <v>1</v>
      </c>
      <c r="W216" t="s">
        <v>32</v>
      </c>
      <c r="X216" t="s">
        <v>33</v>
      </c>
      <c r="Y216" t="s">
        <v>34</v>
      </c>
      <c r="Z216">
        <v>318</v>
      </c>
      <c r="AA216">
        <v>20.91</v>
      </c>
      <c r="AB216">
        <v>44.17</v>
      </c>
      <c r="AC216">
        <v>2</v>
      </c>
      <c r="AD216" t="s">
        <v>35</v>
      </c>
      <c r="AE216" t="s">
        <v>36</v>
      </c>
      <c r="AF216" t="s">
        <v>37</v>
      </c>
      <c r="AG216">
        <v>402</v>
      </c>
      <c r="AH216">
        <v>26.43</v>
      </c>
      <c r="AI216">
        <v>55.83</v>
      </c>
    </row>
    <row r="217" spans="1:35" x14ac:dyDescent="0.15">
      <c r="A217" t="s">
        <v>28</v>
      </c>
      <c r="B217" t="s">
        <v>29</v>
      </c>
      <c r="C217">
        <v>2</v>
      </c>
      <c r="D217" t="s">
        <v>49</v>
      </c>
      <c r="E217">
        <v>52</v>
      </c>
      <c r="F217" t="s">
        <v>80</v>
      </c>
      <c r="G217">
        <v>4</v>
      </c>
      <c r="H217">
        <v>1982</v>
      </c>
      <c r="I217">
        <v>1107</v>
      </c>
      <c r="J217">
        <v>55.85</v>
      </c>
      <c r="K217">
        <v>875</v>
      </c>
      <c r="L217">
        <v>44.15</v>
      </c>
      <c r="M217">
        <v>19</v>
      </c>
      <c r="N217">
        <v>0.96</v>
      </c>
      <c r="O217">
        <v>2.17</v>
      </c>
      <c r="P217">
        <v>14</v>
      </c>
      <c r="Q217">
        <v>0.71</v>
      </c>
      <c r="R217">
        <v>1.6</v>
      </c>
      <c r="S217">
        <v>842</v>
      </c>
      <c r="T217">
        <v>42.48</v>
      </c>
      <c r="U217">
        <v>96.23</v>
      </c>
      <c r="V217">
        <v>1</v>
      </c>
      <c r="W217" t="s">
        <v>32</v>
      </c>
      <c r="X217" t="s">
        <v>33</v>
      </c>
      <c r="Y217" t="s">
        <v>34</v>
      </c>
      <c r="Z217">
        <v>398</v>
      </c>
      <c r="AA217">
        <v>20.079999999999998</v>
      </c>
      <c r="AB217">
        <v>47.27</v>
      </c>
      <c r="AC217">
        <v>2</v>
      </c>
      <c r="AD217" t="s">
        <v>35</v>
      </c>
      <c r="AE217" t="s">
        <v>36</v>
      </c>
      <c r="AF217" t="s">
        <v>37</v>
      </c>
      <c r="AG217">
        <v>444</v>
      </c>
      <c r="AH217">
        <v>22.4</v>
      </c>
      <c r="AI217">
        <v>52.73</v>
      </c>
    </row>
    <row r="218" spans="1:35" x14ac:dyDescent="0.15">
      <c r="A218" t="s">
        <v>28</v>
      </c>
      <c r="B218" t="s">
        <v>29</v>
      </c>
      <c r="C218">
        <v>2</v>
      </c>
      <c r="D218" t="s">
        <v>49</v>
      </c>
      <c r="E218">
        <v>53</v>
      </c>
      <c r="F218" t="s">
        <v>81</v>
      </c>
      <c r="G218">
        <v>1</v>
      </c>
      <c r="H218">
        <v>765</v>
      </c>
      <c r="I218">
        <v>310</v>
      </c>
      <c r="J218">
        <v>40.520000000000003</v>
      </c>
      <c r="K218">
        <v>455</v>
      </c>
      <c r="L218">
        <v>59.48</v>
      </c>
      <c r="M218">
        <v>12</v>
      </c>
      <c r="N218">
        <v>1.57</v>
      </c>
      <c r="O218">
        <v>2.64</v>
      </c>
      <c r="P218">
        <v>6</v>
      </c>
      <c r="Q218">
        <v>0.78</v>
      </c>
      <c r="R218">
        <v>1.32</v>
      </c>
      <c r="S218">
        <v>437</v>
      </c>
      <c r="T218">
        <v>57.12</v>
      </c>
      <c r="U218">
        <v>96.04</v>
      </c>
      <c r="V218">
        <v>1</v>
      </c>
      <c r="W218" t="s">
        <v>32</v>
      </c>
      <c r="X218" t="s">
        <v>33</v>
      </c>
      <c r="Y218" t="s">
        <v>34</v>
      </c>
      <c r="Z218">
        <v>194</v>
      </c>
      <c r="AA218">
        <v>25.36</v>
      </c>
      <c r="AB218">
        <v>44.39</v>
      </c>
      <c r="AC218">
        <v>2</v>
      </c>
      <c r="AD218" t="s">
        <v>35</v>
      </c>
      <c r="AE218" t="s">
        <v>36</v>
      </c>
      <c r="AF218" t="s">
        <v>37</v>
      </c>
      <c r="AG218">
        <v>243</v>
      </c>
      <c r="AH218">
        <v>31.76</v>
      </c>
      <c r="AI218">
        <v>55.61</v>
      </c>
    </row>
    <row r="219" spans="1:35" x14ac:dyDescent="0.15">
      <c r="A219" t="s">
        <v>28</v>
      </c>
      <c r="B219" t="s">
        <v>29</v>
      </c>
      <c r="C219">
        <v>2</v>
      </c>
      <c r="D219" t="s">
        <v>49</v>
      </c>
      <c r="E219">
        <v>53</v>
      </c>
      <c r="F219" t="s">
        <v>81</v>
      </c>
      <c r="G219">
        <v>2</v>
      </c>
      <c r="H219">
        <v>419</v>
      </c>
      <c r="I219">
        <v>149</v>
      </c>
      <c r="J219">
        <v>35.56</v>
      </c>
      <c r="K219">
        <v>270</v>
      </c>
      <c r="L219">
        <v>64.44</v>
      </c>
      <c r="M219">
        <v>4</v>
      </c>
      <c r="N219">
        <v>0.95</v>
      </c>
      <c r="O219">
        <v>1.48</v>
      </c>
      <c r="P219">
        <v>3</v>
      </c>
      <c r="Q219">
        <v>0.72</v>
      </c>
      <c r="R219">
        <v>1.1100000000000001</v>
      </c>
      <c r="S219">
        <v>263</v>
      </c>
      <c r="T219">
        <v>62.77</v>
      </c>
      <c r="U219">
        <v>97.41</v>
      </c>
      <c r="V219">
        <v>1</v>
      </c>
      <c r="W219" t="s">
        <v>32</v>
      </c>
      <c r="X219" t="s">
        <v>33</v>
      </c>
      <c r="Y219" t="s">
        <v>34</v>
      </c>
      <c r="Z219">
        <v>121</v>
      </c>
      <c r="AA219">
        <v>28.88</v>
      </c>
      <c r="AB219">
        <v>46.01</v>
      </c>
      <c r="AC219">
        <v>2</v>
      </c>
      <c r="AD219" t="s">
        <v>35</v>
      </c>
      <c r="AE219" t="s">
        <v>36</v>
      </c>
      <c r="AF219" t="s">
        <v>37</v>
      </c>
      <c r="AG219">
        <v>142</v>
      </c>
      <c r="AH219">
        <v>33.89</v>
      </c>
      <c r="AI219">
        <v>53.99</v>
      </c>
    </row>
    <row r="220" spans="1:35" x14ac:dyDescent="0.15">
      <c r="A220" t="s">
        <v>28</v>
      </c>
      <c r="B220" t="s">
        <v>29</v>
      </c>
      <c r="C220">
        <v>2</v>
      </c>
      <c r="D220" t="s">
        <v>49</v>
      </c>
      <c r="E220">
        <v>53</v>
      </c>
      <c r="F220" t="s">
        <v>81</v>
      </c>
      <c r="G220">
        <v>3</v>
      </c>
      <c r="H220">
        <v>453</v>
      </c>
      <c r="I220">
        <v>169</v>
      </c>
      <c r="J220">
        <v>37.31</v>
      </c>
      <c r="K220">
        <v>284</v>
      </c>
      <c r="L220">
        <v>62.69</v>
      </c>
      <c r="M220">
        <v>7</v>
      </c>
      <c r="N220">
        <v>1.55</v>
      </c>
      <c r="O220">
        <v>2.46</v>
      </c>
      <c r="P220">
        <v>14</v>
      </c>
      <c r="Q220">
        <v>3.09</v>
      </c>
      <c r="R220">
        <v>4.93</v>
      </c>
      <c r="S220">
        <v>263</v>
      </c>
      <c r="T220">
        <v>58.06</v>
      </c>
      <c r="U220">
        <v>92.61</v>
      </c>
      <c r="V220">
        <v>1</v>
      </c>
      <c r="W220" t="s">
        <v>32</v>
      </c>
      <c r="X220" t="s">
        <v>33</v>
      </c>
      <c r="Y220" t="s">
        <v>34</v>
      </c>
      <c r="Z220">
        <v>141</v>
      </c>
      <c r="AA220">
        <v>31.13</v>
      </c>
      <c r="AB220">
        <v>53.61</v>
      </c>
      <c r="AC220">
        <v>2</v>
      </c>
      <c r="AD220" t="s">
        <v>35</v>
      </c>
      <c r="AE220" t="s">
        <v>36</v>
      </c>
      <c r="AF220" t="s">
        <v>37</v>
      </c>
      <c r="AG220">
        <v>122</v>
      </c>
      <c r="AH220">
        <v>26.93</v>
      </c>
      <c r="AI220">
        <v>46.39</v>
      </c>
    </row>
    <row r="221" spans="1:35" x14ac:dyDescent="0.15">
      <c r="A221" t="s">
        <v>28</v>
      </c>
      <c r="B221" t="s">
        <v>29</v>
      </c>
      <c r="C221">
        <v>3</v>
      </c>
      <c r="D221" t="s">
        <v>40</v>
      </c>
      <c r="E221">
        <v>54</v>
      </c>
      <c r="F221" t="s">
        <v>82</v>
      </c>
      <c r="G221">
        <v>1</v>
      </c>
      <c r="H221">
        <v>805</v>
      </c>
      <c r="I221">
        <v>288</v>
      </c>
      <c r="J221">
        <v>35.78</v>
      </c>
      <c r="K221">
        <v>517</v>
      </c>
      <c r="L221">
        <v>64.22</v>
      </c>
      <c r="M221">
        <v>14</v>
      </c>
      <c r="N221">
        <v>1.74</v>
      </c>
      <c r="O221">
        <v>2.71</v>
      </c>
      <c r="P221">
        <v>10</v>
      </c>
      <c r="Q221">
        <v>1.24</v>
      </c>
      <c r="R221">
        <v>1.93</v>
      </c>
      <c r="S221">
        <v>493</v>
      </c>
      <c r="T221">
        <v>61.24</v>
      </c>
      <c r="U221">
        <v>95.36</v>
      </c>
      <c r="V221">
        <v>1</v>
      </c>
      <c r="W221" t="s">
        <v>32</v>
      </c>
      <c r="X221" t="s">
        <v>33</v>
      </c>
      <c r="Y221" t="s">
        <v>34</v>
      </c>
      <c r="Z221">
        <v>340</v>
      </c>
      <c r="AA221">
        <v>42.24</v>
      </c>
      <c r="AB221">
        <v>68.97</v>
      </c>
      <c r="AC221">
        <v>2</v>
      </c>
      <c r="AD221" t="s">
        <v>35</v>
      </c>
      <c r="AE221" t="s">
        <v>36</v>
      </c>
      <c r="AF221" t="s">
        <v>37</v>
      </c>
      <c r="AG221">
        <v>153</v>
      </c>
      <c r="AH221">
        <v>19.010000000000002</v>
      </c>
      <c r="AI221">
        <v>31.03</v>
      </c>
    </row>
    <row r="222" spans="1:35" x14ac:dyDescent="0.15">
      <c r="A222" t="s">
        <v>28</v>
      </c>
      <c r="B222" t="s">
        <v>29</v>
      </c>
      <c r="C222">
        <v>3</v>
      </c>
      <c r="D222" t="s">
        <v>40</v>
      </c>
      <c r="E222">
        <v>54</v>
      </c>
      <c r="F222" t="s">
        <v>82</v>
      </c>
      <c r="G222">
        <v>2</v>
      </c>
      <c r="H222">
        <v>807</v>
      </c>
      <c r="I222">
        <v>243</v>
      </c>
      <c r="J222">
        <v>30.11</v>
      </c>
      <c r="K222">
        <v>564</v>
      </c>
      <c r="L222">
        <v>69.89</v>
      </c>
      <c r="M222">
        <v>1</v>
      </c>
      <c r="N222">
        <v>0.12</v>
      </c>
      <c r="O222">
        <v>0.18</v>
      </c>
      <c r="P222">
        <v>13</v>
      </c>
      <c r="Q222">
        <v>1.61</v>
      </c>
      <c r="R222">
        <v>2.2999999999999998</v>
      </c>
      <c r="S222">
        <v>550</v>
      </c>
      <c r="T222">
        <v>68.150000000000006</v>
      </c>
      <c r="U222">
        <v>97.52</v>
      </c>
      <c r="V222">
        <v>1</v>
      </c>
      <c r="W222" t="s">
        <v>32</v>
      </c>
      <c r="X222" t="s">
        <v>33</v>
      </c>
      <c r="Y222" t="s">
        <v>34</v>
      </c>
      <c r="Z222">
        <v>358</v>
      </c>
      <c r="AA222">
        <v>44.36</v>
      </c>
      <c r="AB222">
        <v>65.09</v>
      </c>
      <c r="AC222">
        <v>2</v>
      </c>
      <c r="AD222" t="s">
        <v>35</v>
      </c>
      <c r="AE222" t="s">
        <v>36</v>
      </c>
      <c r="AF222" t="s">
        <v>37</v>
      </c>
      <c r="AG222">
        <v>192</v>
      </c>
      <c r="AH222">
        <v>23.79</v>
      </c>
      <c r="AI222">
        <v>34.909999999999997</v>
      </c>
    </row>
    <row r="223" spans="1:35" x14ac:dyDescent="0.15">
      <c r="A223" t="s">
        <v>28</v>
      </c>
      <c r="B223" t="s">
        <v>29</v>
      </c>
      <c r="C223">
        <v>3</v>
      </c>
      <c r="D223" t="s">
        <v>40</v>
      </c>
      <c r="E223">
        <v>54</v>
      </c>
      <c r="F223" t="s">
        <v>82</v>
      </c>
      <c r="G223">
        <v>3</v>
      </c>
      <c r="H223">
        <v>405</v>
      </c>
      <c r="I223">
        <v>127</v>
      </c>
      <c r="J223">
        <v>31.36</v>
      </c>
      <c r="K223">
        <v>278</v>
      </c>
      <c r="L223">
        <v>68.64</v>
      </c>
      <c r="M223">
        <v>0</v>
      </c>
      <c r="N223">
        <v>0</v>
      </c>
      <c r="O223">
        <v>0</v>
      </c>
      <c r="P223">
        <v>18</v>
      </c>
      <c r="Q223">
        <v>4.4400000000000004</v>
      </c>
      <c r="R223">
        <v>6.47</v>
      </c>
      <c r="S223">
        <v>260</v>
      </c>
      <c r="T223">
        <v>64.2</v>
      </c>
      <c r="U223">
        <v>93.53</v>
      </c>
      <c r="V223">
        <v>1</v>
      </c>
      <c r="W223" t="s">
        <v>32</v>
      </c>
      <c r="X223" t="s">
        <v>33</v>
      </c>
      <c r="Y223" t="s">
        <v>34</v>
      </c>
      <c r="Z223">
        <v>143</v>
      </c>
      <c r="AA223">
        <v>35.31</v>
      </c>
      <c r="AB223">
        <v>55</v>
      </c>
      <c r="AC223">
        <v>2</v>
      </c>
      <c r="AD223" t="s">
        <v>35</v>
      </c>
      <c r="AE223" t="s">
        <v>36</v>
      </c>
      <c r="AF223" t="s">
        <v>37</v>
      </c>
      <c r="AG223">
        <v>117</v>
      </c>
      <c r="AH223">
        <v>28.89</v>
      </c>
      <c r="AI223">
        <v>45</v>
      </c>
    </row>
    <row r="224" spans="1:35" x14ac:dyDescent="0.15">
      <c r="A224" t="s">
        <v>28</v>
      </c>
      <c r="B224" t="s">
        <v>29</v>
      </c>
      <c r="C224">
        <v>3</v>
      </c>
      <c r="D224" t="s">
        <v>40</v>
      </c>
      <c r="E224">
        <v>54</v>
      </c>
      <c r="F224" t="s">
        <v>82</v>
      </c>
      <c r="G224">
        <v>4</v>
      </c>
      <c r="H224">
        <v>761</v>
      </c>
      <c r="I224">
        <v>401</v>
      </c>
      <c r="J224">
        <v>52.69</v>
      </c>
      <c r="K224">
        <v>360</v>
      </c>
      <c r="L224">
        <v>47.31</v>
      </c>
      <c r="M224">
        <v>1</v>
      </c>
      <c r="N224">
        <v>0.13</v>
      </c>
      <c r="O224">
        <v>0.28000000000000003</v>
      </c>
      <c r="P224">
        <v>29</v>
      </c>
      <c r="Q224">
        <v>3.81</v>
      </c>
      <c r="R224">
        <v>8.06</v>
      </c>
      <c r="S224">
        <v>330</v>
      </c>
      <c r="T224">
        <v>43.36</v>
      </c>
      <c r="U224">
        <v>91.67</v>
      </c>
      <c r="V224">
        <v>1</v>
      </c>
      <c r="W224" t="s">
        <v>32</v>
      </c>
      <c r="X224" t="s">
        <v>33</v>
      </c>
      <c r="Y224" t="s">
        <v>34</v>
      </c>
      <c r="Z224">
        <v>212</v>
      </c>
      <c r="AA224">
        <v>27.86</v>
      </c>
      <c r="AB224">
        <v>64.239999999999995</v>
      </c>
      <c r="AC224">
        <v>2</v>
      </c>
      <c r="AD224" t="s">
        <v>35</v>
      </c>
      <c r="AE224" t="s">
        <v>36</v>
      </c>
      <c r="AF224" t="s">
        <v>37</v>
      </c>
      <c r="AG224">
        <v>118</v>
      </c>
      <c r="AH224">
        <v>15.51</v>
      </c>
      <c r="AI224">
        <v>35.76</v>
      </c>
    </row>
    <row r="225" spans="1:35" x14ac:dyDescent="0.15">
      <c r="A225" t="s">
        <v>28</v>
      </c>
      <c r="B225" t="s">
        <v>29</v>
      </c>
      <c r="C225">
        <v>3</v>
      </c>
      <c r="D225" t="s">
        <v>40</v>
      </c>
      <c r="E225">
        <v>54</v>
      </c>
      <c r="F225" t="s">
        <v>82</v>
      </c>
      <c r="G225">
        <v>5</v>
      </c>
      <c r="H225">
        <v>335</v>
      </c>
      <c r="I225">
        <v>68</v>
      </c>
      <c r="J225">
        <v>20.3</v>
      </c>
      <c r="K225">
        <v>267</v>
      </c>
      <c r="L225">
        <v>79.7</v>
      </c>
      <c r="M225">
        <v>1</v>
      </c>
      <c r="N225">
        <v>0.3</v>
      </c>
      <c r="O225">
        <v>0.37</v>
      </c>
      <c r="P225">
        <v>106</v>
      </c>
      <c r="Q225">
        <v>31.64</v>
      </c>
      <c r="R225">
        <v>39.700000000000003</v>
      </c>
      <c r="S225">
        <v>160</v>
      </c>
      <c r="T225">
        <v>47.76</v>
      </c>
      <c r="U225">
        <v>59.93</v>
      </c>
      <c r="V225">
        <v>1</v>
      </c>
      <c r="W225" t="s">
        <v>32</v>
      </c>
      <c r="X225" t="s">
        <v>33</v>
      </c>
      <c r="Y225" t="s">
        <v>34</v>
      </c>
      <c r="Z225">
        <v>115</v>
      </c>
      <c r="AA225">
        <v>34.33</v>
      </c>
      <c r="AB225">
        <v>71.88</v>
      </c>
      <c r="AC225">
        <v>2</v>
      </c>
      <c r="AD225" t="s">
        <v>35</v>
      </c>
      <c r="AE225" t="s">
        <v>36</v>
      </c>
      <c r="AF225" t="s">
        <v>37</v>
      </c>
      <c r="AG225">
        <v>45</v>
      </c>
      <c r="AH225">
        <v>13.43</v>
      </c>
      <c r="AI225">
        <v>28.13</v>
      </c>
    </row>
    <row r="226" spans="1:35" x14ac:dyDescent="0.15">
      <c r="A226" t="s">
        <v>28</v>
      </c>
      <c r="B226" t="s">
        <v>29</v>
      </c>
      <c r="C226">
        <v>1</v>
      </c>
      <c r="D226" t="s">
        <v>30</v>
      </c>
      <c r="E226">
        <v>55</v>
      </c>
      <c r="F226" t="s">
        <v>83</v>
      </c>
      <c r="G226">
        <v>1</v>
      </c>
      <c r="H226">
        <v>237</v>
      </c>
      <c r="I226">
        <v>125</v>
      </c>
      <c r="J226">
        <v>52.74</v>
      </c>
      <c r="K226">
        <v>112</v>
      </c>
      <c r="L226">
        <v>47.26</v>
      </c>
      <c r="M226">
        <v>0</v>
      </c>
      <c r="N226">
        <v>0</v>
      </c>
      <c r="O226">
        <v>0</v>
      </c>
      <c r="P226">
        <v>2</v>
      </c>
      <c r="Q226">
        <v>0.84</v>
      </c>
      <c r="R226">
        <v>1.79</v>
      </c>
      <c r="S226">
        <v>110</v>
      </c>
      <c r="T226">
        <v>46.41</v>
      </c>
      <c r="U226">
        <v>98.21</v>
      </c>
      <c r="V226">
        <v>1</v>
      </c>
      <c r="W226" t="s">
        <v>32</v>
      </c>
      <c r="X226" t="s">
        <v>33</v>
      </c>
      <c r="Y226" t="s">
        <v>34</v>
      </c>
      <c r="Z226">
        <v>73</v>
      </c>
      <c r="AA226">
        <v>30.8</v>
      </c>
      <c r="AB226">
        <v>66.36</v>
      </c>
      <c r="AC226">
        <v>2</v>
      </c>
      <c r="AD226" t="s">
        <v>35</v>
      </c>
      <c r="AE226" t="s">
        <v>36</v>
      </c>
      <c r="AF226" t="s">
        <v>37</v>
      </c>
      <c r="AG226">
        <v>37</v>
      </c>
      <c r="AH226">
        <v>15.61</v>
      </c>
      <c r="AI226">
        <v>33.64</v>
      </c>
    </row>
    <row r="227" spans="1:35" x14ac:dyDescent="0.15">
      <c r="A227" t="s">
        <v>28</v>
      </c>
      <c r="B227" t="s">
        <v>29</v>
      </c>
      <c r="C227">
        <v>1</v>
      </c>
      <c r="D227" t="s">
        <v>30</v>
      </c>
      <c r="E227">
        <v>56</v>
      </c>
      <c r="F227" t="s">
        <v>84</v>
      </c>
      <c r="G227">
        <v>1</v>
      </c>
      <c r="H227">
        <v>264</v>
      </c>
      <c r="I227">
        <v>93</v>
      </c>
      <c r="J227">
        <v>35.229999999999997</v>
      </c>
      <c r="K227">
        <v>171</v>
      </c>
      <c r="L227">
        <v>64.77</v>
      </c>
      <c r="M227">
        <v>0</v>
      </c>
      <c r="N227">
        <v>0</v>
      </c>
      <c r="O227">
        <v>0</v>
      </c>
      <c r="P227">
        <v>4</v>
      </c>
      <c r="Q227">
        <v>1.52</v>
      </c>
      <c r="R227">
        <v>2.34</v>
      </c>
      <c r="S227">
        <v>167</v>
      </c>
      <c r="T227">
        <v>63.26</v>
      </c>
      <c r="U227">
        <v>97.66</v>
      </c>
      <c r="V227">
        <v>1</v>
      </c>
      <c r="W227" t="s">
        <v>32</v>
      </c>
      <c r="X227" t="s">
        <v>33</v>
      </c>
      <c r="Y227" t="s">
        <v>34</v>
      </c>
      <c r="Z227">
        <v>119</v>
      </c>
      <c r="AA227">
        <v>45.08</v>
      </c>
      <c r="AB227">
        <v>71.260000000000005</v>
      </c>
      <c r="AC227">
        <v>2</v>
      </c>
      <c r="AD227" t="s">
        <v>35</v>
      </c>
      <c r="AE227" t="s">
        <v>36</v>
      </c>
      <c r="AF227" t="s">
        <v>37</v>
      </c>
      <c r="AG227">
        <v>48</v>
      </c>
      <c r="AH227">
        <v>18.18</v>
      </c>
      <c r="AI227">
        <v>28.74</v>
      </c>
    </row>
    <row r="228" spans="1:35" x14ac:dyDescent="0.15">
      <c r="A228" t="s">
        <v>28</v>
      </c>
      <c r="B228" t="s">
        <v>29</v>
      </c>
      <c r="C228">
        <v>1</v>
      </c>
      <c r="D228" t="s">
        <v>30</v>
      </c>
      <c r="E228">
        <v>56</v>
      </c>
      <c r="F228" t="s">
        <v>84</v>
      </c>
      <c r="G228">
        <v>2</v>
      </c>
      <c r="H228">
        <v>261</v>
      </c>
      <c r="I228">
        <v>71</v>
      </c>
      <c r="J228">
        <v>27.2</v>
      </c>
      <c r="K228">
        <v>190</v>
      </c>
      <c r="L228">
        <v>72.8</v>
      </c>
      <c r="M228">
        <v>0</v>
      </c>
      <c r="N228">
        <v>0</v>
      </c>
      <c r="O228">
        <v>0</v>
      </c>
      <c r="P228">
        <v>2</v>
      </c>
      <c r="Q228">
        <v>0.77</v>
      </c>
      <c r="R228">
        <v>1.05</v>
      </c>
      <c r="S228">
        <v>188</v>
      </c>
      <c r="T228">
        <v>72.03</v>
      </c>
      <c r="U228">
        <v>98.95</v>
      </c>
      <c r="V228">
        <v>1</v>
      </c>
      <c r="W228" t="s">
        <v>32</v>
      </c>
      <c r="X228" t="s">
        <v>33</v>
      </c>
      <c r="Y228" t="s">
        <v>34</v>
      </c>
      <c r="Z228">
        <v>153</v>
      </c>
      <c r="AA228">
        <v>58.62</v>
      </c>
      <c r="AB228">
        <v>81.38</v>
      </c>
      <c r="AC228">
        <v>2</v>
      </c>
      <c r="AD228" t="s">
        <v>35</v>
      </c>
      <c r="AE228" t="s">
        <v>36</v>
      </c>
      <c r="AF228" t="s">
        <v>37</v>
      </c>
      <c r="AG228">
        <v>35</v>
      </c>
      <c r="AH228">
        <v>13.41</v>
      </c>
      <c r="AI228">
        <v>18.62</v>
      </c>
    </row>
    <row r="229" spans="1:35" x14ac:dyDescent="0.15">
      <c r="A229" t="s">
        <v>28</v>
      </c>
      <c r="B229" t="s">
        <v>29</v>
      </c>
      <c r="C229">
        <v>1</v>
      </c>
      <c r="D229" t="s">
        <v>30</v>
      </c>
      <c r="E229">
        <v>57</v>
      </c>
      <c r="F229" t="s">
        <v>85</v>
      </c>
      <c r="G229">
        <v>1</v>
      </c>
      <c r="H229">
        <v>956</v>
      </c>
      <c r="I229">
        <v>393</v>
      </c>
      <c r="J229">
        <v>41.11</v>
      </c>
      <c r="K229">
        <v>563</v>
      </c>
      <c r="L229">
        <v>58.89</v>
      </c>
      <c r="M229">
        <v>11</v>
      </c>
      <c r="N229">
        <v>1.1499999999999999</v>
      </c>
      <c r="O229">
        <v>1.95</v>
      </c>
      <c r="P229">
        <v>9</v>
      </c>
      <c r="Q229">
        <v>0.94</v>
      </c>
      <c r="R229">
        <v>1.6</v>
      </c>
      <c r="S229">
        <v>543</v>
      </c>
      <c r="T229">
        <v>56.8</v>
      </c>
      <c r="U229">
        <v>96.45</v>
      </c>
      <c r="V229">
        <v>1</v>
      </c>
      <c r="W229" t="s">
        <v>32</v>
      </c>
      <c r="X229" t="s">
        <v>33</v>
      </c>
      <c r="Y229" t="s">
        <v>34</v>
      </c>
      <c r="Z229">
        <v>257</v>
      </c>
      <c r="AA229">
        <v>26.88</v>
      </c>
      <c r="AB229">
        <v>47.33</v>
      </c>
      <c r="AC229">
        <v>2</v>
      </c>
      <c r="AD229" t="s">
        <v>35</v>
      </c>
      <c r="AE229" t="s">
        <v>36</v>
      </c>
      <c r="AF229" t="s">
        <v>37</v>
      </c>
      <c r="AG229">
        <v>286</v>
      </c>
      <c r="AH229">
        <v>29.92</v>
      </c>
      <c r="AI229">
        <v>52.67</v>
      </c>
    </row>
    <row r="230" spans="1:35" x14ac:dyDescent="0.15">
      <c r="A230" t="s">
        <v>28</v>
      </c>
      <c r="B230" t="s">
        <v>29</v>
      </c>
      <c r="C230">
        <v>1</v>
      </c>
      <c r="D230" t="s">
        <v>30</v>
      </c>
      <c r="E230">
        <v>57</v>
      </c>
      <c r="F230" t="s">
        <v>85</v>
      </c>
      <c r="G230">
        <v>2</v>
      </c>
      <c r="H230">
        <v>147</v>
      </c>
      <c r="I230">
        <v>80</v>
      </c>
      <c r="J230">
        <v>54.42</v>
      </c>
      <c r="K230">
        <v>67</v>
      </c>
      <c r="L230">
        <v>45.58</v>
      </c>
      <c r="M230">
        <v>0</v>
      </c>
      <c r="N230">
        <v>0</v>
      </c>
      <c r="O230">
        <v>0</v>
      </c>
      <c r="P230">
        <v>4</v>
      </c>
      <c r="Q230">
        <v>2.72</v>
      </c>
      <c r="R230">
        <v>5.97</v>
      </c>
      <c r="S230">
        <v>63</v>
      </c>
      <c r="T230">
        <v>42.86</v>
      </c>
      <c r="U230">
        <v>94.03</v>
      </c>
      <c r="V230">
        <v>1</v>
      </c>
      <c r="W230" t="s">
        <v>32</v>
      </c>
      <c r="X230" t="s">
        <v>33</v>
      </c>
      <c r="Y230" t="s">
        <v>34</v>
      </c>
      <c r="Z230">
        <v>34</v>
      </c>
      <c r="AA230">
        <v>23.13</v>
      </c>
      <c r="AB230">
        <v>53.97</v>
      </c>
      <c r="AC230">
        <v>2</v>
      </c>
      <c r="AD230" t="s">
        <v>35</v>
      </c>
      <c r="AE230" t="s">
        <v>36</v>
      </c>
      <c r="AF230" t="s">
        <v>37</v>
      </c>
      <c r="AG230">
        <v>29</v>
      </c>
      <c r="AH230">
        <v>19.73</v>
      </c>
      <c r="AI230">
        <v>46.03</v>
      </c>
    </row>
    <row r="231" spans="1:35" x14ac:dyDescent="0.15">
      <c r="A231" t="s">
        <v>28</v>
      </c>
      <c r="B231" t="s">
        <v>29</v>
      </c>
      <c r="C231">
        <v>1</v>
      </c>
      <c r="D231" t="s">
        <v>30</v>
      </c>
      <c r="E231">
        <v>57</v>
      </c>
      <c r="F231" t="s">
        <v>85</v>
      </c>
      <c r="G231">
        <v>3</v>
      </c>
      <c r="H231">
        <v>132</v>
      </c>
      <c r="I231">
        <v>63</v>
      </c>
      <c r="J231">
        <v>47.73</v>
      </c>
      <c r="K231">
        <v>69</v>
      </c>
      <c r="L231">
        <v>52.27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69</v>
      </c>
      <c r="T231">
        <v>52.27</v>
      </c>
      <c r="U231">
        <v>100</v>
      </c>
      <c r="V231">
        <v>1</v>
      </c>
      <c r="W231" t="s">
        <v>32</v>
      </c>
      <c r="X231" t="s">
        <v>33</v>
      </c>
      <c r="Y231" t="s">
        <v>34</v>
      </c>
      <c r="Z231">
        <v>25</v>
      </c>
      <c r="AA231">
        <v>18.940000000000001</v>
      </c>
      <c r="AB231">
        <v>36.229999999999997</v>
      </c>
      <c r="AC231">
        <v>2</v>
      </c>
      <c r="AD231" t="s">
        <v>35</v>
      </c>
      <c r="AE231" t="s">
        <v>36</v>
      </c>
      <c r="AF231" t="s">
        <v>37</v>
      </c>
      <c r="AG231">
        <v>44</v>
      </c>
      <c r="AH231">
        <v>33.33</v>
      </c>
      <c r="AI231">
        <v>63.77</v>
      </c>
    </row>
    <row r="232" spans="1:35" x14ac:dyDescent="0.15">
      <c r="A232" t="s">
        <v>28</v>
      </c>
      <c r="B232" t="s">
        <v>29</v>
      </c>
      <c r="C232">
        <v>1</v>
      </c>
      <c r="D232" t="s">
        <v>30</v>
      </c>
      <c r="E232">
        <v>57</v>
      </c>
      <c r="F232" t="s">
        <v>85</v>
      </c>
      <c r="G232">
        <v>4</v>
      </c>
      <c r="H232">
        <v>132</v>
      </c>
      <c r="I232">
        <v>51</v>
      </c>
      <c r="J232">
        <v>38.64</v>
      </c>
      <c r="K232">
        <v>81</v>
      </c>
      <c r="L232">
        <v>61.36</v>
      </c>
      <c r="M232">
        <v>0</v>
      </c>
      <c r="N232">
        <v>0</v>
      </c>
      <c r="O232">
        <v>0</v>
      </c>
      <c r="P232">
        <v>1</v>
      </c>
      <c r="Q232">
        <v>0.76</v>
      </c>
      <c r="R232">
        <v>1.23</v>
      </c>
      <c r="S232">
        <v>80</v>
      </c>
      <c r="T232">
        <v>60.61</v>
      </c>
      <c r="U232">
        <v>98.77</v>
      </c>
      <c r="V232">
        <v>1</v>
      </c>
      <c r="W232" t="s">
        <v>32</v>
      </c>
      <c r="X232" t="s">
        <v>33</v>
      </c>
      <c r="Y232" t="s">
        <v>34</v>
      </c>
      <c r="Z232">
        <v>23</v>
      </c>
      <c r="AA232">
        <v>17.420000000000002</v>
      </c>
      <c r="AB232">
        <v>28.75</v>
      </c>
      <c r="AC232">
        <v>2</v>
      </c>
      <c r="AD232" t="s">
        <v>35</v>
      </c>
      <c r="AE232" t="s">
        <v>36</v>
      </c>
      <c r="AF232" t="s">
        <v>37</v>
      </c>
      <c r="AG232">
        <v>57</v>
      </c>
      <c r="AH232">
        <v>43.18</v>
      </c>
      <c r="AI232">
        <v>71.25</v>
      </c>
    </row>
    <row r="233" spans="1:35" x14ac:dyDescent="0.15">
      <c r="A233" t="s">
        <v>28</v>
      </c>
      <c r="B233" t="s">
        <v>29</v>
      </c>
      <c r="C233">
        <v>1</v>
      </c>
      <c r="D233" t="s">
        <v>30</v>
      </c>
      <c r="E233">
        <v>57</v>
      </c>
      <c r="F233" t="s">
        <v>85</v>
      </c>
      <c r="G233">
        <v>5</v>
      </c>
      <c r="H233">
        <v>128</v>
      </c>
      <c r="I233">
        <v>47</v>
      </c>
      <c r="J233">
        <v>36.72</v>
      </c>
      <c r="K233">
        <v>81</v>
      </c>
      <c r="L233">
        <v>63.28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81</v>
      </c>
      <c r="T233">
        <v>63.28</v>
      </c>
      <c r="U233">
        <v>100</v>
      </c>
      <c r="V233">
        <v>1</v>
      </c>
      <c r="W233" t="s">
        <v>32</v>
      </c>
      <c r="X233" t="s">
        <v>33</v>
      </c>
      <c r="Y233" t="s">
        <v>34</v>
      </c>
      <c r="Z233">
        <v>54</v>
      </c>
      <c r="AA233">
        <v>42.19</v>
      </c>
      <c r="AB233">
        <v>66.67</v>
      </c>
      <c r="AC233">
        <v>2</v>
      </c>
      <c r="AD233" t="s">
        <v>35</v>
      </c>
      <c r="AE233" t="s">
        <v>36</v>
      </c>
      <c r="AF233" t="s">
        <v>37</v>
      </c>
      <c r="AG233">
        <v>27</v>
      </c>
      <c r="AH233">
        <v>21.09</v>
      </c>
      <c r="AI233">
        <v>33.33</v>
      </c>
    </row>
    <row r="234" spans="1:35" x14ac:dyDescent="0.15">
      <c r="A234" t="s">
        <v>28</v>
      </c>
      <c r="B234" t="s">
        <v>29</v>
      </c>
      <c r="C234">
        <v>1</v>
      </c>
      <c r="D234" t="s">
        <v>30</v>
      </c>
      <c r="E234">
        <v>57</v>
      </c>
      <c r="F234" t="s">
        <v>85</v>
      </c>
      <c r="G234">
        <v>6</v>
      </c>
      <c r="H234">
        <v>70</v>
      </c>
      <c r="I234">
        <v>26</v>
      </c>
      <c r="J234">
        <v>37.14</v>
      </c>
      <c r="K234">
        <v>44</v>
      </c>
      <c r="L234">
        <v>62.86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44</v>
      </c>
      <c r="T234">
        <v>62.86</v>
      </c>
      <c r="U234">
        <v>100</v>
      </c>
      <c r="V234">
        <v>1</v>
      </c>
      <c r="W234" t="s">
        <v>32</v>
      </c>
      <c r="X234" t="s">
        <v>33</v>
      </c>
      <c r="Y234" t="s">
        <v>34</v>
      </c>
      <c r="Z234">
        <v>23</v>
      </c>
      <c r="AA234">
        <v>32.86</v>
      </c>
      <c r="AB234">
        <v>52.27</v>
      </c>
      <c r="AC234">
        <v>2</v>
      </c>
      <c r="AD234" t="s">
        <v>35</v>
      </c>
      <c r="AE234" t="s">
        <v>36</v>
      </c>
      <c r="AF234" t="s">
        <v>37</v>
      </c>
      <c r="AG234">
        <v>21</v>
      </c>
      <c r="AH234">
        <v>30</v>
      </c>
      <c r="AI234">
        <v>47.73</v>
      </c>
    </row>
    <row r="235" spans="1:35" x14ac:dyDescent="0.15">
      <c r="A235" t="s">
        <v>28</v>
      </c>
      <c r="B235" t="s">
        <v>29</v>
      </c>
      <c r="C235">
        <v>3</v>
      </c>
      <c r="D235" t="s">
        <v>40</v>
      </c>
      <c r="E235">
        <v>58</v>
      </c>
      <c r="F235" t="s">
        <v>86</v>
      </c>
      <c r="G235">
        <v>1</v>
      </c>
      <c r="H235">
        <v>1224</v>
      </c>
      <c r="I235">
        <v>529</v>
      </c>
      <c r="J235">
        <v>43.22</v>
      </c>
      <c r="K235">
        <v>695</v>
      </c>
      <c r="L235">
        <v>56.78</v>
      </c>
      <c r="M235">
        <v>20</v>
      </c>
      <c r="N235">
        <v>1.63</v>
      </c>
      <c r="O235">
        <v>2.88</v>
      </c>
      <c r="P235">
        <v>18</v>
      </c>
      <c r="Q235">
        <v>1.47</v>
      </c>
      <c r="R235">
        <v>2.59</v>
      </c>
      <c r="S235">
        <v>657</v>
      </c>
      <c r="T235">
        <v>53.68</v>
      </c>
      <c r="U235">
        <v>94.53</v>
      </c>
      <c r="V235">
        <v>1</v>
      </c>
      <c r="W235" t="s">
        <v>32</v>
      </c>
      <c r="X235" t="s">
        <v>33</v>
      </c>
      <c r="Y235" t="s">
        <v>34</v>
      </c>
      <c r="Z235">
        <v>395</v>
      </c>
      <c r="AA235">
        <v>32.270000000000003</v>
      </c>
      <c r="AB235">
        <v>60.12</v>
      </c>
      <c r="AC235">
        <v>2</v>
      </c>
      <c r="AD235" t="s">
        <v>35</v>
      </c>
      <c r="AE235" t="s">
        <v>36</v>
      </c>
      <c r="AF235" t="s">
        <v>37</v>
      </c>
      <c r="AG235">
        <v>262</v>
      </c>
      <c r="AH235">
        <v>21.41</v>
      </c>
      <c r="AI235">
        <v>39.880000000000003</v>
      </c>
    </row>
    <row r="236" spans="1:35" x14ac:dyDescent="0.15">
      <c r="A236" t="s">
        <v>28</v>
      </c>
      <c r="B236" t="s">
        <v>29</v>
      </c>
      <c r="C236">
        <v>3</v>
      </c>
      <c r="D236" t="s">
        <v>40</v>
      </c>
      <c r="E236">
        <v>58</v>
      </c>
      <c r="F236" t="s">
        <v>86</v>
      </c>
      <c r="G236">
        <v>2</v>
      </c>
      <c r="H236">
        <v>1044</v>
      </c>
      <c r="I236">
        <v>409</v>
      </c>
      <c r="J236">
        <v>39.18</v>
      </c>
      <c r="K236">
        <v>635</v>
      </c>
      <c r="L236">
        <v>60.82</v>
      </c>
      <c r="M236">
        <v>8</v>
      </c>
      <c r="N236">
        <v>0.77</v>
      </c>
      <c r="O236">
        <v>1.26</v>
      </c>
      <c r="P236">
        <v>23</v>
      </c>
      <c r="Q236">
        <v>2.2000000000000002</v>
      </c>
      <c r="R236">
        <v>3.62</v>
      </c>
      <c r="S236">
        <v>604</v>
      </c>
      <c r="T236">
        <v>57.85</v>
      </c>
      <c r="U236">
        <v>95.12</v>
      </c>
      <c r="V236">
        <v>1</v>
      </c>
      <c r="W236" t="s">
        <v>32</v>
      </c>
      <c r="X236" t="s">
        <v>33</v>
      </c>
      <c r="Y236" t="s">
        <v>34</v>
      </c>
      <c r="Z236">
        <v>339</v>
      </c>
      <c r="AA236">
        <v>32.47</v>
      </c>
      <c r="AB236">
        <v>56.13</v>
      </c>
      <c r="AC236">
        <v>2</v>
      </c>
      <c r="AD236" t="s">
        <v>35</v>
      </c>
      <c r="AE236" t="s">
        <v>36</v>
      </c>
      <c r="AF236" t="s">
        <v>37</v>
      </c>
      <c r="AG236">
        <v>265</v>
      </c>
      <c r="AH236">
        <v>25.38</v>
      </c>
      <c r="AI236">
        <v>43.87</v>
      </c>
    </row>
    <row r="237" spans="1:35" x14ac:dyDescent="0.15">
      <c r="A237" t="s">
        <v>28</v>
      </c>
      <c r="B237" t="s">
        <v>29</v>
      </c>
      <c r="C237">
        <v>3</v>
      </c>
      <c r="D237" t="s">
        <v>40</v>
      </c>
      <c r="E237">
        <v>58</v>
      </c>
      <c r="F237" t="s">
        <v>86</v>
      </c>
      <c r="G237">
        <v>3</v>
      </c>
      <c r="H237">
        <v>1170</v>
      </c>
      <c r="I237">
        <v>402</v>
      </c>
      <c r="J237">
        <v>34.36</v>
      </c>
      <c r="K237">
        <v>768</v>
      </c>
      <c r="L237">
        <v>65.64</v>
      </c>
      <c r="M237">
        <v>18</v>
      </c>
      <c r="N237">
        <v>1.54</v>
      </c>
      <c r="O237">
        <v>2.34</v>
      </c>
      <c r="P237">
        <v>18</v>
      </c>
      <c r="Q237">
        <v>1.54</v>
      </c>
      <c r="R237">
        <v>2.34</v>
      </c>
      <c r="S237">
        <v>732</v>
      </c>
      <c r="T237">
        <v>62.56</v>
      </c>
      <c r="U237">
        <v>95.31</v>
      </c>
      <c r="V237">
        <v>1</v>
      </c>
      <c r="W237" t="s">
        <v>32</v>
      </c>
      <c r="X237" t="s">
        <v>33</v>
      </c>
      <c r="Y237" t="s">
        <v>34</v>
      </c>
      <c r="Z237">
        <v>421</v>
      </c>
      <c r="AA237">
        <v>35.979999999999997</v>
      </c>
      <c r="AB237">
        <v>57.51</v>
      </c>
      <c r="AC237">
        <v>2</v>
      </c>
      <c r="AD237" t="s">
        <v>35</v>
      </c>
      <c r="AE237" t="s">
        <v>36</v>
      </c>
      <c r="AF237" t="s">
        <v>37</v>
      </c>
      <c r="AG237">
        <v>311</v>
      </c>
      <c r="AH237">
        <v>26.58</v>
      </c>
      <c r="AI237">
        <v>42.49</v>
      </c>
    </row>
  </sheetData>
  <sheetProtection sheet="1" objects="1" scenarios="1"/>
  <pageMargins left="0.78749999999999998" right="0.78749999999999998" top="1.0249999999999999" bottom="1.0249999999999999" header="0.78749999999999998" footer="0.78749999999999998"/>
  <pageSetup paperSize="0" scale="0" orientation="portrait" usePrinterDefaults="0" useFirstPageNumber="1" horizontalDpi="0" verticalDpi="0" copies="0"/>
  <headerFooter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3"/>
  <sheetViews>
    <sheetView workbookViewId="0">
      <selection activeCell="R22" sqref="R22"/>
    </sheetView>
  </sheetViews>
  <sheetFormatPr baseColWidth="10" defaultColWidth="9.1640625" defaultRowHeight="13" x14ac:dyDescent="0.15"/>
  <sheetData>
    <row r="1" spans="1:9" ht="18" x14ac:dyDescent="0.2">
      <c r="A1" s="66" t="s">
        <v>40</v>
      </c>
    </row>
    <row r="2" spans="1:9" ht="18" x14ac:dyDescent="0.2">
      <c r="A2" s="66" t="str">
        <f ca="1">"Résultat "&amp;IF(ARCHIPELS!J24=ARCHIPELS!K24,"provisoire ","partiel ")&amp;TEXT(ARCHIPELS!B3,"jj mmmm aaaa hh:mm")</f>
        <v>Résultat provisoire 07 mai 2017 07:57</v>
      </c>
      <c r="F2" s="67">
        <f>VLOOKUP($A$1,ARCHIPELS!$A$103:$L$107,12)</f>
        <v>1</v>
      </c>
      <c r="G2" s="251" t="s">
        <v>150</v>
      </c>
      <c r="H2" s="251"/>
      <c r="I2" s="68" t="str">
        <f>VLOOKUP($A$1,ARCHIPELS!$A$103:$L$107,10,)&amp;" bureaux saisis sur "&amp;VLOOKUP($A$1,ARCHIPELS!$A$103:$L$107,11,)</f>
        <v>63 bureaux saisis sur 63</v>
      </c>
    </row>
    <row r="3" spans="1:9" ht="16" x14ac:dyDescent="0.2">
      <c r="B3" s="70" t="s">
        <v>152</v>
      </c>
      <c r="C3" s="67">
        <f>VLOOKUP($A$1,ARCHIPELS!$A$103:$L$107,7,)</f>
        <v>0.45824394610528918</v>
      </c>
    </row>
  </sheetData>
  <sheetProtection sheet="1" objects="1" scenarios="1"/>
  <mergeCells count="1">
    <mergeCell ref="G2:H2"/>
  </mergeCells>
  <pageMargins left="0.78749999999999998" right="0.78749999999999998" top="1.0249999999999999" bottom="1.0249999999999999" header="0.78749999999999998" footer="0.78749999999999998"/>
  <pageSetup paperSize="9" scale="66" orientation="landscape" r:id="rId1"/>
  <headerFooter>
    <oddHeader>&amp;C&amp;A</oddHeader>
    <oddFooter>&amp;CPage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108"/>
  <sheetViews>
    <sheetView topLeftCell="B97" zoomScale="150" workbookViewId="0">
      <selection activeCell="I60" sqref="I60"/>
    </sheetView>
  </sheetViews>
  <sheetFormatPr baseColWidth="10" defaultColWidth="9.1640625" defaultRowHeight="13" x14ac:dyDescent="0.15"/>
  <cols>
    <col min="2" max="2" width="17.1640625" bestFit="1" customWidth="1"/>
    <col min="13" max="14" width="9.1640625" style="1"/>
    <col min="15" max="22" width="0" style="1" hidden="1" customWidth="1"/>
    <col min="23" max="29" width="0" hidden="1" customWidth="1"/>
  </cols>
  <sheetData>
    <row r="2" spans="1:29" x14ac:dyDescent="0.15">
      <c r="M2" s="2">
        <f t="shared" ref="M2:AA2" si="0">7*(M4-1)</f>
        <v>0</v>
      </c>
      <c r="N2" s="2">
        <f t="shared" si="0"/>
        <v>7</v>
      </c>
      <c r="O2" s="2">
        <f t="shared" si="0"/>
        <v>14</v>
      </c>
      <c r="P2" s="2">
        <f t="shared" si="0"/>
        <v>21</v>
      </c>
      <c r="Q2" s="2">
        <f t="shared" si="0"/>
        <v>28</v>
      </c>
      <c r="R2" s="2">
        <f t="shared" si="0"/>
        <v>35</v>
      </c>
      <c r="S2" s="2">
        <f t="shared" si="0"/>
        <v>42</v>
      </c>
      <c r="T2" s="2">
        <f t="shared" si="0"/>
        <v>49</v>
      </c>
      <c r="U2" s="2">
        <f t="shared" si="0"/>
        <v>56</v>
      </c>
      <c r="V2" s="2">
        <f t="shared" si="0"/>
        <v>63</v>
      </c>
      <c r="W2" s="2">
        <f t="shared" si="0"/>
        <v>70</v>
      </c>
      <c r="X2" s="2">
        <f t="shared" si="0"/>
        <v>77</v>
      </c>
      <c r="Y2" s="2">
        <f t="shared" si="0"/>
        <v>84</v>
      </c>
      <c r="Z2" s="2">
        <f t="shared" si="0"/>
        <v>91</v>
      </c>
      <c r="AA2" s="2">
        <f t="shared" si="0"/>
        <v>98</v>
      </c>
    </row>
    <row r="3" spans="1:29" ht="14" x14ac:dyDescent="0.15">
      <c r="A3" s="3" t="s">
        <v>87</v>
      </c>
      <c r="B3" s="245">
        <f ca="1">NOW()</f>
        <v>42862.331510069445</v>
      </c>
    </row>
    <row r="4" spans="1:29" x14ac:dyDescent="0.15">
      <c r="M4" s="1">
        <f t="shared" ref="M4:AA4" si="1">COLUMN(M$3) - COLUMN($M$3)+ 1</f>
        <v>1</v>
      </c>
      <c r="N4" s="1">
        <f t="shared" si="1"/>
        <v>2</v>
      </c>
      <c r="O4" s="1">
        <f t="shared" si="1"/>
        <v>3</v>
      </c>
      <c r="P4" s="1">
        <f t="shared" si="1"/>
        <v>4</v>
      </c>
      <c r="Q4" s="1">
        <f t="shared" si="1"/>
        <v>5</v>
      </c>
      <c r="R4" s="1">
        <f t="shared" si="1"/>
        <v>6</v>
      </c>
      <c r="S4" s="1">
        <f t="shared" si="1"/>
        <v>7</v>
      </c>
      <c r="T4" s="1">
        <f t="shared" si="1"/>
        <v>8</v>
      </c>
      <c r="U4" s="1">
        <f t="shared" si="1"/>
        <v>9</v>
      </c>
      <c r="V4" s="1">
        <f t="shared" si="1"/>
        <v>10</v>
      </c>
      <c r="W4" s="1">
        <f t="shared" si="1"/>
        <v>11</v>
      </c>
      <c r="X4" s="1">
        <f t="shared" si="1"/>
        <v>12</v>
      </c>
      <c r="Y4" s="1">
        <f t="shared" si="1"/>
        <v>13</v>
      </c>
      <c r="Z4" s="1">
        <f t="shared" si="1"/>
        <v>14</v>
      </c>
      <c r="AA4" s="1">
        <f t="shared" si="1"/>
        <v>15</v>
      </c>
    </row>
    <row r="5" spans="1:29" ht="15" thickTop="1" thickBot="1" x14ac:dyDescent="0.2">
      <c r="A5" s="4"/>
      <c r="B5" s="5" t="s">
        <v>181</v>
      </c>
      <c r="C5" s="6"/>
      <c r="D5" s="7" t="s">
        <v>7</v>
      </c>
      <c r="E5" s="8" t="s">
        <v>10</v>
      </c>
      <c r="F5" s="8" t="s">
        <v>18</v>
      </c>
      <c r="G5" s="9" t="s">
        <v>88</v>
      </c>
      <c r="H5" s="10" t="s">
        <v>12</v>
      </c>
      <c r="I5" s="10" t="s">
        <v>15</v>
      </c>
      <c r="J5" s="10" t="s">
        <v>89</v>
      </c>
      <c r="K5" s="10" t="s">
        <v>90</v>
      </c>
      <c r="L5" s="10" t="s">
        <v>91</v>
      </c>
      <c r="M5" s="11" t="str">
        <f ca="1">OFFSET(Data!$X$2,0,M$2)</f>
        <v>MACRON</v>
      </c>
      <c r="N5" s="11" t="str">
        <f ca="1">OFFSET(Data!$X$2,0,N$2)</f>
        <v>LE PEN</v>
      </c>
      <c r="O5" s="11">
        <f ca="1">OFFSET(Data!$X$2,0,O$2)</f>
        <v>0</v>
      </c>
      <c r="P5" s="11">
        <f ca="1">OFFSET(Data!$X$2,0,P$2)</f>
        <v>0</v>
      </c>
      <c r="Q5" s="11">
        <f ca="1">OFFSET(Data!$X$2,0,Q$2)</f>
        <v>0</v>
      </c>
      <c r="R5" s="11">
        <f ca="1">OFFSET(Data!$X$2,0,R$2)</f>
        <v>0</v>
      </c>
      <c r="S5" s="11">
        <f ca="1">OFFSET(Data!$X$2,0,S$2)</f>
        <v>0</v>
      </c>
      <c r="T5" s="11">
        <f ca="1">OFFSET(Data!$X$2,0,T$2)</f>
        <v>0</v>
      </c>
      <c r="U5" s="11">
        <f ca="1">OFFSET(Data!$X$2,0,U$2)</f>
        <v>0</v>
      </c>
      <c r="V5" s="11">
        <f ca="1">OFFSET(Data!$X$2,0,V$2)</f>
        <v>0</v>
      </c>
      <c r="W5" s="11">
        <f ca="1">OFFSET(Data!$X$2,0,W$2)</f>
        <v>0</v>
      </c>
      <c r="X5" s="11">
        <f ca="1">OFFSET(Data!$X$2,0,X$2)</f>
        <v>0</v>
      </c>
      <c r="Y5" s="11">
        <f ca="1">OFFSET(Data!$X$2,0,Y$2)</f>
        <v>0</v>
      </c>
      <c r="Z5" s="11">
        <f ca="1">OFFSET(Data!$X$2,0,Z$2)</f>
        <v>0</v>
      </c>
      <c r="AA5" s="11">
        <f ca="1">OFFSET(Data!$X$2,0,AA$2)</f>
        <v>0</v>
      </c>
      <c r="AC5" s="11" t="s">
        <v>92</v>
      </c>
    </row>
    <row r="6" spans="1:29" ht="14" thickTop="1" x14ac:dyDescent="0.15">
      <c r="A6" s="257" t="s">
        <v>93</v>
      </c>
      <c r="B6" s="257"/>
      <c r="C6" s="257"/>
      <c r="D6" s="12">
        <f>SUMIF(Data!$F$2:$F$237,$A6,Data!$H$2:$H$237)</f>
        <v>7593</v>
      </c>
      <c r="E6" s="12">
        <f>SUMIF(Data!$F$2:$F$237,$A6,Data!$K$2:$K$237)</f>
        <v>3693</v>
      </c>
      <c r="F6" s="12">
        <f>SUMIF(Data!$F$2:$F$237,$A6,Data!$S$2:$S$237)</f>
        <v>3404</v>
      </c>
      <c r="G6" s="13">
        <f t="shared" ref="G6:G19" si="2">IF($E6&lt;&gt;"",$E6/$D6,0)</f>
        <v>0.4863690241011458</v>
      </c>
      <c r="H6" s="14">
        <f>SUMIF(Data!$F$2:$F$237,$A6,Data!$M$2:$M$237)</f>
        <v>206</v>
      </c>
      <c r="I6" s="14">
        <f>SUMIF(Data!$F$2:$F$237,$A6,Data!$P$2:$P$237)</f>
        <v>83</v>
      </c>
      <c r="J6" s="15">
        <f>COUNTIFS(Data!$F$2:$F$237,$A6,Data!$K$2:$K$237,"&gt;0")</f>
        <v>6</v>
      </c>
      <c r="K6" s="15">
        <f>COUNTIF(Data!$F$2:$F$237,$A6)</f>
        <v>6</v>
      </c>
      <c r="L6" s="16">
        <f>SUMIFS(Data!$H$2:$H$237,Data!$F$2:$F$237,$A6,Data!$K$2:$K$237,"&gt;0")/D6</f>
        <v>1</v>
      </c>
      <c r="M6" s="17">
        <f ca="1">SUMIF(Data!$F$2:$F$237,$A6,OFFSET(Data!$Z$2,,M$2,235,1))</f>
        <v>1915</v>
      </c>
      <c r="N6" s="17">
        <f ca="1">SUMIF(Data!$F$2:$F$237,$A6,OFFSET(Data!$Z$2,,N$2,235,1))</f>
        <v>1489</v>
      </c>
      <c r="O6" s="17">
        <f ca="1">SUMIF(Data!$F$2:$F$237,$A6,OFFSET(Data!$Z$2,,O$2,235,1))</f>
        <v>0</v>
      </c>
      <c r="P6" s="17">
        <f ca="1">SUMIF(Data!$F$2:$F$237,$A6,OFFSET(Data!$Z$2,,P$2,235,1))</f>
        <v>0</v>
      </c>
      <c r="Q6" s="17">
        <f ca="1">SUMIF(Data!$F$2:$F$237,$A6,OFFSET(Data!$Z$2,,Q$2,235,1))</f>
        <v>0</v>
      </c>
      <c r="R6" s="17">
        <f ca="1">SUMIF(Data!$F$2:$F$237,$A6,OFFSET(Data!$Z$2,,R$2,235,1))</f>
        <v>0</v>
      </c>
      <c r="S6" s="17">
        <f ca="1">SUMIF(Data!$F$2:$F$237,$A6,OFFSET(Data!$Z$2,,S$2,235,1))</f>
        <v>0</v>
      </c>
      <c r="T6" s="17">
        <f ca="1">SUMIF(Data!$F$2:$F$237,$A6,OFFSET(Data!$Z$2,,T$2,235,1))</f>
        <v>0</v>
      </c>
      <c r="U6" s="17">
        <f ca="1">SUMIF(Data!$F$2:$F$237,$A6,OFFSET(Data!$Z$2,,U$2,235,1))</f>
        <v>0</v>
      </c>
      <c r="V6" s="17">
        <f ca="1">SUMIF(Data!$F$2:$F$237,$A6,OFFSET(Data!$Z$2,,V$2,235,1))</f>
        <v>0</v>
      </c>
      <c r="W6" s="17">
        <f ca="1">SUMIF(Data!$F$2:$F$237,$A6,OFFSET(Data!$Z$2,,W$2,235,1))</f>
        <v>0</v>
      </c>
      <c r="X6" s="17">
        <f ca="1">SUMIF(Data!$F$2:$F$237,$A6,OFFSET(Data!$Z$2,,X$2,235,1))</f>
        <v>0</v>
      </c>
      <c r="Y6" s="17">
        <f ca="1">SUMIF(Data!$F$2:$F$237,$A6,OFFSET(Data!$Z$2,,Y$2,235,1))</f>
        <v>0</v>
      </c>
      <c r="Z6" s="17">
        <f ca="1">SUMIF(Data!$F$2:$F$237,$A6,OFFSET(Data!$Z$2,,Z$2,235,1))</f>
        <v>0</v>
      </c>
      <c r="AA6" s="17">
        <f ca="1">SUMIF(Data!$F$2:$F$237,$A6,OFFSET(Data!$Z$2,,AA$2,235,1))</f>
        <v>0</v>
      </c>
      <c r="AC6" s="17">
        <f>SUMIF(Import!$F$2:$F$237,$A6,Import!$H$2:$H$237)</f>
        <v>7593</v>
      </c>
    </row>
    <row r="7" spans="1:29" x14ac:dyDescent="0.15">
      <c r="A7" s="255" t="s">
        <v>94</v>
      </c>
      <c r="B7" s="255"/>
      <c r="C7" s="255"/>
      <c r="D7" s="18">
        <f>SUMIF(Data!$F$2:$F$237,$A7,Data!$H$2:$H$237)</f>
        <v>19057</v>
      </c>
      <c r="E7" s="18">
        <f>SUMIF(Data!$F$2:$F$237,$A7,Data!$K$2:$K$237)</f>
        <v>5913</v>
      </c>
      <c r="F7" s="18">
        <f>SUMIF(Data!$F$2:$F$237,$A7,Data!$S$2:$S$237)</f>
        <v>5461</v>
      </c>
      <c r="G7" s="19">
        <f t="shared" si="2"/>
        <v>0.31027968725402738</v>
      </c>
      <c r="H7" s="20">
        <f>SUMIF(Data!$F$2:$F$237,$A7,Data!$M$2:$M$237)</f>
        <v>329</v>
      </c>
      <c r="I7" s="20">
        <f>SUMIF(Data!$F$2:$F$237,$A7,Data!$P$2:$P$237)</f>
        <v>123</v>
      </c>
      <c r="J7" s="21">
        <f>COUNTIFS(Data!$F$2:$F$237,$A7,Data!$K$2:$K$237,"&gt;0")</f>
        <v>14</v>
      </c>
      <c r="K7" s="21">
        <f>COUNTIF(Data!$F$2:$F$237,$A7)</f>
        <v>14</v>
      </c>
      <c r="L7" s="22">
        <f>SUMIFS(Data!$H$2:$H$237,Data!$F$2:$F$237,$A7,Data!$K$2:$K$237,"&gt;0")/D7</f>
        <v>1</v>
      </c>
      <c r="M7" s="23">
        <f ca="1">SUMIF(Data!$F$2:$F$237,$A7,OFFSET(Data!$Z$2,,M$2,235,1))</f>
        <v>3077</v>
      </c>
      <c r="N7" s="23">
        <f ca="1">SUMIF(Data!$F$2:$F$237,$A7,OFFSET(Data!$Z$2,,N$2,235,1))</f>
        <v>2384</v>
      </c>
      <c r="O7" s="23">
        <f ca="1">SUMIF(Data!$F$2:$F$237,$A7,OFFSET(Data!$Z$2,,O$2,235,1))</f>
        <v>0</v>
      </c>
      <c r="P7" s="23">
        <f ca="1">SUMIF(Data!$F$2:$F$237,$A7,OFFSET(Data!$Z$2,,P$2,235,1))</f>
        <v>0</v>
      </c>
      <c r="Q7" s="23">
        <f ca="1">SUMIF(Data!$F$2:$F$237,$A7,OFFSET(Data!$Z$2,,Q$2,235,1))</f>
        <v>0</v>
      </c>
      <c r="R7" s="23">
        <f ca="1">SUMIF(Data!$F$2:$F$237,$A7,OFFSET(Data!$Z$2,,R$2,235,1))</f>
        <v>0</v>
      </c>
      <c r="S7" s="23">
        <f ca="1">SUMIF(Data!$F$2:$F$237,$A7,OFFSET(Data!$Z$2,,S$2,235,1))</f>
        <v>0</v>
      </c>
      <c r="T7" s="23">
        <f ca="1">SUMIF(Data!$F$2:$F$237,$A7,OFFSET(Data!$Z$2,,T$2,235,1))</f>
        <v>0</v>
      </c>
      <c r="U7" s="23">
        <f ca="1">SUMIF(Data!$F$2:$F$237,$A7,OFFSET(Data!$Z$2,,U$2,235,1))</f>
        <v>0</v>
      </c>
      <c r="V7" s="23">
        <f ca="1">SUMIF(Data!$F$2:$F$237,$A7,OFFSET(Data!$Z$2,,V$2,235,1))</f>
        <v>0</v>
      </c>
      <c r="W7" s="23">
        <f ca="1">SUMIF(Data!$F$2:$F$237,$A7,OFFSET(Data!$Z$2,,W$2,235,1))</f>
        <v>0</v>
      </c>
      <c r="X7" s="23">
        <f ca="1">SUMIF(Data!$F$2:$F$237,$A7,OFFSET(Data!$Z$2,,X$2,235,1))</f>
        <v>0</v>
      </c>
      <c r="Y7" s="23">
        <f ca="1">SUMIF(Data!$F$2:$F$237,$A7,OFFSET(Data!$Z$2,,Y$2,235,1))</f>
        <v>0</v>
      </c>
      <c r="Z7" s="23">
        <f ca="1">SUMIF(Data!$F$2:$F$237,$A7,OFFSET(Data!$Z$2,,Z$2,235,1))</f>
        <v>0</v>
      </c>
      <c r="AA7" s="23">
        <f ca="1">SUMIF(Data!$F$2:$F$237,$A7,OFFSET(Data!$Z$2,,AA$2,235,1))</f>
        <v>0</v>
      </c>
      <c r="AC7" s="23">
        <f>SUMIF(Import!$F$2:$F$237,$A7,Import!$H$2:$H$237)</f>
        <v>19057</v>
      </c>
    </row>
    <row r="8" spans="1:29" x14ac:dyDescent="0.15">
      <c r="A8" s="255" t="s">
        <v>95</v>
      </c>
      <c r="B8" s="255"/>
      <c r="C8" s="255"/>
      <c r="D8" s="18">
        <f>SUMIF(Data!$F$2:$F$237,$A8,Data!$H$2:$H$237)</f>
        <v>7891</v>
      </c>
      <c r="E8" s="18">
        <f>SUMIF(Data!$F$2:$F$237,$A8,Data!$K$2:$K$237)</f>
        <v>3511</v>
      </c>
      <c r="F8" s="18">
        <f>SUMIF(Data!$F$2:$F$237,$A8,Data!$S$2:$S$237)</f>
        <v>3353</v>
      </c>
      <c r="G8" s="19">
        <f t="shared" si="2"/>
        <v>0.44493727030794578</v>
      </c>
      <c r="H8" s="20">
        <f>SUMIF(Data!$F$2:$F$237,$A8,Data!$M$2:$M$237)</f>
        <v>79</v>
      </c>
      <c r="I8" s="20">
        <f>SUMIF(Data!$F$2:$F$237,$A8,Data!$P$2:$P$237)</f>
        <v>79</v>
      </c>
      <c r="J8" s="21">
        <f>COUNTIFS(Data!$F$2:$F$237,$A8,Data!$K$2:$K$237,"&gt;0")</f>
        <v>8</v>
      </c>
      <c r="K8" s="21">
        <f>COUNTIF(Data!$F$2:$F$237,$A8)</f>
        <v>8</v>
      </c>
      <c r="L8" s="22">
        <f>SUMIFS(Data!$H$2:$H$237,Data!$F$2:$F$237,$A8,Data!$K$2:$K$237,"&gt;0")/D8</f>
        <v>1</v>
      </c>
      <c r="M8" s="23">
        <f ca="1">SUMIF(Data!$F$2:$F$237,$A8,OFFSET(Data!$Z$2,,M$2,235,1))</f>
        <v>1949</v>
      </c>
      <c r="N8" s="23">
        <f ca="1">SUMIF(Data!$F$2:$F$237,$A8,OFFSET(Data!$Z$2,,N$2,235,1))</f>
        <v>1404</v>
      </c>
      <c r="O8" s="23">
        <f ca="1">SUMIF(Data!$F$2:$F$237,$A8,OFFSET(Data!$Z$2,,O$2,235,1))</f>
        <v>0</v>
      </c>
      <c r="P8" s="23">
        <f ca="1">SUMIF(Data!$F$2:$F$237,$A8,OFFSET(Data!$Z$2,,P$2,235,1))</f>
        <v>0</v>
      </c>
      <c r="Q8" s="23">
        <f ca="1">SUMIF(Data!$F$2:$F$237,$A8,OFFSET(Data!$Z$2,,Q$2,235,1))</f>
        <v>0</v>
      </c>
      <c r="R8" s="23">
        <f ca="1">SUMIF(Data!$F$2:$F$237,$A8,OFFSET(Data!$Z$2,,R$2,235,1))</f>
        <v>0</v>
      </c>
      <c r="S8" s="23">
        <f ca="1">SUMIF(Data!$F$2:$F$237,$A8,OFFSET(Data!$Z$2,,S$2,235,1))</f>
        <v>0</v>
      </c>
      <c r="T8" s="23">
        <f ca="1">SUMIF(Data!$F$2:$F$237,$A8,OFFSET(Data!$Z$2,,T$2,235,1))</f>
        <v>0</v>
      </c>
      <c r="U8" s="23">
        <f ca="1">SUMIF(Data!$F$2:$F$237,$A8,OFFSET(Data!$Z$2,,U$2,235,1))</f>
        <v>0</v>
      </c>
      <c r="V8" s="23">
        <f ca="1">SUMIF(Data!$F$2:$F$237,$A8,OFFSET(Data!$Z$2,,V$2,235,1))</f>
        <v>0</v>
      </c>
      <c r="W8" s="23">
        <f ca="1">SUMIF(Data!$F$2:$F$237,$A8,OFFSET(Data!$Z$2,,W$2,235,1))</f>
        <v>0</v>
      </c>
      <c r="X8" s="23">
        <f ca="1">SUMIF(Data!$F$2:$F$237,$A8,OFFSET(Data!$Z$2,,X$2,235,1))</f>
        <v>0</v>
      </c>
      <c r="Y8" s="23">
        <f ca="1">SUMIF(Data!$F$2:$F$237,$A8,OFFSET(Data!$Z$2,,Y$2,235,1))</f>
        <v>0</v>
      </c>
      <c r="Z8" s="23">
        <f ca="1">SUMIF(Data!$F$2:$F$237,$A8,OFFSET(Data!$Z$2,,Z$2,235,1))</f>
        <v>0</v>
      </c>
      <c r="AA8" s="23">
        <f ca="1">SUMIF(Data!$F$2:$F$237,$A8,OFFSET(Data!$Z$2,,AA$2,235,1))</f>
        <v>0</v>
      </c>
      <c r="AC8" s="23">
        <f>SUMIF(Import!$F$2:$F$237,$A8,Import!$H$2:$H$237)</f>
        <v>7891</v>
      </c>
    </row>
    <row r="9" spans="1:29" x14ac:dyDescent="0.15">
      <c r="A9" s="255" t="s">
        <v>96</v>
      </c>
      <c r="B9" s="255"/>
      <c r="C9" s="255"/>
      <c r="D9" s="18">
        <f>SUMIF(Data!$F$2:$F$237,$A9,Data!$H$2:$H$237)</f>
        <v>11788</v>
      </c>
      <c r="E9" s="18">
        <f>SUMIF(Data!$F$2:$F$237,$A9,Data!$K$2:$K$237)</f>
        <v>5020</v>
      </c>
      <c r="F9" s="18">
        <f>SUMIF(Data!$F$2:$F$237,$A9,Data!$S$2:$S$237)</f>
        <v>4682</v>
      </c>
      <c r="G9" s="19">
        <f t="shared" si="2"/>
        <v>0.42585680352901256</v>
      </c>
      <c r="H9" s="20">
        <f>SUMIF(Data!$F$2:$F$237,$A9,Data!$M$2:$M$237)</f>
        <v>228</v>
      </c>
      <c r="I9" s="20">
        <f>SUMIF(Data!$F$2:$F$237,$A9,Data!$P$2:$P$237)</f>
        <v>110</v>
      </c>
      <c r="J9" s="21">
        <f>COUNTIFS(Data!$F$2:$F$237,$A9,Data!$K$2:$K$237,"&gt;0")</f>
        <v>13</v>
      </c>
      <c r="K9" s="21">
        <f>COUNTIF(Data!$F$2:$F$237,$A9)</f>
        <v>13</v>
      </c>
      <c r="L9" s="22">
        <f>SUMIFS(Data!$H$2:$H$237,Data!$F$2:$F$237,$A9,Data!$K$2:$K$237,"&gt;0")/D9</f>
        <v>1</v>
      </c>
      <c r="M9" s="23">
        <f ca="1">SUMIF(Data!$F$2:$F$237,$A9,OFFSET(Data!$Z$2,,M$2,235,1))</f>
        <v>2856</v>
      </c>
      <c r="N9" s="23">
        <f ca="1">SUMIF(Data!$F$2:$F$237,$A9,OFFSET(Data!$Z$2,,N$2,235,1))</f>
        <v>1826</v>
      </c>
      <c r="O9" s="23">
        <f ca="1">SUMIF(Data!$F$2:$F$237,$A9,OFFSET(Data!$Z$2,,O$2,235,1))</f>
        <v>0</v>
      </c>
      <c r="P9" s="23">
        <f ca="1">SUMIF(Data!$F$2:$F$237,$A9,OFFSET(Data!$Z$2,,P$2,235,1))</f>
        <v>0</v>
      </c>
      <c r="Q9" s="23">
        <f ca="1">SUMIF(Data!$F$2:$F$237,$A9,OFFSET(Data!$Z$2,,Q$2,235,1))</f>
        <v>0</v>
      </c>
      <c r="R9" s="23">
        <f ca="1">SUMIF(Data!$F$2:$F$237,$A9,OFFSET(Data!$Z$2,,R$2,235,1))</f>
        <v>0</v>
      </c>
      <c r="S9" s="23">
        <f ca="1">SUMIF(Data!$F$2:$F$237,$A9,OFFSET(Data!$Z$2,,S$2,235,1))</f>
        <v>0</v>
      </c>
      <c r="T9" s="23">
        <f ca="1">SUMIF(Data!$F$2:$F$237,$A9,OFFSET(Data!$Z$2,,T$2,235,1))</f>
        <v>0</v>
      </c>
      <c r="U9" s="23">
        <f ca="1">SUMIF(Data!$F$2:$F$237,$A9,OFFSET(Data!$Z$2,,U$2,235,1))</f>
        <v>0</v>
      </c>
      <c r="V9" s="23">
        <f ca="1">SUMIF(Data!$F$2:$F$237,$A9,OFFSET(Data!$Z$2,,V$2,235,1))</f>
        <v>0</v>
      </c>
      <c r="W9" s="23">
        <f ca="1">SUMIF(Data!$F$2:$F$237,$A9,OFFSET(Data!$Z$2,,W$2,235,1))</f>
        <v>0</v>
      </c>
      <c r="X9" s="23">
        <f ca="1">SUMIF(Data!$F$2:$F$237,$A9,OFFSET(Data!$Z$2,,X$2,235,1))</f>
        <v>0</v>
      </c>
      <c r="Y9" s="23">
        <f ca="1">SUMIF(Data!$F$2:$F$237,$A9,OFFSET(Data!$Z$2,,Y$2,235,1))</f>
        <v>0</v>
      </c>
      <c r="Z9" s="23">
        <f ca="1">SUMIF(Data!$F$2:$F$237,$A9,OFFSET(Data!$Z$2,,Z$2,235,1))</f>
        <v>0</v>
      </c>
      <c r="AA9" s="23">
        <f ca="1">SUMIF(Data!$F$2:$F$237,$A9,OFFSET(Data!$Z$2,,AA$2,235,1))</f>
        <v>0</v>
      </c>
      <c r="AC9" s="23">
        <f>SUMIF(Import!$F$2:$F$237,$A9,Import!$H$2:$H$237)</f>
        <v>11788</v>
      </c>
    </row>
    <row r="10" spans="1:29" x14ac:dyDescent="0.15">
      <c r="A10" s="255" t="s">
        <v>97</v>
      </c>
      <c r="B10" s="255"/>
      <c r="C10" s="255"/>
      <c r="D10" s="18">
        <f>SUMIF(Data!$F$2:$F$237,$A10,Data!$H$2:$H$237)</f>
        <v>13118</v>
      </c>
      <c r="E10" s="18">
        <f>SUMIF(Data!$F$2:$F$237,$A10,Data!$K$2:$K$237)</f>
        <v>6181</v>
      </c>
      <c r="F10" s="18">
        <f>SUMIF(Data!$F$2:$F$237,$A10,Data!$S$2:$S$237)</f>
        <v>5800</v>
      </c>
      <c r="G10" s="19">
        <f t="shared" si="2"/>
        <v>0.47118463180362863</v>
      </c>
      <c r="H10" s="20">
        <f>SUMIF(Data!$F$2:$F$237,$A10,Data!$M$2:$M$237)</f>
        <v>220</v>
      </c>
      <c r="I10" s="20">
        <f>SUMIF(Data!$F$2:$F$237,$A10,Data!$P$2:$P$237)</f>
        <v>161</v>
      </c>
      <c r="J10" s="21">
        <f>COUNTIFS(Data!$F$2:$F$237,$A10,Data!$K$2:$K$237,"&gt;0")</f>
        <v>10</v>
      </c>
      <c r="K10" s="21">
        <f>COUNTIF(Data!$F$2:$F$237,$A10)</f>
        <v>10</v>
      </c>
      <c r="L10" s="22">
        <f>SUMIFS(Data!$H$2:$H$237,Data!$F$2:$F$237,$A10,Data!$K$2:$K$237,"&gt;0")/D10</f>
        <v>1</v>
      </c>
      <c r="M10" s="23">
        <f ca="1">SUMIF(Data!$F$2:$F$237,$A10,OFFSET(Data!$Z$2,,M$2,235,1))</f>
        <v>2850</v>
      </c>
      <c r="N10" s="23">
        <f ca="1">SUMIF(Data!$F$2:$F$237,$A10,OFFSET(Data!$Z$2,,N$2,235,1))</f>
        <v>2950</v>
      </c>
      <c r="O10" s="23">
        <f ca="1">SUMIF(Data!$F$2:$F$237,$A10,OFFSET(Data!$Z$2,,O$2,235,1))</f>
        <v>0</v>
      </c>
      <c r="P10" s="23">
        <f ca="1">SUMIF(Data!$F$2:$F$237,$A10,OFFSET(Data!$Z$2,,P$2,235,1))</f>
        <v>0</v>
      </c>
      <c r="Q10" s="23">
        <f ca="1">SUMIF(Data!$F$2:$F$237,$A10,OFFSET(Data!$Z$2,,Q$2,235,1))</f>
        <v>0</v>
      </c>
      <c r="R10" s="23">
        <f ca="1">SUMIF(Data!$F$2:$F$237,$A10,OFFSET(Data!$Z$2,,R$2,235,1))</f>
        <v>0</v>
      </c>
      <c r="S10" s="23">
        <f ca="1">SUMIF(Data!$F$2:$F$237,$A10,OFFSET(Data!$Z$2,,S$2,235,1))</f>
        <v>0</v>
      </c>
      <c r="T10" s="23">
        <f ca="1">SUMIF(Data!$F$2:$F$237,$A10,OFFSET(Data!$Z$2,,T$2,235,1))</f>
        <v>0</v>
      </c>
      <c r="U10" s="23">
        <f ca="1">SUMIF(Data!$F$2:$F$237,$A10,OFFSET(Data!$Z$2,,U$2,235,1))</f>
        <v>0</v>
      </c>
      <c r="V10" s="23">
        <f ca="1">SUMIF(Data!$F$2:$F$237,$A10,OFFSET(Data!$Z$2,,V$2,235,1))</f>
        <v>0</v>
      </c>
      <c r="W10" s="23">
        <f ca="1">SUMIF(Data!$F$2:$F$237,$A10,OFFSET(Data!$Z$2,,W$2,235,1))</f>
        <v>0</v>
      </c>
      <c r="X10" s="23">
        <f ca="1">SUMIF(Data!$F$2:$F$237,$A10,OFFSET(Data!$Z$2,,X$2,235,1))</f>
        <v>0</v>
      </c>
      <c r="Y10" s="23">
        <f ca="1">SUMIF(Data!$F$2:$F$237,$A10,OFFSET(Data!$Z$2,,Y$2,235,1))</f>
        <v>0</v>
      </c>
      <c r="Z10" s="23">
        <f ca="1">SUMIF(Data!$F$2:$F$237,$A10,OFFSET(Data!$Z$2,,Z$2,235,1))</f>
        <v>0</v>
      </c>
      <c r="AA10" s="23">
        <f ca="1">SUMIF(Data!$F$2:$F$237,$A10,OFFSET(Data!$Z$2,,AA$2,235,1))</f>
        <v>0</v>
      </c>
      <c r="AC10" s="23">
        <f>SUMIF(Import!$F$2:$F$237,$A10,Import!$H$2:$H$237)</f>
        <v>13118</v>
      </c>
    </row>
    <row r="11" spans="1:29" x14ac:dyDescent="0.15">
      <c r="A11" s="255" t="s">
        <v>98</v>
      </c>
      <c r="B11" s="255"/>
      <c r="C11" s="255"/>
      <c r="D11" s="18">
        <f>SUMIF(Data!$F$2:$F$237,$A11,Data!$H$2:$H$237)</f>
        <v>9095</v>
      </c>
      <c r="E11" s="18">
        <f>SUMIF(Data!$F$2:$F$237,$A11,Data!$K$2:$K$237)</f>
        <v>4703</v>
      </c>
      <c r="F11" s="18">
        <f>SUMIF(Data!$F$2:$F$237,$A11,Data!$S$2:$S$237)</f>
        <v>4348</v>
      </c>
      <c r="G11" s="19">
        <f t="shared" si="2"/>
        <v>0.51709730621220451</v>
      </c>
      <c r="H11" s="20">
        <f>SUMIF(Data!$F$2:$F$237,$A11,Data!$M$2:$M$237)</f>
        <v>186</v>
      </c>
      <c r="I11" s="20">
        <f>SUMIF(Data!$F$2:$F$237,$A11,Data!$P$2:$P$237)</f>
        <v>169</v>
      </c>
      <c r="J11" s="21">
        <f>COUNTIFS(Data!$F$2:$F$237,$A11,Data!$K$2:$K$237,"&gt;0")</f>
        <v>8</v>
      </c>
      <c r="K11" s="21">
        <f>COUNTIF(Data!$F$2:$F$237,$A11)</f>
        <v>8</v>
      </c>
      <c r="L11" s="22">
        <f>SUMIFS(Data!$H$2:$H$237,Data!$F$2:$F$237,$A11,Data!$K$2:$K$237,"&gt;0")/D11</f>
        <v>1</v>
      </c>
      <c r="M11" s="23">
        <f ca="1">SUMIF(Data!$F$2:$F$237,$A11,OFFSET(Data!$Z$2,,M$2,235,1))</f>
        <v>2848</v>
      </c>
      <c r="N11" s="23">
        <f ca="1">SUMIF(Data!$F$2:$F$237,$A11,OFFSET(Data!$Z$2,,N$2,235,1))</f>
        <v>1500</v>
      </c>
      <c r="O11" s="23">
        <f ca="1">SUMIF(Data!$F$2:$F$237,$A11,OFFSET(Data!$Z$2,,O$2,235,1))</f>
        <v>0</v>
      </c>
      <c r="P11" s="23">
        <f ca="1">SUMIF(Data!$F$2:$F$237,$A11,OFFSET(Data!$Z$2,,P$2,235,1))</f>
        <v>0</v>
      </c>
      <c r="Q11" s="23">
        <f ca="1">SUMIF(Data!$F$2:$F$237,$A11,OFFSET(Data!$Z$2,,Q$2,235,1))</f>
        <v>0</v>
      </c>
      <c r="R11" s="23">
        <f ca="1">SUMIF(Data!$F$2:$F$237,$A11,OFFSET(Data!$Z$2,,R$2,235,1))</f>
        <v>0</v>
      </c>
      <c r="S11" s="23">
        <f ca="1">SUMIF(Data!$F$2:$F$237,$A11,OFFSET(Data!$Z$2,,S$2,235,1))</f>
        <v>0</v>
      </c>
      <c r="T11" s="23">
        <f ca="1">SUMIF(Data!$F$2:$F$237,$A11,OFFSET(Data!$Z$2,,T$2,235,1))</f>
        <v>0</v>
      </c>
      <c r="U11" s="23">
        <f ca="1">SUMIF(Data!$F$2:$F$237,$A11,OFFSET(Data!$Z$2,,U$2,235,1))</f>
        <v>0</v>
      </c>
      <c r="V11" s="23">
        <f ca="1">SUMIF(Data!$F$2:$F$237,$A11,OFFSET(Data!$Z$2,,V$2,235,1))</f>
        <v>0</v>
      </c>
      <c r="W11" s="23">
        <f ca="1">SUMIF(Data!$F$2:$F$237,$A11,OFFSET(Data!$Z$2,,W$2,235,1))</f>
        <v>0</v>
      </c>
      <c r="X11" s="23">
        <f ca="1">SUMIF(Data!$F$2:$F$237,$A11,OFFSET(Data!$Z$2,,X$2,235,1))</f>
        <v>0</v>
      </c>
      <c r="Y11" s="23">
        <f ca="1">SUMIF(Data!$F$2:$F$237,$A11,OFFSET(Data!$Z$2,,Y$2,235,1))</f>
        <v>0</v>
      </c>
      <c r="Z11" s="23">
        <f ca="1">SUMIF(Data!$F$2:$F$237,$A11,OFFSET(Data!$Z$2,,Z$2,235,1))</f>
        <v>0</v>
      </c>
      <c r="AA11" s="23">
        <f ca="1">SUMIF(Data!$F$2:$F$237,$A11,OFFSET(Data!$Z$2,,AA$2,235,1))</f>
        <v>0</v>
      </c>
      <c r="AC11" s="23">
        <f>SUMIF(Import!$F$2:$F$237,$A11,Import!$H$2:$H$237)</f>
        <v>9095</v>
      </c>
    </row>
    <row r="12" spans="1:29" x14ac:dyDescent="0.15">
      <c r="A12" s="255" t="s">
        <v>99</v>
      </c>
      <c r="B12" s="255"/>
      <c r="C12" s="255"/>
      <c r="D12" s="18">
        <f>SUMIF(Data!$F$2:$F$237,$A12,Data!$H$2:$H$237)</f>
        <v>8533</v>
      </c>
      <c r="E12" s="18">
        <f>SUMIF(Data!$F$2:$F$237,$A12,Data!$K$2:$K$237)</f>
        <v>3450</v>
      </c>
      <c r="F12" s="18">
        <f>SUMIF(Data!$F$2:$F$237,$A12,Data!$S$2:$S$237)</f>
        <v>3232</v>
      </c>
      <c r="G12" s="19">
        <f t="shared" si="2"/>
        <v>0.40431266846361186</v>
      </c>
      <c r="H12" s="20">
        <f>SUMIF(Data!$F$2:$F$237,$A12,Data!$M$2:$M$237)</f>
        <v>80</v>
      </c>
      <c r="I12" s="20">
        <f>SUMIF(Data!$F$2:$F$237,$A12,Data!$P$2:$P$237)</f>
        <v>138</v>
      </c>
      <c r="J12" s="21">
        <f>COUNTIFS(Data!$F$2:$F$237,$A12,Data!$K$2:$K$237,"&gt;0")</f>
        <v>7</v>
      </c>
      <c r="K12" s="21">
        <f>COUNTIF(Data!$F$2:$F$237,$A12)</f>
        <v>7</v>
      </c>
      <c r="L12" s="22">
        <f>SUMIFS(Data!$H$2:$H$237,Data!$F$2:$F$237,$A12,Data!$K$2:$K$237,"&gt;0")/D12</f>
        <v>1</v>
      </c>
      <c r="M12" s="23">
        <f ca="1">SUMIF(Data!$F$2:$F$237,$A12,OFFSET(Data!$Z$2,,M$2,235,1))</f>
        <v>2063</v>
      </c>
      <c r="N12" s="23">
        <f ca="1">SUMIF(Data!$F$2:$F$237,$A12,OFFSET(Data!$Z$2,,N$2,235,1))</f>
        <v>1169</v>
      </c>
      <c r="O12" s="23">
        <f ca="1">SUMIF(Data!$F$2:$F$237,$A12,OFFSET(Data!$Z$2,,O$2,235,1))</f>
        <v>0</v>
      </c>
      <c r="P12" s="23">
        <f ca="1">SUMIF(Data!$F$2:$F$237,$A12,OFFSET(Data!$Z$2,,P$2,235,1))</f>
        <v>0</v>
      </c>
      <c r="Q12" s="23">
        <f ca="1">SUMIF(Data!$F$2:$F$237,$A12,OFFSET(Data!$Z$2,,Q$2,235,1))</f>
        <v>0</v>
      </c>
      <c r="R12" s="23">
        <f ca="1">SUMIF(Data!$F$2:$F$237,$A12,OFFSET(Data!$Z$2,,R$2,235,1))</f>
        <v>0</v>
      </c>
      <c r="S12" s="23">
        <f ca="1">SUMIF(Data!$F$2:$F$237,$A12,OFFSET(Data!$Z$2,,S$2,235,1))</f>
        <v>0</v>
      </c>
      <c r="T12" s="23">
        <f ca="1">SUMIF(Data!$F$2:$F$237,$A12,OFFSET(Data!$Z$2,,T$2,235,1))</f>
        <v>0</v>
      </c>
      <c r="U12" s="23">
        <f ca="1">SUMIF(Data!$F$2:$F$237,$A12,OFFSET(Data!$Z$2,,U$2,235,1))</f>
        <v>0</v>
      </c>
      <c r="V12" s="23">
        <f ca="1">SUMIF(Data!$F$2:$F$237,$A12,OFFSET(Data!$Z$2,,V$2,235,1))</f>
        <v>0</v>
      </c>
      <c r="W12" s="23">
        <f ca="1">SUMIF(Data!$F$2:$F$237,$A12,OFFSET(Data!$Z$2,,W$2,235,1))</f>
        <v>0</v>
      </c>
      <c r="X12" s="23">
        <f ca="1">SUMIF(Data!$F$2:$F$237,$A12,OFFSET(Data!$Z$2,,X$2,235,1))</f>
        <v>0</v>
      </c>
      <c r="Y12" s="23">
        <f ca="1">SUMIF(Data!$F$2:$F$237,$A12,OFFSET(Data!$Z$2,,Y$2,235,1))</f>
        <v>0</v>
      </c>
      <c r="Z12" s="23">
        <f ca="1">SUMIF(Data!$F$2:$F$237,$A12,OFFSET(Data!$Z$2,,Z$2,235,1))</f>
        <v>0</v>
      </c>
      <c r="AA12" s="23">
        <f ca="1">SUMIF(Data!$F$2:$F$237,$A12,OFFSET(Data!$Z$2,,AA$2,235,1))</f>
        <v>0</v>
      </c>
      <c r="AC12" s="23">
        <f>SUMIF(Import!$F$2:$F$237,$A12,Import!$H$2:$H$237)</f>
        <v>8533</v>
      </c>
    </row>
    <row r="13" spans="1:29" x14ac:dyDescent="0.15">
      <c r="A13" s="255" t="s">
        <v>100</v>
      </c>
      <c r="B13" s="255"/>
      <c r="C13" s="255"/>
      <c r="D13" s="18">
        <f>SUMIF(Data!$F$2:$F$237,$A13,Data!$H$2:$H$237)</f>
        <v>19344</v>
      </c>
      <c r="E13" s="18">
        <f>SUMIF(Data!$F$2:$F$237,$A13,Data!$K$2:$K$237)</f>
        <v>9142</v>
      </c>
      <c r="F13" s="18">
        <f>SUMIF(Data!$F$2:$F$237,$A13,Data!$S$2:$S$237)</f>
        <v>8469</v>
      </c>
      <c r="G13" s="19">
        <f t="shared" si="2"/>
        <v>0.472601323407775</v>
      </c>
      <c r="H13" s="20">
        <f>SUMIF(Data!$F$2:$F$237,$A13,Data!$M$2:$M$237)</f>
        <v>360</v>
      </c>
      <c r="I13" s="20">
        <f>SUMIF(Data!$F$2:$F$237,$A13,Data!$P$2:$P$237)</f>
        <v>313</v>
      </c>
      <c r="J13" s="21">
        <f>COUNTIFS(Data!$F$2:$F$237,$A13,Data!$K$2:$K$237,"&gt;0")</f>
        <v>15</v>
      </c>
      <c r="K13" s="21">
        <f>COUNTIF(Data!$F$2:$F$237,$A13)</f>
        <v>15</v>
      </c>
      <c r="L13" s="22">
        <f>SUMIFS(Data!$H$2:$H$237,Data!$F$2:$F$237,$A13,Data!$K$2:$K$237,"&gt;0")/D13</f>
        <v>1</v>
      </c>
      <c r="M13" s="23">
        <f ca="1">SUMIF(Data!$F$2:$F$237,$A13,OFFSET(Data!$Z$2,,M$2,235,1))</f>
        <v>5018</v>
      </c>
      <c r="N13" s="23">
        <f ca="1">SUMIF(Data!$F$2:$F$237,$A13,OFFSET(Data!$Z$2,,N$2,235,1))</f>
        <v>3451</v>
      </c>
      <c r="O13" s="23">
        <f ca="1">SUMIF(Data!$F$2:$F$237,$A13,OFFSET(Data!$Z$2,,O$2,235,1))</f>
        <v>0</v>
      </c>
      <c r="P13" s="23">
        <f ca="1">SUMIF(Data!$F$2:$F$237,$A13,OFFSET(Data!$Z$2,,P$2,235,1))</f>
        <v>0</v>
      </c>
      <c r="Q13" s="23">
        <f ca="1">SUMIF(Data!$F$2:$F$237,$A13,OFFSET(Data!$Z$2,,Q$2,235,1))</f>
        <v>0</v>
      </c>
      <c r="R13" s="23">
        <f ca="1">SUMIF(Data!$F$2:$F$237,$A13,OFFSET(Data!$Z$2,,R$2,235,1))</f>
        <v>0</v>
      </c>
      <c r="S13" s="23">
        <f ca="1">SUMIF(Data!$F$2:$F$237,$A13,OFFSET(Data!$Z$2,,S$2,235,1))</f>
        <v>0</v>
      </c>
      <c r="T13" s="23">
        <f ca="1">SUMIF(Data!$F$2:$F$237,$A13,OFFSET(Data!$Z$2,,T$2,235,1))</f>
        <v>0</v>
      </c>
      <c r="U13" s="23">
        <f ca="1">SUMIF(Data!$F$2:$F$237,$A13,OFFSET(Data!$Z$2,,U$2,235,1))</f>
        <v>0</v>
      </c>
      <c r="V13" s="23">
        <f ca="1">SUMIF(Data!$F$2:$F$237,$A13,OFFSET(Data!$Z$2,,V$2,235,1))</f>
        <v>0</v>
      </c>
      <c r="W13" s="23">
        <f ca="1">SUMIF(Data!$F$2:$F$237,$A13,OFFSET(Data!$Z$2,,W$2,235,1))</f>
        <v>0</v>
      </c>
      <c r="X13" s="23">
        <f ca="1">SUMIF(Data!$F$2:$F$237,$A13,OFFSET(Data!$Z$2,,X$2,235,1))</f>
        <v>0</v>
      </c>
      <c r="Y13" s="23">
        <f ca="1">SUMIF(Data!$F$2:$F$237,$A13,OFFSET(Data!$Z$2,,Y$2,235,1))</f>
        <v>0</v>
      </c>
      <c r="Z13" s="23">
        <f ca="1">SUMIF(Data!$F$2:$F$237,$A13,OFFSET(Data!$Z$2,,Z$2,235,1))</f>
        <v>0</v>
      </c>
      <c r="AA13" s="23">
        <f ca="1">SUMIF(Data!$F$2:$F$237,$A13,OFFSET(Data!$Z$2,,AA$2,235,1))</f>
        <v>0</v>
      </c>
      <c r="AC13" s="23">
        <f>SUMIF(Import!$F$2:$F$237,$A13,Import!$H$2:$H$237)</f>
        <v>19344</v>
      </c>
    </row>
    <row r="14" spans="1:29" x14ac:dyDescent="0.15">
      <c r="A14" s="255" t="s">
        <v>101</v>
      </c>
      <c r="B14" s="255"/>
      <c r="C14" s="255"/>
      <c r="D14" s="18">
        <f>SUMIF(Data!$F$2:$F$237,$A14,Data!$H$2:$H$237)</f>
        <v>11064</v>
      </c>
      <c r="E14" s="18">
        <f>SUMIF(Data!$F$2:$F$237,$A14,Data!$K$2:$K$237)</f>
        <v>5609</v>
      </c>
      <c r="F14" s="18">
        <f>SUMIF(Data!$F$2:$F$237,$A14,Data!$S$2:$S$237)</f>
        <v>5200</v>
      </c>
      <c r="G14" s="19">
        <f t="shared" si="2"/>
        <v>0.50695950831525671</v>
      </c>
      <c r="H14" s="20">
        <f>SUMIF(Data!$F$2:$F$237,$A14,Data!$M$2:$M$237)</f>
        <v>258</v>
      </c>
      <c r="I14" s="20">
        <f>SUMIF(Data!$F$2:$F$237,$A14,Data!$P$2:$P$237)</f>
        <v>151</v>
      </c>
      <c r="J14" s="21">
        <f>COUNTIFS(Data!$F$2:$F$237,$A14,Data!$K$2:$K$237,"&gt;0")</f>
        <v>10</v>
      </c>
      <c r="K14" s="21">
        <f>COUNTIF(Data!$F$2:$F$237,$A14)</f>
        <v>10</v>
      </c>
      <c r="L14" s="22">
        <f>SUMIFS(Data!$H$2:$H$237,Data!$F$2:$F$237,$A14,Data!$K$2:$K$237,"&gt;0")/D14</f>
        <v>1</v>
      </c>
      <c r="M14" s="23">
        <f ca="1">SUMIF(Data!$F$2:$F$237,$A14,OFFSET(Data!$Z$2,,M$2,235,1))</f>
        <v>3162</v>
      </c>
      <c r="N14" s="23">
        <f ca="1">SUMIF(Data!$F$2:$F$237,$A14,OFFSET(Data!$Z$2,,N$2,235,1))</f>
        <v>2038</v>
      </c>
      <c r="O14" s="23">
        <f ca="1">SUMIF(Data!$F$2:$F$237,$A14,OFFSET(Data!$Z$2,,O$2,235,1))</f>
        <v>0</v>
      </c>
      <c r="P14" s="23">
        <f ca="1">SUMIF(Data!$F$2:$F$237,$A14,OFFSET(Data!$Z$2,,P$2,235,1))</f>
        <v>0</v>
      </c>
      <c r="Q14" s="23">
        <f ca="1">SUMIF(Data!$F$2:$F$237,$A14,OFFSET(Data!$Z$2,,Q$2,235,1))</f>
        <v>0</v>
      </c>
      <c r="R14" s="23">
        <f ca="1">SUMIF(Data!$F$2:$F$237,$A14,OFFSET(Data!$Z$2,,R$2,235,1))</f>
        <v>0</v>
      </c>
      <c r="S14" s="23">
        <f ca="1">SUMIF(Data!$F$2:$F$237,$A14,OFFSET(Data!$Z$2,,S$2,235,1))</f>
        <v>0</v>
      </c>
      <c r="T14" s="23">
        <f ca="1">SUMIF(Data!$F$2:$F$237,$A14,OFFSET(Data!$Z$2,,T$2,235,1))</f>
        <v>0</v>
      </c>
      <c r="U14" s="23">
        <f ca="1">SUMIF(Data!$F$2:$F$237,$A14,OFFSET(Data!$Z$2,,U$2,235,1))</f>
        <v>0</v>
      </c>
      <c r="V14" s="23">
        <f ca="1">SUMIF(Data!$F$2:$F$237,$A14,OFFSET(Data!$Z$2,,V$2,235,1))</f>
        <v>0</v>
      </c>
      <c r="W14" s="23">
        <f ca="1">SUMIF(Data!$F$2:$F$237,$A14,OFFSET(Data!$Z$2,,W$2,235,1))</f>
        <v>0</v>
      </c>
      <c r="X14" s="23">
        <f ca="1">SUMIF(Data!$F$2:$F$237,$A14,OFFSET(Data!$Z$2,,X$2,235,1))</f>
        <v>0</v>
      </c>
      <c r="Y14" s="23">
        <f ca="1">SUMIF(Data!$F$2:$F$237,$A14,OFFSET(Data!$Z$2,,Y$2,235,1))</f>
        <v>0</v>
      </c>
      <c r="Z14" s="23">
        <f ca="1">SUMIF(Data!$F$2:$F$237,$A14,OFFSET(Data!$Z$2,,Z$2,235,1))</f>
        <v>0</v>
      </c>
      <c r="AA14" s="23">
        <f ca="1">SUMIF(Data!$F$2:$F$237,$A14,OFFSET(Data!$Z$2,,AA$2,235,1))</f>
        <v>0</v>
      </c>
      <c r="AC14" s="23">
        <f>SUMIF(Import!$F$2:$F$237,$A14,Import!$H$2:$H$237)</f>
        <v>11064</v>
      </c>
    </row>
    <row r="15" spans="1:29" x14ac:dyDescent="0.15">
      <c r="A15" s="255" t="s">
        <v>102</v>
      </c>
      <c r="B15" s="255"/>
      <c r="C15" s="255"/>
      <c r="D15" s="18">
        <f>SUMIF(Data!$F$2:$F$237,$A15,Data!$H$2:$H$237)</f>
        <v>17842</v>
      </c>
      <c r="E15" s="18">
        <f>SUMIF(Data!$F$2:$F$237,$A15,Data!$K$2:$K$237)</f>
        <v>9715</v>
      </c>
      <c r="F15" s="18">
        <f>SUMIF(Data!$F$2:$F$237,$A15,Data!$S$2:$S$237)</f>
        <v>8902</v>
      </c>
      <c r="G15" s="19">
        <f t="shared" si="2"/>
        <v>0.54450173747337738</v>
      </c>
      <c r="H15" s="20">
        <f>SUMIF(Data!$F$2:$F$237,$A15,Data!$M$2:$M$237)</f>
        <v>552</v>
      </c>
      <c r="I15" s="20">
        <f>SUMIF(Data!$F$2:$F$237,$A15,Data!$P$2:$P$237)</f>
        <v>261</v>
      </c>
      <c r="J15" s="21">
        <f>COUNTIFS(Data!$F$2:$F$237,$A15,Data!$K$2:$K$237,"&gt;0")</f>
        <v>15</v>
      </c>
      <c r="K15" s="21">
        <f>COUNTIF(Data!$F$2:$F$237,$A15)</f>
        <v>15</v>
      </c>
      <c r="L15" s="22">
        <f>SUMIFS(Data!$H$2:$H$237,Data!$F$2:$F$237,$A15,Data!$K$2:$K$237,"&gt;0")/D15</f>
        <v>1</v>
      </c>
      <c r="M15" s="23">
        <f ca="1">SUMIF(Data!$F$2:$F$237,$A15,OFFSET(Data!$Z$2,,M$2,235,1))</f>
        <v>5437</v>
      </c>
      <c r="N15" s="23">
        <f ca="1">SUMIF(Data!$F$2:$F$237,$A15,OFFSET(Data!$Z$2,,N$2,235,1))</f>
        <v>3465</v>
      </c>
      <c r="O15" s="23">
        <f ca="1">SUMIF(Data!$F$2:$F$237,$A15,OFFSET(Data!$Z$2,,O$2,235,1))</f>
        <v>0</v>
      </c>
      <c r="P15" s="23">
        <f ca="1">SUMIF(Data!$F$2:$F$237,$A15,OFFSET(Data!$Z$2,,P$2,235,1))</f>
        <v>0</v>
      </c>
      <c r="Q15" s="23">
        <f ca="1">SUMIF(Data!$F$2:$F$237,$A15,OFFSET(Data!$Z$2,,Q$2,235,1))</f>
        <v>0</v>
      </c>
      <c r="R15" s="23">
        <f ca="1">SUMIF(Data!$F$2:$F$237,$A15,OFFSET(Data!$Z$2,,R$2,235,1))</f>
        <v>0</v>
      </c>
      <c r="S15" s="23">
        <f ca="1">SUMIF(Data!$F$2:$F$237,$A15,OFFSET(Data!$Z$2,,S$2,235,1))</f>
        <v>0</v>
      </c>
      <c r="T15" s="23">
        <f ca="1">SUMIF(Data!$F$2:$F$237,$A15,OFFSET(Data!$Z$2,,T$2,235,1))</f>
        <v>0</v>
      </c>
      <c r="U15" s="23">
        <f ca="1">SUMIF(Data!$F$2:$F$237,$A15,OFFSET(Data!$Z$2,,U$2,235,1))</f>
        <v>0</v>
      </c>
      <c r="V15" s="23">
        <f ca="1">SUMIF(Data!$F$2:$F$237,$A15,OFFSET(Data!$Z$2,,V$2,235,1))</f>
        <v>0</v>
      </c>
      <c r="W15" s="23">
        <f ca="1">SUMIF(Data!$F$2:$F$237,$A15,OFFSET(Data!$Z$2,,W$2,235,1))</f>
        <v>0</v>
      </c>
      <c r="X15" s="23">
        <f ca="1">SUMIF(Data!$F$2:$F$237,$A15,OFFSET(Data!$Z$2,,X$2,235,1))</f>
        <v>0</v>
      </c>
      <c r="Y15" s="23">
        <f ca="1">SUMIF(Data!$F$2:$F$237,$A15,OFFSET(Data!$Z$2,,Y$2,235,1))</f>
        <v>0</v>
      </c>
      <c r="Z15" s="23">
        <f ca="1">SUMIF(Data!$F$2:$F$237,$A15,OFFSET(Data!$Z$2,,Z$2,235,1))</f>
        <v>0</v>
      </c>
      <c r="AA15" s="23">
        <f ca="1">SUMIF(Data!$F$2:$F$237,$A15,OFFSET(Data!$Z$2,,AA$2,235,1))</f>
        <v>0</v>
      </c>
      <c r="AC15" s="23">
        <f>SUMIF(Import!$F$2:$F$237,$A15,Import!$H$2:$H$237)</f>
        <v>17842</v>
      </c>
    </row>
    <row r="16" spans="1:29" x14ac:dyDescent="0.15">
      <c r="A16" s="255" t="s">
        <v>103</v>
      </c>
      <c r="B16" s="255"/>
      <c r="C16" s="255"/>
      <c r="D16" s="18">
        <f>SUMIF(Data!$F$2:$F$237,$A16,Data!$H$2:$H$237)</f>
        <v>10285</v>
      </c>
      <c r="E16" s="18">
        <f>SUMIF(Data!$F$2:$F$237,$A16,Data!$K$2:$K$237)</f>
        <v>3911</v>
      </c>
      <c r="F16" s="18">
        <f>SUMIF(Data!$F$2:$F$237,$A16,Data!$S$2:$S$237)</f>
        <v>3720</v>
      </c>
      <c r="G16" s="19">
        <f t="shared" si="2"/>
        <v>0.38026251823043267</v>
      </c>
      <c r="H16" s="20">
        <f>SUMIF(Data!$F$2:$F$237,$A16,Data!$M$2:$M$237)</f>
        <v>97</v>
      </c>
      <c r="I16" s="20">
        <f>SUMIF(Data!$F$2:$F$237,$A16,Data!$P$2:$P$237)</f>
        <v>94</v>
      </c>
      <c r="J16" s="21">
        <f>COUNTIFS(Data!$F$2:$F$237,$A16,Data!$K$2:$K$237,"&gt;0")</f>
        <v>8</v>
      </c>
      <c r="K16" s="21">
        <f>COUNTIF(Data!$F$2:$F$237,$A16)</f>
        <v>8</v>
      </c>
      <c r="L16" s="22">
        <f>SUMIFS(Data!$H$2:$H$237,Data!$F$2:$F$237,$A16,Data!$K$2:$K$237,"&gt;0")/D16</f>
        <v>1</v>
      </c>
      <c r="M16" s="23">
        <f ca="1">SUMIF(Data!$F$2:$F$237,$A16,OFFSET(Data!$Z$2,,M$2,235,1))</f>
        <v>2129</v>
      </c>
      <c r="N16" s="23">
        <f ca="1">SUMIF(Data!$F$2:$F$237,$A16,OFFSET(Data!$Z$2,,N$2,235,1))</f>
        <v>1591</v>
      </c>
      <c r="O16" s="23">
        <f ca="1">SUMIF(Data!$F$2:$F$237,$A16,OFFSET(Data!$Z$2,,O$2,235,1))</f>
        <v>0</v>
      </c>
      <c r="P16" s="23">
        <f ca="1">SUMIF(Data!$F$2:$F$237,$A16,OFFSET(Data!$Z$2,,P$2,235,1))</f>
        <v>0</v>
      </c>
      <c r="Q16" s="23">
        <f ca="1">SUMIF(Data!$F$2:$F$237,$A16,OFFSET(Data!$Z$2,,Q$2,235,1))</f>
        <v>0</v>
      </c>
      <c r="R16" s="23">
        <f ca="1">SUMIF(Data!$F$2:$F$237,$A16,OFFSET(Data!$Z$2,,R$2,235,1))</f>
        <v>0</v>
      </c>
      <c r="S16" s="23">
        <f ca="1">SUMIF(Data!$F$2:$F$237,$A16,OFFSET(Data!$Z$2,,S$2,235,1))</f>
        <v>0</v>
      </c>
      <c r="T16" s="23">
        <f ca="1">SUMIF(Data!$F$2:$F$237,$A16,OFFSET(Data!$Z$2,,T$2,235,1))</f>
        <v>0</v>
      </c>
      <c r="U16" s="23">
        <f ca="1">SUMIF(Data!$F$2:$F$237,$A16,OFFSET(Data!$Z$2,,U$2,235,1))</f>
        <v>0</v>
      </c>
      <c r="V16" s="23">
        <f ca="1">SUMIF(Data!$F$2:$F$237,$A16,OFFSET(Data!$Z$2,,V$2,235,1))</f>
        <v>0</v>
      </c>
      <c r="W16" s="23">
        <f ca="1">SUMIF(Data!$F$2:$F$237,$A16,OFFSET(Data!$Z$2,,W$2,235,1))</f>
        <v>0</v>
      </c>
      <c r="X16" s="23">
        <f ca="1">SUMIF(Data!$F$2:$F$237,$A16,OFFSET(Data!$Z$2,,X$2,235,1))</f>
        <v>0</v>
      </c>
      <c r="Y16" s="23">
        <f ca="1">SUMIF(Data!$F$2:$F$237,$A16,OFFSET(Data!$Z$2,,Y$2,235,1))</f>
        <v>0</v>
      </c>
      <c r="Z16" s="23">
        <f ca="1">SUMIF(Data!$F$2:$F$237,$A16,OFFSET(Data!$Z$2,,Z$2,235,1))</f>
        <v>0</v>
      </c>
      <c r="AA16" s="23">
        <f ca="1">SUMIF(Data!$F$2:$F$237,$A16,OFFSET(Data!$Z$2,,AA$2,235,1))</f>
        <v>0</v>
      </c>
      <c r="AC16" s="23">
        <f>SUMIF(Import!$F$2:$F$237,$A16,Import!$H$2:$H$237)</f>
        <v>10285</v>
      </c>
    </row>
    <row r="17" spans="1:29" x14ac:dyDescent="0.15">
      <c r="A17" s="255" t="s">
        <v>104</v>
      </c>
      <c r="B17" s="255"/>
      <c r="C17" s="255"/>
      <c r="D17" s="18">
        <f>SUMIF(Data!$F$2:$F$237,$A17,Data!$H$2:$H$237)</f>
        <v>6183</v>
      </c>
      <c r="E17" s="18">
        <f>SUMIF(Data!$F$2:$F$237,$A17,Data!$K$2:$K$237)</f>
        <v>2650</v>
      </c>
      <c r="F17" s="18">
        <f>SUMIF(Data!$F$2:$F$237,$A17,Data!$S$2:$S$237)</f>
        <v>2523</v>
      </c>
      <c r="G17" s="19">
        <f t="shared" si="2"/>
        <v>0.42859453339802683</v>
      </c>
      <c r="H17" s="20">
        <f>SUMIF(Data!$F$2:$F$237,$A17,Data!$M$2:$M$237)</f>
        <v>46</v>
      </c>
      <c r="I17" s="20">
        <f>SUMIF(Data!$F$2:$F$237,$A17,Data!$P$2:$P$237)</f>
        <v>81</v>
      </c>
      <c r="J17" s="21">
        <f>COUNTIFS(Data!$F$2:$F$237,$A17,Data!$K$2:$K$237,"&gt;0")</f>
        <v>3</v>
      </c>
      <c r="K17" s="21">
        <f>COUNTIF(Data!$F$2:$F$237,$A17)</f>
        <v>3</v>
      </c>
      <c r="L17" s="22">
        <f>SUMIFS(Data!$H$2:$H$237,Data!$F$2:$F$237,$A17,Data!$K$2:$K$237,"&gt;0")/D17</f>
        <v>1</v>
      </c>
      <c r="M17" s="23">
        <f ca="1">SUMIF(Data!$F$2:$F$237,$A17,OFFSET(Data!$Z$2,,M$2,235,1))</f>
        <v>1290</v>
      </c>
      <c r="N17" s="23">
        <f ca="1">SUMIF(Data!$F$2:$F$237,$A17,OFFSET(Data!$Z$2,,N$2,235,1))</f>
        <v>1233</v>
      </c>
      <c r="O17" s="23">
        <f ca="1">SUMIF(Data!$F$2:$F$237,$A17,OFFSET(Data!$Z$2,,O$2,235,1))</f>
        <v>0</v>
      </c>
      <c r="P17" s="23">
        <f ca="1">SUMIF(Data!$F$2:$F$237,$A17,OFFSET(Data!$Z$2,,P$2,235,1))</f>
        <v>0</v>
      </c>
      <c r="Q17" s="23">
        <f ca="1">SUMIF(Data!$F$2:$F$237,$A17,OFFSET(Data!$Z$2,,Q$2,235,1))</f>
        <v>0</v>
      </c>
      <c r="R17" s="23">
        <f ca="1">SUMIF(Data!$F$2:$F$237,$A17,OFFSET(Data!$Z$2,,R$2,235,1))</f>
        <v>0</v>
      </c>
      <c r="S17" s="23">
        <f ca="1">SUMIF(Data!$F$2:$F$237,$A17,OFFSET(Data!$Z$2,,S$2,235,1))</f>
        <v>0</v>
      </c>
      <c r="T17" s="23">
        <f ca="1">SUMIF(Data!$F$2:$F$237,$A17,OFFSET(Data!$Z$2,,T$2,235,1))</f>
        <v>0</v>
      </c>
      <c r="U17" s="23">
        <f ca="1">SUMIF(Data!$F$2:$F$237,$A17,OFFSET(Data!$Z$2,,U$2,235,1))</f>
        <v>0</v>
      </c>
      <c r="V17" s="23">
        <f ca="1">SUMIF(Data!$F$2:$F$237,$A17,OFFSET(Data!$Z$2,,V$2,235,1))</f>
        <v>0</v>
      </c>
      <c r="W17" s="23">
        <f ca="1">SUMIF(Data!$F$2:$F$237,$A17,OFFSET(Data!$Z$2,,W$2,235,1))</f>
        <v>0</v>
      </c>
      <c r="X17" s="23">
        <f ca="1">SUMIF(Data!$F$2:$F$237,$A17,OFFSET(Data!$Z$2,,X$2,235,1))</f>
        <v>0</v>
      </c>
      <c r="Y17" s="23">
        <f ca="1">SUMIF(Data!$F$2:$F$237,$A17,OFFSET(Data!$Z$2,,Y$2,235,1))</f>
        <v>0</v>
      </c>
      <c r="Z17" s="23">
        <f ca="1">SUMIF(Data!$F$2:$F$237,$A17,OFFSET(Data!$Z$2,,Z$2,235,1))</f>
        <v>0</v>
      </c>
      <c r="AA17" s="23">
        <f ca="1">SUMIF(Data!$F$2:$F$237,$A17,OFFSET(Data!$Z$2,,AA$2,235,1))</f>
        <v>0</v>
      </c>
      <c r="AC17" s="23">
        <f>SUMIF(Import!$F$2:$F$237,$A17,Import!$H$2:$H$237)</f>
        <v>6183</v>
      </c>
    </row>
    <row r="18" spans="1:29" s="25" customFormat="1" ht="14" thickBot="1" x14ac:dyDescent="0.2">
      <c r="A18" s="255" t="s">
        <v>105</v>
      </c>
      <c r="B18" s="255"/>
      <c r="C18" s="255"/>
      <c r="D18" s="18">
        <f>SUMIF(Data!$F$2:$F$237,$A18,Data!$H$2:$H$237)</f>
        <v>7245</v>
      </c>
      <c r="E18" s="18">
        <f>SUMIF(Data!$F$2:$F$237,$A18,Data!$K$2:$K$237)</f>
        <v>3275</v>
      </c>
      <c r="F18" s="18">
        <f>SUMIF(Data!$F$2:$F$237,$A18,Data!$S$2:$S$237)</f>
        <v>3115</v>
      </c>
      <c r="G18" s="19">
        <f t="shared" si="2"/>
        <v>0.45203588681849549</v>
      </c>
      <c r="H18" s="20">
        <f>SUMIF(Data!$F$2:$F$237,$A18,Data!$M$2:$M$237)</f>
        <v>72</v>
      </c>
      <c r="I18" s="20">
        <f>SUMIF(Data!$F$2:$F$237,$A18,Data!$P$2:$P$237)</f>
        <v>88</v>
      </c>
      <c r="J18" s="21">
        <f>COUNTIFS(Data!$F$2:$F$237,$A18,Data!$K$2:$K$237,"&gt;0")</f>
        <v>4</v>
      </c>
      <c r="K18" s="21">
        <f>COUNTIF(Data!$F$2:$F$237,$A18)</f>
        <v>4</v>
      </c>
      <c r="L18" s="22">
        <f>SUMIFS(Data!$H$2:$H$237,Data!$F$2:$F$237,$A18,Data!$K$2:$K$237,"&gt;0")/D18</f>
        <v>1</v>
      </c>
      <c r="M18" s="24">
        <f ca="1">SUMIF(Data!$F$2:$F$237,$A18,OFFSET(Data!$Z$2,,M$2,235,1))</f>
        <v>1701</v>
      </c>
      <c r="N18" s="24">
        <f ca="1">SUMIF(Data!$F$2:$F$237,$A18,OFFSET(Data!$Z$2,,N$2,235,1))</f>
        <v>1414</v>
      </c>
      <c r="O18" s="24">
        <f ca="1">SUMIF(Data!$F$2:$F$237,$A18,OFFSET(Data!$Z$2,,O$2,235,1))</f>
        <v>0</v>
      </c>
      <c r="P18" s="24">
        <f ca="1">SUMIF(Data!$F$2:$F$237,$A18,OFFSET(Data!$Z$2,,P$2,235,1))</f>
        <v>0</v>
      </c>
      <c r="Q18" s="24">
        <f ca="1">SUMIF(Data!$F$2:$F$237,$A18,OFFSET(Data!$Z$2,,Q$2,235,1))</f>
        <v>0</v>
      </c>
      <c r="R18" s="24">
        <f ca="1">SUMIF(Data!$F$2:$F$237,$A18,OFFSET(Data!$Z$2,,R$2,235,1))</f>
        <v>0</v>
      </c>
      <c r="S18" s="24">
        <f ca="1">SUMIF(Data!$F$2:$F$237,$A18,OFFSET(Data!$Z$2,,S$2,235,1))</f>
        <v>0</v>
      </c>
      <c r="T18" s="24">
        <f ca="1">SUMIF(Data!$F$2:$F$237,$A18,OFFSET(Data!$Z$2,,T$2,235,1))</f>
        <v>0</v>
      </c>
      <c r="U18" s="24">
        <f ca="1">SUMIF(Data!$F$2:$F$237,$A18,OFFSET(Data!$Z$2,,U$2,235,1))</f>
        <v>0</v>
      </c>
      <c r="V18" s="24">
        <f ca="1">SUMIF(Data!$F$2:$F$237,$A18,OFFSET(Data!$Z$2,,V$2,235,1))</f>
        <v>0</v>
      </c>
      <c r="W18" s="24">
        <f ca="1">SUMIF(Data!$F$2:$F$237,$A18,OFFSET(Data!$Z$2,,W$2,235,1))</f>
        <v>0</v>
      </c>
      <c r="X18" s="24">
        <f ca="1">SUMIF(Data!$F$2:$F$237,$A18,OFFSET(Data!$Z$2,,X$2,235,1))</f>
        <v>0</v>
      </c>
      <c r="Y18" s="24">
        <f ca="1">SUMIF(Data!$F$2:$F$237,$A18,OFFSET(Data!$Z$2,,Y$2,235,1))</f>
        <v>0</v>
      </c>
      <c r="Z18" s="24">
        <f ca="1">SUMIF(Data!$F$2:$F$237,$A18,OFFSET(Data!$Z$2,,Z$2,235,1))</f>
        <v>0</v>
      </c>
      <c r="AA18" s="24">
        <f ca="1">SUMIF(Data!$F$2:$F$237,$A18,OFFSET(Data!$Z$2,,AA$2,235,1))</f>
        <v>0</v>
      </c>
      <c r="AC18" s="71">
        <f>SUMIF(Import!$F$2:$F$237,$A18,Import!$H$2:$H$237)</f>
        <v>7245</v>
      </c>
    </row>
    <row r="19" spans="1:29" s="32" customFormat="1" ht="14.25" customHeight="1" thickTop="1" thickBot="1" x14ac:dyDescent="0.2">
      <c r="A19" s="253" t="s">
        <v>106</v>
      </c>
      <c r="B19" s="253"/>
      <c r="C19" s="253"/>
      <c r="D19" s="26">
        <f>SUM(D6:D18)</f>
        <v>149038</v>
      </c>
      <c r="E19" s="26">
        <f>SUM(E6:E18)</f>
        <v>66773</v>
      </c>
      <c r="F19" s="26">
        <f>SUM(F6:F18)</f>
        <v>62209</v>
      </c>
      <c r="G19" s="27">
        <f t="shared" si="2"/>
        <v>0.44802667776003435</v>
      </c>
      <c r="H19" s="28">
        <f>SUM(H6:H18)</f>
        <v>2713</v>
      </c>
      <c r="I19" s="28">
        <f>SUM(I6:I18)</f>
        <v>1851</v>
      </c>
      <c r="J19" s="29">
        <f>SUM(J6:J18)</f>
        <v>121</v>
      </c>
      <c r="K19" s="29">
        <f>SUM(K6:K18)</f>
        <v>121</v>
      </c>
      <c r="L19" s="30">
        <f>AC19/D19</f>
        <v>1</v>
      </c>
      <c r="M19" s="31">
        <f ca="1">SUM(M6:M18)</f>
        <v>36295</v>
      </c>
      <c r="N19" s="31">
        <f ca="1">SUM(N6:N18)</f>
        <v>25914</v>
      </c>
      <c r="O19" s="31">
        <f t="shared" ref="O19:AA19" ca="1" si="3">SUM(O6:O18)</f>
        <v>0</v>
      </c>
      <c r="P19" s="31">
        <f t="shared" ca="1" si="3"/>
        <v>0</v>
      </c>
      <c r="Q19" s="31">
        <f t="shared" ca="1" si="3"/>
        <v>0</v>
      </c>
      <c r="R19" s="31">
        <f t="shared" ca="1" si="3"/>
        <v>0</v>
      </c>
      <c r="S19" s="31">
        <f t="shared" ca="1" si="3"/>
        <v>0</v>
      </c>
      <c r="T19" s="31">
        <f t="shared" ca="1" si="3"/>
        <v>0</v>
      </c>
      <c r="U19" s="31">
        <f t="shared" ca="1" si="3"/>
        <v>0</v>
      </c>
      <c r="V19" s="31">
        <f t="shared" ca="1" si="3"/>
        <v>0</v>
      </c>
      <c r="W19" s="31">
        <f t="shared" ca="1" si="3"/>
        <v>0</v>
      </c>
      <c r="X19" s="31">
        <f t="shared" ca="1" si="3"/>
        <v>0</v>
      </c>
      <c r="Y19" s="31">
        <f t="shared" ca="1" si="3"/>
        <v>0</v>
      </c>
      <c r="Z19" s="31">
        <f t="shared" ca="1" si="3"/>
        <v>0</v>
      </c>
      <c r="AA19" s="31">
        <f t="shared" ca="1" si="3"/>
        <v>0</v>
      </c>
      <c r="AC19" s="31">
        <f>SUM(AC6:AC18)</f>
        <v>149038</v>
      </c>
    </row>
    <row r="20" spans="1:29" x14ac:dyDescent="0.15"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</row>
    <row r="21" spans="1:29" x14ac:dyDescent="0.15"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</row>
    <row r="22" spans="1:29" x14ac:dyDescent="0.15"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</row>
    <row r="23" spans="1:29" ht="15" thickTop="1" thickBot="1" x14ac:dyDescent="0.2">
      <c r="A23" s="4"/>
      <c r="B23" s="5" t="s">
        <v>327</v>
      </c>
      <c r="C23" s="6"/>
      <c r="D23" s="7" t="s">
        <v>7</v>
      </c>
      <c r="E23" s="8" t="s">
        <v>10</v>
      </c>
      <c r="F23" s="8" t="s">
        <v>18</v>
      </c>
      <c r="G23" s="9" t="s">
        <v>88</v>
      </c>
      <c r="H23" s="10" t="s">
        <v>12</v>
      </c>
      <c r="I23" s="10" t="s">
        <v>15</v>
      </c>
      <c r="J23" s="10" t="s">
        <v>89</v>
      </c>
      <c r="K23" s="10" t="s">
        <v>90</v>
      </c>
      <c r="L23" s="10" t="s">
        <v>91</v>
      </c>
      <c r="M23" s="11" t="str">
        <f ca="1">OFFSET(Data!$X$2,0,M$2)</f>
        <v>MACRON</v>
      </c>
      <c r="N23" s="11" t="str">
        <f ca="1">OFFSET(Data!$X$2,0,N$2)</f>
        <v>LE PEN</v>
      </c>
      <c r="O23" s="11">
        <f ca="1">OFFSET(Data!$X$2,0,O$2)</f>
        <v>0</v>
      </c>
      <c r="P23" s="11">
        <f ca="1">OFFSET(Data!$X$2,0,P$2)</f>
        <v>0</v>
      </c>
      <c r="Q23" s="11">
        <f ca="1">OFFSET(Data!$X$2,0,Q$2)</f>
        <v>0</v>
      </c>
      <c r="R23" s="11">
        <f ca="1">OFFSET(Data!$X$2,0,R$2)</f>
        <v>0</v>
      </c>
      <c r="S23" s="11">
        <f ca="1">OFFSET(Data!$X$2,0,S$2)</f>
        <v>0</v>
      </c>
      <c r="T23" s="11">
        <f ca="1">OFFSET(Data!$X$2,0,T$2)</f>
        <v>0</v>
      </c>
      <c r="U23" s="11">
        <f ca="1">OFFSET(Data!$X$2,0,U$2)</f>
        <v>0</v>
      </c>
      <c r="V23" s="11">
        <f ca="1">OFFSET(Data!$X$2,0,V$2)</f>
        <v>0</v>
      </c>
      <c r="W23" s="11">
        <f ca="1">OFFSET(Data!$X$2,0,W$2)</f>
        <v>0</v>
      </c>
      <c r="X23" s="11">
        <f ca="1">OFFSET(Data!$X$2,0,X$2)</f>
        <v>0</v>
      </c>
      <c r="Y23" s="11">
        <f ca="1">OFFSET(Data!$X$2,0,Y$2)</f>
        <v>0</v>
      </c>
      <c r="Z23" s="11">
        <f ca="1">OFFSET(Data!$X$2,0,Z$2)</f>
        <v>0</v>
      </c>
      <c r="AA23" s="11">
        <f ca="1">OFFSET(Data!$X$2,0,AA$2)</f>
        <v>0</v>
      </c>
      <c r="AC23" s="11" t="s">
        <v>92</v>
      </c>
    </row>
    <row r="24" spans="1:29" ht="14" thickTop="1" x14ac:dyDescent="0.15">
      <c r="A24" s="257" t="s">
        <v>107</v>
      </c>
      <c r="B24" s="257"/>
      <c r="C24" s="257"/>
      <c r="D24" s="12">
        <f>SUMIF(Data!$F$2:$F$237,$A24,Data!$H$2:$H$237)</f>
        <v>6739</v>
      </c>
      <c r="E24" s="12">
        <f>SUMIF(Data!$F$2:$F$237,$A24,Data!$K$2:$K$237)</f>
        <v>2766</v>
      </c>
      <c r="F24" s="12">
        <f>SUMIF(Data!$F$2:$F$237,$A24,Data!$S$2:$S$237)</f>
        <v>2639</v>
      </c>
      <c r="G24" s="13">
        <f t="shared" ref="G24:G31" si="4">IF($E24&lt;&gt;"",$E24/$D24,0)</f>
        <v>0.41044665380620271</v>
      </c>
      <c r="H24" s="14">
        <f>SUMIF(Data!$F$2:$F$237,$A24,Data!$M$2:$M$237)</f>
        <v>75</v>
      </c>
      <c r="I24" s="14">
        <f>SUMIF(Data!$F$2:$F$237,$A24,Data!$P$2:$P$237)</f>
        <v>52</v>
      </c>
      <c r="J24" s="15">
        <f>COUNTIFS(Data!$F$2:$F$237,$A24,Data!$K$2:$K$237,"&gt;0")</f>
        <v>5</v>
      </c>
      <c r="K24" s="15">
        <f>COUNTIF(Data!$F$2:$F$237,$A24)</f>
        <v>5</v>
      </c>
      <c r="L24" s="16">
        <f>SUMIFS(Data!$H$2:$H$237,Data!$F$2:$F$237,$A24,Data!$K$2:$K$237,"&gt;0")/D24</f>
        <v>1</v>
      </c>
      <c r="M24" s="17">
        <f ca="1">SUMIF(Data!$F$2:$F$237,$A24,OFFSET(Data!$Z$2,,M$2,235,1))</f>
        <v>1643</v>
      </c>
      <c r="N24" s="17">
        <f ca="1">SUMIF(Data!$F$2:$F$237,$A24,OFFSET(Data!$Z$2,,N$2,235,1))</f>
        <v>996</v>
      </c>
      <c r="O24" s="17">
        <f ca="1">SUMIF(Data!$F$2:$F$237,$A24,OFFSET(Data!$Z$2,,O$2,235,1))</f>
        <v>0</v>
      </c>
      <c r="P24" s="17">
        <f ca="1">SUMIF(Data!$F$2:$F$237,$A24,OFFSET(Data!$Z$2,,P$2,235,1))</f>
        <v>0</v>
      </c>
      <c r="Q24" s="17">
        <f ca="1">SUMIF(Data!$F$2:$F$237,$A24,OFFSET(Data!$Z$2,,Q$2,235,1))</f>
        <v>0</v>
      </c>
      <c r="R24" s="17">
        <f ca="1">SUMIF(Data!$F$2:$F$237,$A24,OFFSET(Data!$Z$2,,R$2,235,1))</f>
        <v>0</v>
      </c>
      <c r="S24" s="17">
        <f ca="1">SUMIF(Data!$F$2:$F$237,$A24,OFFSET(Data!$Z$2,,S$2,235,1))</f>
        <v>0</v>
      </c>
      <c r="T24" s="17">
        <f ca="1">SUMIF(Data!$F$2:$F$237,$A24,OFFSET(Data!$Z$2,,T$2,235,1))</f>
        <v>0</v>
      </c>
      <c r="U24" s="17">
        <f ca="1">SUMIF(Data!$F$2:$F$237,$A24,OFFSET(Data!$Z$2,,U$2,235,1))</f>
        <v>0</v>
      </c>
      <c r="V24" s="17">
        <f ca="1">SUMIF(Data!$F$2:$F$237,$A24,OFFSET(Data!$Z$2,,V$2,235,1))</f>
        <v>0</v>
      </c>
      <c r="W24" s="17">
        <f ca="1">SUMIF(Data!$F$2:$F$237,$A24,OFFSET(Data!$Z$2,,W$2,235,1))</f>
        <v>0</v>
      </c>
      <c r="X24" s="17">
        <f ca="1">SUMIF(Data!$F$2:$F$237,$A24,OFFSET(Data!$Z$2,,X$2,235,1))</f>
        <v>0</v>
      </c>
      <c r="Y24" s="17">
        <f ca="1">SUMIF(Data!$F$2:$F$237,$A24,OFFSET(Data!$Z$2,,Y$2,235,1))</f>
        <v>0</v>
      </c>
      <c r="Z24" s="17">
        <f ca="1">SUMIF(Data!$F$2:$F$237,$A24,OFFSET(Data!$Z$2,,Z$2,235,1))</f>
        <v>0</v>
      </c>
      <c r="AA24" s="17">
        <f ca="1">SUMIF(Data!$F$2:$F$237,$A24,OFFSET(Data!$Z$2,,AA$2,235,1))</f>
        <v>0</v>
      </c>
      <c r="AC24" s="17">
        <f>SUMIF(Import!$F$2:$F$237,$A24,Import!$H$2:$H$237)</f>
        <v>6739</v>
      </c>
    </row>
    <row r="25" spans="1:29" x14ac:dyDescent="0.15">
      <c r="A25" s="255" t="s">
        <v>108</v>
      </c>
      <c r="B25" s="255"/>
      <c r="C25" s="255"/>
      <c r="D25" s="18">
        <f>SUMIF(Data!$F$2:$F$237,$A25,Data!$H$2:$H$237)</f>
        <v>5136</v>
      </c>
      <c r="E25" s="18">
        <f>SUMIF(Data!$F$2:$F$237,$A25,Data!$K$2:$K$237)</f>
        <v>2017</v>
      </c>
      <c r="F25" s="18">
        <f>SUMIF(Data!$F$2:$F$237,$A25,Data!$S$2:$S$237)</f>
        <v>1913</v>
      </c>
      <c r="G25" s="19">
        <f t="shared" si="4"/>
        <v>0.39271806853582553</v>
      </c>
      <c r="H25" s="20">
        <f>SUMIF(Data!$F$2:$F$237,$A25,Data!$M$2:$M$237)</f>
        <v>49</v>
      </c>
      <c r="I25" s="20">
        <f>SUMIF(Data!$F$2:$F$237,$A25,Data!$P$2:$P$237)</f>
        <v>55</v>
      </c>
      <c r="J25" s="21">
        <f>COUNTIFS(Data!$F$2:$F$237,$A25,Data!$K$2:$K$237,"&gt;0")</f>
        <v>8</v>
      </c>
      <c r="K25" s="21">
        <f>COUNTIF(Data!$F$2:$F$237,$A25)</f>
        <v>8</v>
      </c>
      <c r="L25" s="22">
        <f>SUMIFS(Data!$H$2:$H$237,Data!$F$2:$F$237,$A25,Data!$K$2:$K$237,"&gt;0")/D25</f>
        <v>1</v>
      </c>
      <c r="M25" s="23">
        <f ca="1">SUMIF(Data!$F$2:$F$237,$A25,OFFSET(Data!$Z$2,,M$2,235,1))</f>
        <v>1460</v>
      </c>
      <c r="N25" s="23">
        <f ca="1">SUMIF(Data!$F$2:$F$237,$A25,OFFSET(Data!$Z$2,,N$2,235,1))</f>
        <v>453</v>
      </c>
      <c r="O25" s="23">
        <f ca="1">SUMIF(Data!$F$2:$F$237,$A25,OFFSET(Data!$Z$2,,O$2,235,1))</f>
        <v>0</v>
      </c>
      <c r="P25" s="23">
        <f ca="1">SUMIF(Data!$F$2:$F$237,$A25,OFFSET(Data!$Z$2,,P$2,235,1))</f>
        <v>0</v>
      </c>
      <c r="Q25" s="23">
        <f ca="1">SUMIF(Data!$F$2:$F$237,$A25,OFFSET(Data!$Z$2,,Q$2,235,1))</f>
        <v>0</v>
      </c>
      <c r="R25" s="23">
        <f ca="1">SUMIF(Data!$F$2:$F$237,$A25,OFFSET(Data!$Z$2,,R$2,235,1))</f>
        <v>0</v>
      </c>
      <c r="S25" s="23">
        <f ca="1">SUMIF(Data!$F$2:$F$237,$A25,OFFSET(Data!$Z$2,,S$2,235,1))</f>
        <v>0</v>
      </c>
      <c r="T25" s="23">
        <f ca="1">SUMIF(Data!$F$2:$F$237,$A25,OFFSET(Data!$Z$2,,T$2,235,1))</f>
        <v>0</v>
      </c>
      <c r="U25" s="23">
        <f ca="1">SUMIF(Data!$F$2:$F$237,$A25,OFFSET(Data!$Z$2,,U$2,235,1))</f>
        <v>0</v>
      </c>
      <c r="V25" s="23">
        <f ca="1">SUMIF(Data!$F$2:$F$237,$A25,OFFSET(Data!$Z$2,,V$2,235,1))</f>
        <v>0</v>
      </c>
      <c r="W25" s="23">
        <f ca="1">SUMIF(Data!$F$2:$F$237,$A25,OFFSET(Data!$Z$2,,W$2,235,1))</f>
        <v>0</v>
      </c>
      <c r="X25" s="23">
        <f ca="1">SUMIF(Data!$F$2:$F$237,$A25,OFFSET(Data!$Z$2,,X$2,235,1))</f>
        <v>0</v>
      </c>
      <c r="Y25" s="23">
        <f ca="1">SUMIF(Data!$F$2:$F$237,$A25,OFFSET(Data!$Z$2,,Y$2,235,1))</f>
        <v>0</v>
      </c>
      <c r="Z25" s="23">
        <f ca="1">SUMIF(Data!$F$2:$F$237,$A25,OFFSET(Data!$Z$2,,Z$2,235,1))</f>
        <v>0</v>
      </c>
      <c r="AA25" s="23">
        <f ca="1">SUMIF(Data!$F$2:$F$237,$A25,OFFSET(Data!$Z$2,,AA$2,235,1))</f>
        <v>0</v>
      </c>
      <c r="AC25" s="23">
        <f>SUMIF(Import!$F$2:$F$237,$A25,Import!$H$2:$H$237)</f>
        <v>5136</v>
      </c>
    </row>
    <row r="26" spans="1:29" x14ac:dyDescent="0.15">
      <c r="A26" s="255" t="s">
        <v>109</v>
      </c>
      <c r="B26" s="255"/>
      <c r="C26" s="255"/>
      <c r="D26" s="18">
        <f>SUMIF(Data!$F$2:$F$237,$A26,Data!$H$2:$H$237)</f>
        <v>990</v>
      </c>
      <c r="E26" s="18">
        <f>SUMIF(Data!$F$2:$F$237,$A26,Data!$K$2:$K$237)</f>
        <v>800</v>
      </c>
      <c r="F26" s="18">
        <f>SUMIF(Data!$F$2:$F$237,$A26,Data!$S$2:$S$237)</f>
        <v>780</v>
      </c>
      <c r="G26" s="19">
        <f t="shared" si="4"/>
        <v>0.80808080808080807</v>
      </c>
      <c r="H26" s="20">
        <f>SUMIF(Data!$F$2:$F$237,$A26,Data!$M$2:$M$237)</f>
        <v>4</v>
      </c>
      <c r="I26" s="20">
        <f>SUMIF(Data!$F$2:$F$237,$A26,Data!$P$2:$P$237)</f>
        <v>16</v>
      </c>
      <c r="J26" s="21">
        <f>COUNTIFS(Data!$F$2:$F$237,$A26,Data!$K$2:$K$237,"&gt;0")</f>
        <v>1</v>
      </c>
      <c r="K26" s="21">
        <f>COUNTIF(Data!$F$2:$F$237,$A26)</f>
        <v>1</v>
      </c>
      <c r="L26" s="22">
        <f>SUMIFS(Data!$H$2:$H$237,Data!$F$2:$F$237,$A26,Data!$K$2:$K$237,"&gt;0")/D26</f>
        <v>1</v>
      </c>
      <c r="M26" s="23">
        <f ca="1">SUMIF(Data!$F$2:$F$237,$A26,OFFSET(Data!$Z$2,,M$2,235,1))</f>
        <v>421</v>
      </c>
      <c r="N26" s="23">
        <f ca="1">SUMIF(Data!$F$2:$F$237,$A26,OFFSET(Data!$Z$2,,N$2,235,1))</f>
        <v>359</v>
      </c>
      <c r="O26" s="23">
        <f ca="1">SUMIF(Data!$F$2:$F$237,$A26,OFFSET(Data!$Z$2,,O$2,235,1))</f>
        <v>0</v>
      </c>
      <c r="P26" s="23">
        <f ca="1">SUMIF(Data!$F$2:$F$237,$A26,OFFSET(Data!$Z$2,,P$2,235,1))</f>
        <v>0</v>
      </c>
      <c r="Q26" s="23">
        <f ca="1">SUMIF(Data!$F$2:$F$237,$A26,OFFSET(Data!$Z$2,,Q$2,235,1))</f>
        <v>0</v>
      </c>
      <c r="R26" s="23">
        <f ca="1">SUMIF(Data!$F$2:$F$237,$A26,OFFSET(Data!$Z$2,,R$2,235,1))</f>
        <v>0</v>
      </c>
      <c r="S26" s="23">
        <f ca="1">SUMIF(Data!$F$2:$F$237,$A26,OFFSET(Data!$Z$2,,S$2,235,1))</f>
        <v>0</v>
      </c>
      <c r="T26" s="23">
        <f ca="1">SUMIF(Data!$F$2:$F$237,$A26,OFFSET(Data!$Z$2,,T$2,235,1))</f>
        <v>0</v>
      </c>
      <c r="U26" s="23">
        <f ca="1">SUMIF(Data!$F$2:$F$237,$A26,OFFSET(Data!$Z$2,,U$2,235,1))</f>
        <v>0</v>
      </c>
      <c r="V26" s="23">
        <f ca="1">SUMIF(Data!$F$2:$F$237,$A26,OFFSET(Data!$Z$2,,V$2,235,1))</f>
        <v>0</v>
      </c>
      <c r="W26" s="23">
        <f ca="1">SUMIF(Data!$F$2:$F$237,$A26,OFFSET(Data!$Z$2,,W$2,235,1))</f>
        <v>0</v>
      </c>
      <c r="X26" s="23">
        <f ca="1">SUMIF(Data!$F$2:$F$237,$A26,OFFSET(Data!$Z$2,,X$2,235,1))</f>
        <v>0</v>
      </c>
      <c r="Y26" s="23">
        <f ca="1">SUMIF(Data!$F$2:$F$237,$A26,OFFSET(Data!$Z$2,,Y$2,235,1))</f>
        <v>0</v>
      </c>
      <c r="Z26" s="23">
        <f ca="1">SUMIF(Data!$F$2:$F$237,$A26,OFFSET(Data!$Z$2,,Z$2,235,1))</f>
        <v>0</v>
      </c>
      <c r="AA26" s="23">
        <f ca="1">SUMIF(Data!$F$2:$F$237,$A26,OFFSET(Data!$Z$2,,AA$2,235,1))</f>
        <v>0</v>
      </c>
      <c r="AC26" s="23">
        <f>SUMIF(Import!$F$2:$F$237,$A26,Import!$H$2:$H$237)</f>
        <v>990</v>
      </c>
    </row>
    <row r="27" spans="1:29" x14ac:dyDescent="0.15">
      <c r="A27" s="255" t="s">
        <v>110</v>
      </c>
      <c r="B27" s="255"/>
      <c r="C27" s="255"/>
      <c r="D27" s="18">
        <f>SUMIF(Data!$F$2:$F$237,$A27,Data!$H$2:$H$237)</f>
        <v>4637</v>
      </c>
      <c r="E27" s="18">
        <f>SUMIF(Data!$F$2:$F$237,$A27,Data!$K$2:$K$237)</f>
        <v>2158</v>
      </c>
      <c r="F27" s="18">
        <f>SUMIF(Data!$F$2:$F$237,$A27,Data!$S$2:$S$237)</f>
        <v>2013</v>
      </c>
      <c r="G27" s="19">
        <f t="shared" si="4"/>
        <v>0.46538710373086045</v>
      </c>
      <c r="H27" s="20">
        <f>SUMIF(Data!$F$2:$F$237,$A27,Data!$M$2:$M$237)</f>
        <v>70</v>
      </c>
      <c r="I27" s="20">
        <f>SUMIF(Data!$F$2:$F$237,$A27,Data!$P$2:$P$237)</f>
        <v>75</v>
      </c>
      <c r="J27" s="21">
        <f>COUNTIFS(Data!$F$2:$F$237,$A27,Data!$K$2:$K$237,"&gt;0")</f>
        <v>8</v>
      </c>
      <c r="K27" s="21">
        <f>COUNTIF(Data!$F$2:$F$237,$A27)</f>
        <v>8</v>
      </c>
      <c r="L27" s="22">
        <f>SUMIFS(Data!$H$2:$H$237,Data!$F$2:$F$237,$A27,Data!$K$2:$K$237,"&gt;0")/D27</f>
        <v>1</v>
      </c>
      <c r="M27" s="23">
        <f ca="1">SUMIF(Data!$F$2:$F$237,$A27,OFFSET(Data!$Z$2,,M$2,235,1))</f>
        <v>949</v>
      </c>
      <c r="N27" s="23">
        <f ca="1">SUMIF(Data!$F$2:$F$237,$A27,OFFSET(Data!$Z$2,,N$2,235,1))</f>
        <v>1064</v>
      </c>
      <c r="O27" s="23">
        <f ca="1">SUMIF(Data!$F$2:$F$237,$A27,OFFSET(Data!$Z$2,,O$2,235,1))</f>
        <v>0</v>
      </c>
      <c r="P27" s="23">
        <f ca="1">SUMIF(Data!$F$2:$F$237,$A27,OFFSET(Data!$Z$2,,P$2,235,1))</f>
        <v>0</v>
      </c>
      <c r="Q27" s="23">
        <f ca="1">SUMIF(Data!$F$2:$F$237,$A27,OFFSET(Data!$Z$2,,Q$2,235,1))</f>
        <v>0</v>
      </c>
      <c r="R27" s="23">
        <f ca="1">SUMIF(Data!$F$2:$F$237,$A27,OFFSET(Data!$Z$2,,R$2,235,1))</f>
        <v>0</v>
      </c>
      <c r="S27" s="23">
        <f ca="1">SUMIF(Data!$F$2:$F$237,$A27,OFFSET(Data!$Z$2,,S$2,235,1))</f>
        <v>0</v>
      </c>
      <c r="T27" s="23">
        <f ca="1">SUMIF(Data!$F$2:$F$237,$A27,OFFSET(Data!$Z$2,,T$2,235,1))</f>
        <v>0</v>
      </c>
      <c r="U27" s="23">
        <f ca="1">SUMIF(Data!$F$2:$F$237,$A27,OFFSET(Data!$Z$2,,U$2,235,1))</f>
        <v>0</v>
      </c>
      <c r="V27" s="23">
        <f ca="1">SUMIF(Data!$F$2:$F$237,$A27,OFFSET(Data!$Z$2,,V$2,235,1))</f>
        <v>0</v>
      </c>
      <c r="W27" s="23">
        <f ca="1">SUMIF(Data!$F$2:$F$237,$A27,OFFSET(Data!$Z$2,,W$2,235,1))</f>
        <v>0</v>
      </c>
      <c r="X27" s="23">
        <f ca="1">SUMIF(Data!$F$2:$F$237,$A27,OFFSET(Data!$Z$2,,X$2,235,1))</f>
        <v>0</v>
      </c>
      <c r="Y27" s="23">
        <f ca="1">SUMIF(Data!$F$2:$F$237,$A27,OFFSET(Data!$Z$2,,Y$2,235,1))</f>
        <v>0</v>
      </c>
      <c r="Z27" s="23">
        <f ca="1">SUMIF(Data!$F$2:$F$237,$A27,OFFSET(Data!$Z$2,,Z$2,235,1))</f>
        <v>0</v>
      </c>
      <c r="AA27" s="23">
        <f ca="1">SUMIF(Data!$F$2:$F$237,$A27,OFFSET(Data!$Z$2,,AA$2,235,1))</f>
        <v>0</v>
      </c>
      <c r="AC27" s="23">
        <f>SUMIF(Import!$F$2:$F$237,$A27,Import!$H$2:$H$237)</f>
        <v>4637</v>
      </c>
    </row>
    <row r="28" spans="1:29" x14ac:dyDescent="0.15">
      <c r="A28" s="255" t="s">
        <v>111</v>
      </c>
      <c r="B28" s="255"/>
      <c r="C28" s="255"/>
      <c r="D28" s="18">
        <f>SUMIF(Data!$F$2:$F$237,$A28,Data!$H$2:$H$237)</f>
        <v>3841</v>
      </c>
      <c r="E28" s="18">
        <f>SUMIF(Data!$F$2:$F$237,$A28,Data!$K$2:$K$237)</f>
        <v>2238</v>
      </c>
      <c r="F28" s="18">
        <f>SUMIF(Data!$F$2:$F$237,$A28,Data!$S$2:$S$237)</f>
        <v>2103</v>
      </c>
      <c r="G28" s="19">
        <f t="shared" si="4"/>
        <v>0.58266076542567036</v>
      </c>
      <c r="H28" s="20">
        <f>SUMIF(Data!$F$2:$F$237,$A28,Data!$M$2:$M$237)</f>
        <v>59</v>
      </c>
      <c r="I28" s="20">
        <f>SUMIF(Data!$F$2:$F$237,$A28,Data!$P$2:$P$237)</f>
        <v>76</v>
      </c>
      <c r="J28" s="21">
        <f>COUNTIFS(Data!$F$2:$F$237,$A28,Data!$K$2:$K$237,"&gt;0")</f>
        <v>4</v>
      </c>
      <c r="K28" s="21">
        <f>COUNTIF(Data!$F$2:$F$237,$A28)</f>
        <v>4</v>
      </c>
      <c r="L28" s="22">
        <f>SUMIFS(Data!$H$2:$H$237,Data!$F$2:$F$237,$A28,Data!$K$2:$K$237,"&gt;0")/D28</f>
        <v>1</v>
      </c>
      <c r="M28" s="23">
        <f ca="1">SUMIF(Data!$F$2:$F$237,$A28,OFFSET(Data!$Z$2,,M$2,235,1))</f>
        <v>1157</v>
      </c>
      <c r="N28" s="23">
        <f ca="1">SUMIF(Data!$F$2:$F$237,$A28,OFFSET(Data!$Z$2,,N$2,235,1))</f>
        <v>946</v>
      </c>
      <c r="O28" s="23">
        <f ca="1">SUMIF(Data!$F$2:$F$237,$A28,OFFSET(Data!$Z$2,,O$2,235,1))</f>
        <v>0</v>
      </c>
      <c r="P28" s="23">
        <f ca="1">SUMIF(Data!$F$2:$F$237,$A28,OFFSET(Data!$Z$2,,P$2,235,1))</f>
        <v>0</v>
      </c>
      <c r="Q28" s="23">
        <f ca="1">SUMIF(Data!$F$2:$F$237,$A28,OFFSET(Data!$Z$2,,Q$2,235,1))</f>
        <v>0</v>
      </c>
      <c r="R28" s="23">
        <f ca="1">SUMIF(Data!$F$2:$F$237,$A28,OFFSET(Data!$Z$2,,R$2,235,1))</f>
        <v>0</v>
      </c>
      <c r="S28" s="23">
        <f ca="1">SUMIF(Data!$F$2:$F$237,$A28,OFFSET(Data!$Z$2,,S$2,235,1))</f>
        <v>0</v>
      </c>
      <c r="T28" s="23">
        <f ca="1">SUMIF(Data!$F$2:$F$237,$A28,OFFSET(Data!$Z$2,,T$2,235,1))</f>
        <v>0</v>
      </c>
      <c r="U28" s="23">
        <f ca="1">SUMIF(Data!$F$2:$F$237,$A28,OFFSET(Data!$Z$2,,U$2,235,1))</f>
        <v>0</v>
      </c>
      <c r="V28" s="23">
        <f ca="1">SUMIF(Data!$F$2:$F$237,$A28,OFFSET(Data!$Z$2,,V$2,235,1))</f>
        <v>0</v>
      </c>
      <c r="W28" s="23">
        <f ca="1">SUMIF(Data!$F$2:$F$237,$A28,OFFSET(Data!$Z$2,,W$2,235,1))</f>
        <v>0</v>
      </c>
      <c r="X28" s="23">
        <f ca="1">SUMIF(Data!$F$2:$F$237,$A28,OFFSET(Data!$Z$2,,X$2,235,1))</f>
        <v>0</v>
      </c>
      <c r="Y28" s="23">
        <f ca="1">SUMIF(Data!$F$2:$F$237,$A28,OFFSET(Data!$Z$2,,Y$2,235,1))</f>
        <v>0</v>
      </c>
      <c r="Z28" s="23">
        <f ca="1">SUMIF(Data!$F$2:$F$237,$A28,OFFSET(Data!$Z$2,,Z$2,235,1))</f>
        <v>0</v>
      </c>
      <c r="AA28" s="23">
        <f ca="1">SUMIF(Data!$F$2:$F$237,$A28,OFFSET(Data!$Z$2,,AA$2,235,1))</f>
        <v>0</v>
      </c>
      <c r="AC28" s="23">
        <f>SUMIF(Import!$F$2:$F$237,$A28,Import!$H$2:$H$237)</f>
        <v>3841</v>
      </c>
    </row>
    <row r="29" spans="1:29" x14ac:dyDescent="0.15">
      <c r="A29" s="255" t="s">
        <v>112</v>
      </c>
      <c r="B29" s="255"/>
      <c r="C29" s="255"/>
      <c r="D29" s="18">
        <f>SUMIF(Data!$F$2:$F$237,$A29,Data!$H$2:$H$237)</f>
        <v>3113</v>
      </c>
      <c r="E29" s="18">
        <f>SUMIF(Data!$F$2:$F$237,$A29,Data!$K$2:$K$237)</f>
        <v>1986</v>
      </c>
      <c r="F29" s="18">
        <f>SUMIF(Data!$F$2:$F$237,$A29,Data!$S$2:$S$237)</f>
        <v>1793</v>
      </c>
      <c r="G29" s="19">
        <f t="shared" si="4"/>
        <v>0.63796980404754255</v>
      </c>
      <c r="H29" s="20">
        <f>SUMIF(Data!$F$2:$F$237,$A29,Data!$M$2:$M$237)</f>
        <v>17</v>
      </c>
      <c r="I29" s="20">
        <f>SUMIF(Data!$F$2:$F$237,$A29,Data!$P$2:$P$237)</f>
        <v>176</v>
      </c>
      <c r="J29" s="21">
        <f>COUNTIFS(Data!$F$2:$F$237,$A29,Data!$K$2:$K$237,"&gt;0")</f>
        <v>5</v>
      </c>
      <c r="K29" s="21">
        <f>COUNTIF(Data!$F$2:$F$237,$A29)</f>
        <v>5</v>
      </c>
      <c r="L29" s="22">
        <f>SUMIFS(Data!$H$2:$H$237,Data!$F$2:$F$237,$A29,Data!$K$2:$K$237,"&gt;0")/D29</f>
        <v>1</v>
      </c>
      <c r="M29" s="23">
        <f ca="1">SUMIF(Data!$F$2:$F$237,$A29,OFFSET(Data!$Z$2,,M$2,235,1))</f>
        <v>1168</v>
      </c>
      <c r="N29" s="23">
        <f ca="1">SUMIF(Data!$F$2:$F$237,$A29,OFFSET(Data!$Z$2,,N$2,235,1))</f>
        <v>625</v>
      </c>
      <c r="O29" s="23">
        <f ca="1">SUMIF(Data!$F$2:$F$237,$A29,OFFSET(Data!$Z$2,,O$2,235,1))</f>
        <v>0</v>
      </c>
      <c r="P29" s="23">
        <f ca="1">SUMIF(Data!$F$2:$F$237,$A29,OFFSET(Data!$Z$2,,P$2,235,1))</f>
        <v>0</v>
      </c>
      <c r="Q29" s="23">
        <f ca="1">SUMIF(Data!$F$2:$F$237,$A29,OFFSET(Data!$Z$2,,Q$2,235,1))</f>
        <v>0</v>
      </c>
      <c r="R29" s="23">
        <f ca="1">SUMIF(Data!$F$2:$F$237,$A29,OFFSET(Data!$Z$2,,R$2,235,1))</f>
        <v>0</v>
      </c>
      <c r="S29" s="23">
        <f ca="1">SUMIF(Data!$F$2:$F$237,$A29,OFFSET(Data!$Z$2,,S$2,235,1))</f>
        <v>0</v>
      </c>
      <c r="T29" s="23">
        <f ca="1">SUMIF(Data!$F$2:$F$237,$A29,OFFSET(Data!$Z$2,,T$2,235,1))</f>
        <v>0</v>
      </c>
      <c r="U29" s="23">
        <f ca="1">SUMIF(Data!$F$2:$F$237,$A29,OFFSET(Data!$Z$2,,U$2,235,1))</f>
        <v>0</v>
      </c>
      <c r="V29" s="23">
        <f ca="1">SUMIF(Data!$F$2:$F$237,$A29,OFFSET(Data!$Z$2,,V$2,235,1))</f>
        <v>0</v>
      </c>
      <c r="W29" s="23">
        <f ca="1">SUMIF(Data!$F$2:$F$237,$A29,OFFSET(Data!$Z$2,,W$2,235,1))</f>
        <v>0</v>
      </c>
      <c r="X29" s="23">
        <f ca="1">SUMIF(Data!$F$2:$F$237,$A29,OFFSET(Data!$Z$2,,X$2,235,1))</f>
        <v>0</v>
      </c>
      <c r="Y29" s="23">
        <f ca="1">SUMIF(Data!$F$2:$F$237,$A29,OFFSET(Data!$Z$2,,Y$2,235,1))</f>
        <v>0</v>
      </c>
      <c r="Z29" s="23">
        <f ca="1">SUMIF(Data!$F$2:$F$237,$A29,OFFSET(Data!$Z$2,,Z$2,235,1))</f>
        <v>0</v>
      </c>
      <c r="AA29" s="23">
        <f ca="1">SUMIF(Data!$F$2:$F$237,$A29,OFFSET(Data!$Z$2,,AA$2,235,1))</f>
        <v>0</v>
      </c>
      <c r="AC29" s="23">
        <f>SUMIF(Import!$F$2:$F$237,$A29,Import!$H$2:$H$237)</f>
        <v>3113</v>
      </c>
    </row>
    <row r="30" spans="1:29" ht="14" thickBot="1" x14ac:dyDescent="0.2">
      <c r="A30" s="255" t="s">
        <v>113</v>
      </c>
      <c r="B30" s="255"/>
      <c r="C30" s="255"/>
      <c r="D30" s="18">
        <f>SUMIF(Data!$F$2:$F$237,$A30,Data!$H$2:$H$237)</f>
        <v>3438</v>
      </c>
      <c r="E30" s="18">
        <f>SUMIF(Data!$F$2:$F$237,$A30,Data!$K$2:$K$237)</f>
        <v>2098</v>
      </c>
      <c r="F30" s="18">
        <f>SUMIF(Data!$F$2:$F$237,$A30,Data!$S$2:$S$237)</f>
        <v>1993</v>
      </c>
      <c r="G30" s="19">
        <f t="shared" si="4"/>
        <v>0.61023851076207092</v>
      </c>
      <c r="H30" s="20">
        <f>SUMIF(Data!$F$2:$F$237,$A30,Data!$M$2:$M$237)</f>
        <v>46</v>
      </c>
      <c r="I30" s="20">
        <f>SUMIF(Data!$F$2:$F$237,$A30,Data!$P$2:$P$237)</f>
        <v>59</v>
      </c>
      <c r="J30" s="21">
        <f>COUNTIFS(Data!$F$2:$F$237,$A30,Data!$K$2:$K$237,"&gt;0")</f>
        <v>3</v>
      </c>
      <c r="K30" s="21">
        <f>COUNTIF(Data!$F$2:$F$237,$A30)</f>
        <v>3</v>
      </c>
      <c r="L30" s="22">
        <f>SUMIFS(Data!$H$2:$H$237,Data!$F$2:$F$237,$A30,Data!$K$2:$K$237,"&gt;0")/D30</f>
        <v>1</v>
      </c>
      <c r="M30" s="23">
        <f ca="1">SUMIF(Data!$F$2:$F$237,$A30,OFFSET(Data!$Z$2,,M$2,235,1))</f>
        <v>1155</v>
      </c>
      <c r="N30" s="23">
        <f ca="1">SUMIF(Data!$F$2:$F$237,$A30,OFFSET(Data!$Z$2,,N$2,235,1))</f>
        <v>838</v>
      </c>
      <c r="O30" s="23">
        <f ca="1">SUMIF(Data!$F$2:$F$237,$A30,OFFSET(Data!$Z$2,,O$2,235,1))</f>
        <v>0</v>
      </c>
      <c r="P30" s="23">
        <f ca="1">SUMIF(Data!$F$2:$F$237,$A30,OFFSET(Data!$Z$2,,P$2,235,1))</f>
        <v>0</v>
      </c>
      <c r="Q30" s="23">
        <f ca="1">SUMIF(Data!$F$2:$F$237,$A30,OFFSET(Data!$Z$2,,Q$2,235,1))</f>
        <v>0</v>
      </c>
      <c r="R30" s="23">
        <f ca="1">SUMIF(Data!$F$2:$F$237,$A30,OFFSET(Data!$Z$2,,R$2,235,1))</f>
        <v>0</v>
      </c>
      <c r="S30" s="23">
        <f ca="1">SUMIF(Data!$F$2:$F$237,$A30,OFFSET(Data!$Z$2,,S$2,235,1))</f>
        <v>0</v>
      </c>
      <c r="T30" s="23">
        <f ca="1">SUMIF(Data!$F$2:$F$237,$A30,OFFSET(Data!$Z$2,,T$2,235,1))</f>
        <v>0</v>
      </c>
      <c r="U30" s="23">
        <f ca="1">SUMIF(Data!$F$2:$F$237,$A30,OFFSET(Data!$Z$2,,U$2,235,1))</f>
        <v>0</v>
      </c>
      <c r="V30" s="23">
        <f ca="1">SUMIF(Data!$F$2:$F$237,$A30,OFFSET(Data!$Z$2,,V$2,235,1))</f>
        <v>0</v>
      </c>
      <c r="W30" s="23">
        <f ca="1">SUMIF(Data!$F$2:$F$237,$A30,OFFSET(Data!$Z$2,,W$2,235,1))</f>
        <v>0</v>
      </c>
      <c r="X30" s="23">
        <f ca="1">SUMIF(Data!$F$2:$F$237,$A30,OFFSET(Data!$Z$2,,X$2,235,1))</f>
        <v>0</v>
      </c>
      <c r="Y30" s="23">
        <f ca="1">SUMIF(Data!$F$2:$F$237,$A30,OFFSET(Data!$Z$2,,Y$2,235,1))</f>
        <v>0</v>
      </c>
      <c r="Z30" s="23">
        <f ca="1">SUMIF(Data!$F$2:$F$237,$A30,OFFSET(Data!$Z$2,,Z$2,235,1))</f>
        <v>0</v>
      </c>
      <c r="AA30" s="23">
        <f ca="1">SUMIF(Data!$F$2:$F$237,$A30,OFFSET(Data!$Z$2,,AA$2,235,1))</f>
        <v>0</v>
      </c>
      <c r="AC30" s="71">
        <f>SUMIF(Import!$F$2:$F$237,$A30,Import!$H$2:$H$237)</f>
        <v>3438</v>
      </c>
    </row>
    <row r="31" spans="1:29" s="32" customFormat="1" ht="14.25" customHeight="1" thickTop="1" thickBot="1" x14ac:dyDescent="0.2">
      <c r="A31" s="253" t="s">
        <v>106</v>
      </c>
      <c r="B31" s="253"/>
      <c r="C31" s="253"/>
      <c r="D31" s="26">
        <f>SUM(D24:D30)</f>
        <v>27894</v>
      </c>
      <c r="E31" s="26">
        <f>SUM(E24:E30)</f>
        <v>14063</v>
      </c>
      <c r="F31" s="26">
        <f>SUM(F24:F30)</f>
        <v>13234</v>
      </c>
      <c r="G31" s="27">
        <f t="shared" si="4"/>
        <v>0.50415860041586003</v>
      </c>
      <c r="H31" s="28">
        <f>SUM(H24:H30)</f>
        <v>320</v>
      </c>
      <c r="I31" s="28">
        <f>SUM(I24:I30)</f>
        <v>509</v>
      </c>
      <c r="J31" s="29">
        <f>SUM(J24:J30)</f>
        <v>34</v>
      </c>
      <c r="K31" s="29">
        <f>SUM(K24:K30)</f>
        <v>34</v>
      </c>
      <c r="L31" s="30">
        <f>AC31/D31</f>
        <v>1</v>
      </c>
      <c r="M31" s="31">
        <f t="shared" ref="M31:AA31" ca="1" si="5">SUM(M24:M30)</f>
        <v>7953</v>
      </c>
      <c r="N31" s="31">
        <f t="shared" ca="1" si="5"/>
        <v>5281</v>
      </c>
      <c r="O31" s="31">
        <f t="shared" ca="1" si="5"/>
        <v>0</v>
      </c>
      <c r="P31" s="31">
        <f t="shared" ca="1" si="5"/>
        <v>0</v>
      </c>
      <c r="Q31" s="31">
        <f t="shared" ca="1" si="5"/>
        <v>0</v>
      </c>
      <c r="R31" s="31">
        <f t="shared" ca="1" si="5"/>
        <v>0</v>
      </c>
      <c r="S31" s="31">
        <f t="shared" ca="1" si="5"/>
        <v>0</v>
      </c>
      <c r="T31" s="31">
        <f t="shared" ca="1" si="5"/>
        <v>0</v>
      </c>
      <c r="U31" s="31">
        <f t="shared" ca="1" si="5"/>
        <v>0</v>
      </c>
      <c r="V31" s="31">
        <f t="shared" ca="1" si="5"/>
        <v>0</v>
      </c>
      <c r="W31" s="31">
        <f t="shared" ca="1" si="5"/>
        <v>0</v>
      </c>
      <c r="X31" s="31">
        <f t="shared" ca="1" si="5"/>
        <v>0</v>
      </c>
      <c r="Y31" s="31">
        <f t="shared" ca="1" si="5"/>
        <v>0</v>
      </c>
      <c r="Z31" s="31">
        <f t="shared" ca="1" si="5"/>
        <v>0</v>
      </c>
      <c r="AA31" s="31">
        <f t="shared" ca="1" si="5"/>
        <v>0</v>
      </c>
      <c r="AC31" s="31">
        <f>SUM(AC24:AC30)</f>
        <v>27894</v>
      </c>
    </row>
    <row r="32" spans="1:29" x14ac:dyDescent="0.15"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C32" s="33"/>
    </row>
    <row r="33" spans="1:29" x14ac:dyDescent="0.15"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C33" s="33"/>
    </row>
    <row r="34" spans="1:29" ht="15" thickTop="1" thickBot="1" x14ac:dyDescent="0.2">
      <c r="A34" s="4"/>
      <c r="B34" s="5" t="s">
        <v>328</v>
      </c>
      <c r="C34" s="6"/>
      <c r="D34" s="7" t="s">
        <v>7</v>
      </c>
      <c r="E34" s="8" t="s">
        <v>10</v>
      </c>
      <c r="F34" s="8" t="s">
        <v>18</v>
      </c>
      <c r="G34" s="9" t="s">
        <v>88</v>
      </c>
      <c r="H34" s="10" t="s">
        <v>12</v>
      </c>
      <c r="I34" s="10" t="s">
        <v>15</v>
      </c>
      <c r="J34" s="10" t="s">
        <v>89</v>
      </c>
      <c r="K34" s="10" t="s">
        <v>90</v>
      </c>
      <c r="L34" s="10" t="s">
        <v>91</v>
      </c>
      <c r="M34" s="11" t="str">
        <f ca="1">OFFSET(Data!$X$2,0,M$2)</f>
        <v>MACRON</v>
      </c>
      <c r="N34" s="11" t="str">
        <f ca="1">OFFSET(Data!$X$2,0,N$2)</f>
        <v>LE PEN</v>
      </c>
      <c r="O34" s="11">
        <f ca="1">OFFSET(Data!$X$2,0,O$2)</f>
        <v>0</v>
      </c>
      <c r="P34" s="11">
        <f ca="1">OFFSET(Data!$X$2,0,P$2)</f>
        <v>0</v>
      </c>
      <c r="Q34" s="11">
        <f ca="1">OFFSET(Data!$X$2,0,Q$2)</f>
        <v>0</v>
      </c>
      <c r="R34" s="11">
        <f ca="1">OFFSET(Data!$X$2,0,R$2)</f>
        <v>0</v>
      </c>
      <c r="S34" s="11">
        <f ca="1">OFFSET(Data!$X$2,0,S$2)</f>
        <v>0</v>
      </c>
      <c r="T34" s="11">
        <f ca="1">OFFSET(Data!$X$2,0,T$2)</f>
        <v>0</v>
      </c>
      <c r="U34" s="11">
        <f ca="1">OFFSET(Data!$X$2,0,U$2)</f>
        <v>0</v>
      </c>
      <c r="V34" s="11">
        <f ca="1">OFFSET(Data!$X$2,0,V$2)</f>
        <v>0</v>
      </c>
      <c r="W34" s="11">
        <f ca="1">OFFSET(Data!$X$2,0,W$2)</f>
        <v>0</v>
      </c>
      <c r="X34" s="11">
        <f ca="1">OFFSET(Data!$X$2,0,X$2)</f>
        <v>0</v>
      </c>
      <c r="Y34" s="11">
        <f ca="1">OFFSET(Data!$X$2,0,Y$2)</f>
        <v>0</v>
      </c>
      <c r="Z34" s="11">
        <f ca="1">OFFSET(Data!$X$2,0,Z$2)</f>
        <v>0</v>
      </c>
      <c r="AA34" s="11">
        <f ca="1">OFFSET(Data!$X$2,0,AA$2)</f>
        <v>0</v>
      </c>
      <c r="AC34" s="11" t="s">
        <v>92</v>
      </c>
    </row>
    <row r="35" spans="1:29" ht="14" thickTop="1" x14ac:dyDescent="0.15">
      <c r="A35" s="257" t="s">
        <v>114</v>
      </c>
      <c r="B35" s="257"/>
      <c r="C35" s="257"/>
      <c r="D35" s="12">
        <f>SUMIF(Data!$F$2:$F$237,$A35,Data!$H$2:$H$237)</f>
        <v>1519</v>
      </c>
      <c r="E35" s="12">
        <f>SUMIF(Data!$F$2:$F$237,$A35,Data!$K$2:$K$237)</f>
        <v>668</v>
      </c>
      <c r="F35" s="12">
        <f>SUMIF(Data!$F$2:$F$237,$A35,Data!$S$2:$S$237)</f>
        <v>636</v>
      </c>
      <c r="G35" s="13">
        <f t="shared" ref="G35:G40" si="6">IF($E35&lt;&gt;"",$E35/$D35,0)</f>
        <v>0.43976300197498353</v>
      </c>
      <c r="H35" s="14">
        <f>SUMIF(Data!$F$2:$F$237,$A35,Data!$M$2:$M$237)</f>
        <v>20</v>
      </c>
      <c r="I35" s="14">
        <f>SUMIF(Data!$F$2:$F$237,$A35,Data!$P$2:$P$237)</f>
        <v>12</v>
      </c>
      <c r="J35" s="15">
        <f>COUNTIFS(Data!$F$2:$F$237,$A35,Data!$K$2:$K$237,"&gt;0")</f>
        <v>3</v>
      </c>
      <c r="K35" s="15">
        <f>COUNTIF(Data!$F$2:$F$237,$A35)</f>
        <v>3</v>
      </c>
      <c r="L35" s="16">
        <f>SUMIFS(Data!$H$2:$H$237,Data!$F$2:$F$237,$A35,Data!$K$2:$K$237,"&gt;0")/D35</f>
        <v>1</v>
      </c>
      <c r="M35" s="17">
        <f ca="1">SUMIF(Data!$F$2:$F$237,$A35,OFFSET(Data!$Z$2,,M$2,235,1))</f>
        <v>416</v>
      </c>
      <c r="N35" s="17">
        <f ca="1">SUMIF(Data!$F$2:$F$237,$A35,OFFSET(Data!$Z$2,,N$2,235,1))</f>
        <v>220</v>
      </c>
      <c r="O35" s="17">
        <f ca="1">SUMIF(Data!$F$2:$F$237,$A35,OFFSET(Data!$Z$2,,O$2,235,1))</f>
        <v>0</v>
      </c>
      <c r="P35" s="17">
        <f ca="1">SUMIF(Data!$F$2:$F$237,$A35,OFFSET(Data!$Z$2,,P$2,235,1))</f>
        <v>0</v>
      </c>
      <c r="Q35" s="17">
        <f ca="1">SUMIF(Data!$F$2:$F$237,$A35,OFFSET(Data!$Z$2,,Q$2,235,1))</f>
        <v>0</v>
      </c>
      <c r="R35" s="17">
        <f ca="1">SUMIF(Data!$F$2:$F$237,$A35,OFFSET(Data!$Z$2,,R$2,235,1))</f>
        <v>0</v>
      </c>
      <c r="S35" s="17">
        <f ca="1">SUMIF(Data!$F$2:$F$237,$A35,OFFSET(Data!$Z$2,,S$2,235,1))</f>
        <v>0</v>
      </c>
      <c r="T35" s="17">
        <f ca="1">SUMIF(Data!$F$2:$F$237,$A35,OFFSET(Data!$Z$2,,T$2,235,1))</f>
        <v>0</v>
      </c>
      <c r="U35" s="17">
        <f ca="1">SUMIF(Data!$F$2:$F$237,$A35,OFFSET(Data!$Z$2,,U$2,235,1))</f>
        <v>0</v>
      </c>
      <c r="V35" s="17">
        <f ca="1">SUMIF(Data!$F$2:$F$237,$A35,OFFSET(Data!$Z$2,,V$2,235,1))</f>
        <v>0</v>
      </c>
      <c r="W35" s="17">
        <f ca="1">SUMIF(Data!$F$2:$F$237,$A35,OFFSET(Data!$Z$2,,W$2,235,1))</f>
        <v>0</v>
      </c>
      <c r="X35" s="17">
        <f ca="1">SUMIF(Data!$F$2:$F$237,$A35,OFFSET(Data!$Z$2,,X$2,235,1))</f>
        <v>0</v>
      </c>
      <c r="Y35" s="17">
        <f ca="1">SUMIF(Data!$F$2:$F$237,$A35,OFFSET(Data!$Z$2,,Y$2,235,1))</f>
        <v>0</v>
      </c>
      <c r="Z35" s="17">
        <f ca="1">SUMIF(Data!$F$2:$F$237,$A35,OFFSET(Data!$Z$2,,Z$2,235,1))</f>
        <v>0</v>
      </c>
      <c r="AA35" s="17">
        <f ca="1">SUMIF(Data!$F$2:$F$237,$A35,OFFSET(Data!$Z$2,,AA$2,235,1))</f>
        <v>0</v>
      </c>
      <c r="AC35" s="17">
        <f>SUMIF(Import!$F$2:$F$237,$A35,Import!$H$2:$H$237)</f>
        <v>1519</v>
      </c>
    </row>
    <row r="36" spans="1:29" x14ac:dyDescent="0.15">
      <c r="A36" s="255" t="s">
        <v>115</v>
      </c>
      <c r="B36" s="255"/>
      <c r="C36" s="255"/>
      <c r="D36" s="18">
        <f>SUMIF(Data!$F$2:$F$237,$A36,Data!$H$2:$H$237)</f>
        <v>1318</v>
      </c>
      <c r="E36" s="18">
        <f>SUMIF(Data!$F$2:$F$237,$A36,Data!$K$2:$K$237)</f>
        <v>668</v>
      </c>
      <c r="F36" s="18">
        <f>SUMIF(Data!$F$2:$F$237,$A36,Data!$S$2:$S$237)</f>
        <v>644</v>
      </c>
      <c r="G36" s="19">
        <f t="shared" si="6"/>
        <v>0.50682852807283763</v>
      </c>
      <c r="H36" s="20">
        <f>SUMIF(Data!$F$2:$F$237,$A36,Data!$M$2:$M$237)</f>
        <v>13</v>
      </c>
      <c r="I36" s="20">
        <f>SUMIF(Data!$F$2:$F$237,$A36,Data!$P$2:$P$237)</f>
        <v>11</v>
      </c>
      <c r="J36" s="21">
        <f>COUNTIFS(Data!$F$2:$F$237,$A36,Data!$K$2:$K$237,"&gt;0")</f>
        <v>5</v>
      </c>
      <c r="K36" s="21">
        <f>COUNTIF(Data!$F$2:$F$237,$A36)</f>
        <v>5</v>
      </c>
      <c r="L36" s="22">
        <f>SUMIFS(Data!$H$2:$H$237,Data!$F$2:$F$237,$A36,Data!$K$2:$K$237,"&gt;0")/D36</f>
        <v>1</v>
      </c>
      <c r="M36" s="23">
        <f ca="1">SUMIF(Data!$F$2:$F$237,$A36,OFFSET(Data!$Z$2,,M$2,235,1))</f>
        <v>336</v>
      </c>
      <c r="N36" s="23">
        <f ca="1">SUMIF(Data!$F$2:$F$237,$A36,OFFSET(Data!$Z$2,,N$2,235,1))</f>
        <v>308</v>
      </c>
      <c r="O36" s="23">
        <f ca="1">SUMIF(Data!$F$2:$F$237,$A36,OFFSET(Data!$Z$2,,O$2,235,1))</f>
        <v>0</v>
      </c>
      <c r="P36" s="23">
        <f ca="1">SUMIF(Data!$F$2:$F$237,$A36,OFFSET(Data!$Z$2,,P$2,235,1))</f>
        <v>0</v>
      </c>
      <c r="Q36" s="23">
        <f ca="1">SUMIF(Data!$F$2:$F$237,$A36,OFFSET(Data!$Z$2,,Q$2,235,1))</f>
        <v>0</v>
      </c>
      <c r="R36" s="23">
        <f ca="1">SUMIF(Data!$F$2:$F$237,$A36,OFFSET(Data!$Z$2,,R$2,235,1))</f>
        <v>0</v>
      </c>
      <c r="S36" s="23">
        <f ca="1">SUMIF(Data!$F$2:$F$237,$A36,OFFSET(Data!$Z$2,,S$2,235,1))</f>
        <v>0</v>
      </c>
      <c r="T36" s="23">
        <f ca="1">SUMIF(Data!$F$2:$F$237,$A36,OFFSET(Data!$Z$2,,T$2,235,1))</f>
        <v>0</v>
      </c>
      <c r="U36" s="23">
        <f ca="1">SUMIF(Data!$F$2:$F$237,$A36,OFFSET(Data!$Z$2,,U$2,235,1))</f>
        <v>0</v>
      </c>
      <c r="V36" s="23">
        <f ca="1">SUMIF(Data!$F$2:$F$237,$A36,OFFSET(Data!$Z$2,,V$2,235,1))</f>
        <v>0</v>
      </c>
      <c r="W36" s="23">
        <f ca="1">SUMIF(Data!$F$2:$F$237,$A36,OFFSET(Data!$Z$2,,W$2,235,1))</f>
        <v>0</v>
      </c>
      <c r="X36" s="23">
        <f ca="1">SUMIF(Data!$F$2:$F$237,$A36,OFFSET(Data!$Z$2,,X$2,235,1))</f>
        <v>0</v>
      </c>
      <c r="Y36" s="23">
        <f ca="1">SUMIF(Data!$F$2:$F$237,$A36,OFFSET(Data!$Z$2,,Y$2,235,1))</f>
        <v>0</v>
      </c>
      <c r="Z36" s="23">
        <f ca="1">SUMIF(Data!$F$2:$F$237,$A36,OFFSET(Data!$Z$2,,Z$2,235,1))</f>
        <v>0</v>
      </c>
      <c r="AA36" s="23">
        <f ca="1">SUMIF(Data!$F$2:$F$237,$A36,OFFSET(Data!$Z$2,,AA$2,235,1))</f>
        <v>0</v>
      </c>
      <c r="AC36" s="23">
        <f>SUMIF(Import!$F$2:$F$237,$A36,Import!$H$2:$H$237)</f>
        <v>1318</v>
      </c>
    </row>
    <row r="37" spans="1:29" x14ac:dyDescent="0.15">
      <c r="A37" s="255" t="s">
        <v>116</v>
      </c>
      <c r="B37" s="255"/>
      <c r="C37" s="255"/>
      <c r="D37" s="18">
        <f>SUMIF(Data!$F$2:$F$237,$A37,Data!$H$2:$H$237)</f>
        <v>987</v>
      </c>
      <c r="E37" s="18">
        <f>SUMIF(Data!$F$2:$F$237,$A37,Data!$K$2:$K$237)</f>
        <v>594</v>
      </c>
      <c r="F37" s="18">
        <f>SUMIF(Data!$F$2:$F$237,$A37,Data!$S$2:$S$237)</f>
        <v>586</v>
      </c>
      <c r="G37" s="19">
        <f t="shared" si="6"/>
        <v>0.60182370820668696</v>
      </c>
      <c r="H37" s="20">
        <f>SUMIF(Data!$F$2:$F$237,$A37,Data!$M$2:$M$237)</f>
        <v>8</v>
      </c>
      <c r="I37" s="20">
        <f>SUMIF(Data!$F$2:$F$237,$A37,Data!$P$2:$P$237)</f>
        <v>0</v>
      </c>
      <c r="J37" s="21">
        <f>COUNTIFS(Data!$F$2:$F$237,$A37,Data!$K$2:$K$237,"&gt;0")</f>
        <v>2</v>
      </c>
      <c r="K37" s="21">
        <f>COUNTIF(Data!$F$2:$F$237,$A37)</f>
        <v>2</v>
      </c>
      <c r="L37" s="22">
        <f>SUMIFS(Data!$H$2:$H$237,Data!$F$2:$F$237,$A37,Data!$K$2:$K$237,"&gt;0")/D37</f>
        <v>1</v>
      </c>
      <c r="M37" s="23">
        <f ca="1">SUMIF(Data!$F$2:$F$237,$A37,OFFSET(Data!$Z$2,,M$2,235,1))</f>
        <v>377</v>
      </c>
      <c r="N37" s="23">
        <f ca="1">SUMIF(Data!$F$2:$F$237,$A37,OFFSET(Data!$Z$2,,N$2,235,1))</f>
        <v>209</v>
      </c>
      <c r="O37" s="23">
        <f ca="1">SUMIF(Data!$F$2:$F$237,$A37,OFFSET(Data!$Z$2,,O$2,235,1))</f>
        <v>0</v>
      </c>
      <c r="P37" s="23">
        <f ca="1">SUMIF(Data!$F$2:$F$237,$A37,OFFSET(Data!$Z$2,,P$2,235,1))</f>
        <v>0</v>
      </c>
      <c r="Q37" s="23">
        <f ca="1">SUMIF(Data!$F$2:$F$237,$A37,OFFSET(Data!$Z$2,,Q$2,235,1))</f>
        <v>0</v>
      </c>
      <c r="R37" s="23">
        <f ca="1">SUMIF(Data!$F$2:$F$237,$A37,OFFSET(Data!$Z$2,,R$2,235,1))</f>
        <v>0</v>
      </c>
      <c r="S37" s="23">
        <f ca="1">SUMIF(Data!$F$2:$F$237,$A37,OFFSET(Data!$Z$2,,S$2,235,1))</f>
        <v>0</v>
      </c>
      <c r="T37" s="23">
        <f ca="1">SUMIF(Data!$F$2:$F$237,$A37,OFFSET(Data!$Z$2,,T$2,235,1))</f>
        <v>0</v>
      </c>
      <c r="U37" s="23">
        <f ca="1">SUMIF(Data!$F$2:$F$237,$A37,OFFSET(Data!$Z$2,,U$2,235,1))</f>
        <v>0</v>
      </c>
      <c r="V37" s="23">
        <f ca="1">SUMIF(Data!$F$2:$F$237,$A37,OFFSET(Data!$Z$2,,V$2,235,1))</f>
        <v>0</v>
      </c>
      <c r="W37" s="23">
        <f ca="1">SUMIF(Data!$F$2:$F$237,$A37,OFFSET(Data!$Z$2,,W$2,235,1))</f>
        <v>0</v>
      </c>
      <c r="X37" s="23">
        <f ca="1">SUMIF(Data!$F$2:$F$237,$A37,OFFSET(Data!$Z$2,,X$2,235,1))</f>
        <v>0</v>
      </c>
      <c r="Y37" s="23">
        <f ca="1">SUMIF(Data!$F$2:$F$237,$A37,OFFSET(Data!$Z$2,,Y$2,235,1))</f>
        <v>0</v>
      </c>
      <c r="Z37" s="23">
        <f ca="1">SUMIF(Data!$F$2:$F$237,$A37,OFFSET(Data!$Z$2,,Z$2,235,1))</f>
        <v>0</v>
      </c>
      <c r="AA37" s="23">
        <f ca="1">SUMIF(Data!$F$2:$F$237,$A37,OFFSET(Data!$Z$2,,AA$2,235,1))</f>
        <v>0</v>
      </c>
      <c r="AC37" s="23">
        <f>SUMIF(Import!$F$2:$F$237,$A37,Import!$H$2:$H$237)</f>
        <v>987</v>
      </c>
    </row>
    <row r="38" spans="1:29" x14ac:dyDescent="0.15">
      <c r="A38" s="255" t="s">
        <v>117</v>
      </c>
      <c r="B38" s="255"/>
      <c r="C38" s="255"/>
      <c r="D38" s="18">
        <f>SUMIF(Data!$F$2:$F$237,$A38,Data!$H$2:$H$237)</f>
        <v>2815</v>
      </c>
      <c r="E38" s="18">
        <f>SUMIF(Data!$F$2:$F$237,$A38,Data!$K$2:$K$237)</f>
        <v>1162</v>
      </c>
      <c r="F38" s="18">
        <f>SUMIF(Data!$F$2:$F$237,$A38,Data!$S$2:$S$237)</f>
        <v>1115</v>
      </c>
      <c r="G38" s="19">
        <f t="shared" si="6"/>
        <v>0.41278863232682061</v>
      </c>
      <c r="H38" s="20">
        <f>SUMIF(Data!$F$2:$F$237,$A38,Data!$M$2:$M$237)</f>
        <v>17</v>
      </c>
      <c r="I38" s="20">
        <f>SUMIF(Data!$F$2:$F$237,$A38,Data!$P$2:$P$237)</f>
        <v>30</v>
      </c>
      <c r="J38" s="21">
        <f>COUNTIFS(Data!$F$2:$F$237,$A38,Data!$K$2:$K$237,"&gt;0")</f>
        <v>5</v>
      </c>
      <c r="K38" s="21">
        <f>COUNTIF(Data!$F$2:$F$237,$A38)</f>
        <v>5</v>
      </c>
      <c r="L38" s="22">
        <f>SUMIFS(Data!$H$2:$H$237,Data!$F$2:$F$237,$A38,Data!$K$2:$K$237,"&gt;0")/D38</f>
        <v>1</v>
      </c>
      <c r="M38" s="23">
        <f ca="1">SUMIF(Data!$F$2:$F$237,$A38,OFFSET(Data!$Z$2,,M$2,235,1))</f>
        <v>641</v>
      </c>
      <c r="N38" s="23">
        <f ca="1">SUMIF(Data!$F$2:$F$237,$A38,OFFSET(Data!$Z$2,,N$2,235,1))</f>
        <v>474</v>
      </c>
      <c r="O38" s="23">
        <f ca="1">SUMIF(Data!$F$2:$F$237,$A38,OFFSET(Data!$Z$2,,O$2,235,1))</f>
        <v>0</v>
      </c>
      <c r="P38" s="23">
        <f ca="1">SUMIF(Data!$F$2:$F$237,$A38,OFFSET(Data!$Z$2,,P$2,235,1))</f>
        <v>0</v>
      </c>
      <c r="Q38" s="23">
        <f ca="1">SUMIF(Data!$F$2:$F$237,$A38,OFFSET(Data!$Z$2,,Q$2,235,1))</f>
        <v>0</v>
      </c>
      <c r="R38" s="23">
        <f ca="1">SUMIF(Data!$F$2:$F$237,$A38,OFFSET(Data!$Z$2,,R$2,235,1))</f>
        <v>0</v>
      </c>
      <c r="S38" s="23">
        <f ca="1">SUMIF(Data!$F$2:$F$237,$A38,OFFSET(Data!$Z$2,,S$2,235,1))</f>
        <v>0</v>
      </c>
      <c r="T38" s="23">
        <f ca="1">SUMIF(Data!$F$2:$F$237,$A38,OFFSET(Data!$Z$2,,T$2,235,1))</f>
        <v>0</v>
      </c>
      <c r="U38" s="23">
        <f ca="1">SUMIF(Data!$F$2:$F$237,$A38,OFFSET(Data!$Z$2,,U$2,235,1))</f>
        <v>0</v>
      </c>
      <c r="V38" s="23">
        <f ca="1">SUMIF(Data!$F$2:$F$237,$A38,OFFSET(Data!$Z$2,,V$2,235,1))</f>
        <v>0</v>
      </c>
      <c r="W38" s="23">
        <f ca="1">SUMIF(Data!$F$2:$F$237,$A38,OFFSET(Data!$Z$2,,W$2,235,1))</f>
        <v>0</v>
      </c>
      <c r="X38" s="23">
        <f ca="1">SUMIF(Data!$F$2:$F$237,$A38,OFFSET(Data!$Z$2,,X$2,235,1))</f>
        <v>0</v>
      </c>
      <c r="Y38" s="23">
        <f ca="1">SUMIF(Data!$F$2:$F$237,$A38,OFFSET(Data!$Z$2,,Y$2,235,1))</f>
        <v>0</v>
      </c>
      <c r="Z38" s="23">
        <f ca="1">SUMIF(Data!$F$2:$F$237,$A38,OFFSET(Data!$Z$2,,Z$2,235,1))</f>
        <v>0</v>
      </c>
      <c r="AA38" s="23">
        <f ca="1">SUMIF(Data!$F$2:$F$237,$A38,OFFSET(Data!$Z$2,,AA$2,235,1))</f>
        <v>0</v>
      </c>
      <c r="AC38" s="23">
        <f>SUMIF(Import!$F$2:$F$237,$A38,Import!$H$2:$H$237)</f>
        <v>2815</v>
      </c>
    </row>
    <row r="39" spans="1:29" ht="14" thickBot="1" x14ac:dyDescent="0.2">
      <c r="A39" s="255" t="s">
        <v>118</v>
      </c>
      <c r="B39" s="255"/>
      <c r="C39" s="255"/>
      <c r="D39" s="18">
        <f>SUMIF(Data!$F$2:$F$237,$A39,Data!$H$2:$H$237)</f>
        <v>1297</v>
      </c>
      <c r="E39" s="18">
        <f>SUMIF(Data!$F$2:$F$237,$A39,Data!$K$2:$K$237)</f>
        <v>781</v>
      </c>
      <c r="F39" s="18">
        <f>SUMIF(Data!$F$2:$F$237,$A39,Data!$S$2:$S$237)</f>
        <v>740</v>
      </c>
      <c r="G39" s="19">
        <f t="shared" si="6"/>
        <v>0.60215882806476484</v>
      </c>
      <c r="H39" s="20">
        <f>SUMIF(Data!$F$2:$F$237,$A39,Data!$M$2:$M$237)</f>
        <v>32</v>
      </c>
      <c r="I39" s="20">
        <f>SUMIF(Data!$F$2:$F$237,$A39,Data!$P$2:$P$237)</f>
        <v>9</v>
      </c>
      <c r="J39" s="21">
        <f>COUNTIFS(Data!$F$2:$F$237,$A39,Data!$K$2:$K$237,"&gt;0")</f>
        <v>2</v>
      </c>
      <c r="K39" s="21">
        <f>COUNTIF(Data!$F$2:$F$237,$A39)</f>
        <v>2</v>
      </c>
      <c r="L39" s="22">
        <f>SUMIFS(Data!$H$2:$H$237,Data!$F$2:$F$237,$A39,Data!$K$2:$K$237,"&gt;0")/D39</f>
        <v>1</v>
      </c>
      <c r="M39" s="23">
        <f ca="1">SUMIF(Data!$F$2:$F$237,$A39,OFFSET(Data!$Z$2,,M$2,235,1))</f>
        <v>526</v>
      </c>
      <c r="N39" s="23">
        <f ca="1">SUMIF(Data!$F$2:$F$237,$A39,OFFSET(Data!$Z$2,,N$2,235,1))</f>
        <v>214</v>
      </c>
      <c r="O39" s="23">
        <f ca="1">SUMIF(Data!$F$2:$F$237,$A39,OFFSET(Data!$Z$2,,O$2,235,1))</f>
        <v>0</v>
      </c>
      <c r="P39" s="23">
        <f ca="1">SUMIF(Data!$F$2:$F$237,$A39,OFFSET(Data!$Z$2,,P$2,235,1))</f>
        <v>0</v>
      </c>
      <c r="Q39" s="23">
        <f ca="1">SUMIF(Data!$F$2:$F$237,$A39,OFFSET(Data!$Z$2,,Q$2,235,1))</f>
        <v>0</v>
      </c>
      <c r="R39" s="23">
        <f ca="1">SUMIF(Data!$F$2:$F$237,$A39,OFFSET(Data!$Z$2,,R$2,235,1))</f>
        <v>0</v>
      </c>
      <c r="S39" s="23">
        <f ca="1">SUMIF(Data!$F$2:$F$237,$A39,OFFSET(Data!$Z$2,,S$2,235,1))</f>
        <v>0</v>
      </c>
      <c r="T39" s="23">
        <f ca="1">SUMIF(Data!$F$2:$F$237,$A39,OFFSET(Data!$Z$2,,T$2,235,1))</f>
        <v>0</v>
      </c>
      <c r="U39" s="23">
        <f ca="1">SUMIF(Data!$F$2:$F$237,$A39,OFFSET(Data!$Z$2,,U$2,235,1))</f>
        <v>0</v>
      </c>
      <c r="V39" s="23">
        <f ca="1">SUMIF(Data!$F$2:$F$237,$A39,OFFSET(Data!$Z$2,,V$2,235,1))</f>
        <v>0</v>
      </c>
      <c r="W39" s="23">
        <f ca="1">SUMIF(Data!$F$2:$F$237,$A39,OFFSET(Data!$Z$2,,W$2,235,1))</f>
        <v>0</v>
      </c>
      <c r="X39" s="23">
        <f ca="1">SUMIF(Data!$F$2:$F$237,$A39,OFFSET(Data!$Z$2,,X$2,235,1))</f>
        <v>0</v>
      </c>
      <c r="Y39" s="23">
        <f ca="1">SUMIF(Data!$F$2:$F$237,$A39,OFFSET(Data!$Z$2,,Y$2,235,1))</f>
        <v>0</v>
      </c>
      <c r="Z39" s="23">
        <f ca="1">SUMIF(Data!$F$2:$F$237,$A39,OFFSET(Data!$Z$2,,Z$2,235,1))</f>
        <v>0</v>
      </c>
      <c r="AA39" s="23">
        <f ca="1">SUMIF(Data!$F$2:$F$237,$A39,OFFSET(Data!$Z$2,,AA$2,235,1))</f>
        <v>0</v>
      </c>
      <c r="AC39" s="71">
        <f>SUMIF(Import!$F$2:$F$237,$A39,Import!$H$2:$H$237)</f>
        <v>1297</v>
      </c>
    </row>
    <row r="40" spans="1:29" s="32" customFormat="1" ht="14.25" customHeight="1" thickTop="1" thickBot="1" x14ac:dyDescent="0.2">
      <c r="A40" s="253" t="s">
        <v>106</v>
      </c>
      <c r="B40" s="253"/>
      <c r="C40" s="253"/>
      <c r="D40" s="26">
        <f>SUM(D35:D39)</f>
        <v>7936</v>
      </c>
      <c r="E40" s="26">
        <f>SUM(E35:E39)</f>
        <v>3873</v>
      </c>
      <c r="F40" s="26">
        <f>SUM(F35:F39)</f>
        <v>3721</v>
      </c>
      <c r="G40" s="27">
        <f t="shared" si="6"/>
        <v>0.48802923387096775</v>
      </c>
      <c r="H40" s="28">
        <f>SUM(H35:H39)</f>
        <v>90</v>
      </c>
      <c r="I40" s="28">
        <f>SUM(I35:I39)</f>
        <v>62</v>
      </c>
      <c r="J40" s="29">
        <f>SUM(J35:J39)</f>
        <v>17</v>
      </c>
      <c r="K40" s="29">
        <f>SUM(K35:K39)</f>
        <v>17</v>
      </c>
      <c r="L40" s="30">
        <f>AC40/D40</f>
        <v>1</v>
      </c>
      <c r="M40" s="31">
        <f t="shared" ref="M40:AA40" ca="1" si="7">SUM(M35:M39)</f>
        <v>2296</v>
      </c>
      <c r="N40" s="31">
        <f t="shared" ca="1" si="7"/>
        <v>1425</v>
      </c>
      <c r="O40" s="31">
        <f t="shared" ca="1" si="7"/>
        <v>0</v>
      </c>
      <c r="P40" s="31">
        <f t="shared" ca="1" si="7"/>
        <v>0</v>
      </c>
      <c r="Q40" s="31">
        <f t="shared" ca="1" si="7"/>
        <v>0</v>
      </c>
      <c r="R40" s="31">
        <f t="shared" ca="1" si="7"/>
        <v>0</v>
      </c>
      <c r="S40" s="31">
        <f t="shared" ca="1" si="7"/>
        <v>0</v>
      </c>
      <c r="T40" s="31">
        <f t="shared" ca="1" si="7"/>
        <v>0</v>
      </c>
      <c r="U40" s="31">
        <f t="shared" ca="1" si="7"/>
        <v>0</v>
      </c>
      <c r="V40" s="31">
        <f t="shared" ca="1" si="7"/>
        <v>0</v>
      </c>
      <c r="W40" s="31">
        <f t="shared" ca="1" si="7"/>
        <v>0</v>
      </c>
      <c r="X40" s="31">
        <f t="shared" ca="1" si="7"/>
        <v>0</v>
      </c>
      <c r="Y40" s="31">
        <f t="shared" ca="1" si="7"/>
        <v>0</v>
      </c>
      <c r="Z40" s="31">
        <f t="shared" ca="1" si="7"/>
        <v>0</v>
      </c>
      <c r="AA40" s="31">
        <f t="shared" ca="1" si="7"/>
        <v>0</v>
      </c>
      <c r="AC40" s="31">
        <f>SUM(AC35:AC39)</f>
        <v>7936</v>
      </c>
    </row>
    <row r="44" spans="1:29" ht="15" thickTop="1" thickBot="1" x14ac:dyDescent="0.2">
      <c r="A44" s="4"/>
      <c r="B44" s="5" t="s">
        <v>329</v>
      </c>
      <c r="C44" s="6"/>
      <c r="D44" s="7" t="s">
        <v>7</v>
      </c>
      <c r="E44" s="8" t="s">
        <v>10</v>
      </c>
      <c r="F44" s="8" t="s">
        <v>18</v>
      </c>
      <c r="G44" s="9" t="s">
        <v>88</v>
      </c>
      <c r="H44" s="10" t="s">
        <v>12</v>
      </c>
      <c r="I44" s="10" t="s">
        <v>15</v>
      </c>
      <c r="J44" s="10" t="s">
        <v>89</v>
      </c>
      <c r="K44" s="10" t="s">
        <v>90</v>
      </c>
      <c r="L44" s="10" t="s">
        <v>91</v>
      </c>
      <c r="M44" s="11" t="str">
        <f ca="1">OFFSET(Data!$X$2,0,M$2)</f>
        <v>MACRON</v>
      </c>
      <c r="N44" s="11" t="str">
        <f ca="1">OFFSET(Data!$X$2,0,N$2)</f>
        <v>LE PEN</v>
      </c>
      <c r="O44" s="11">
        <f ca="1">OFFSET(Data!$X$2,0,O$2)</f>
        <v>0</v>
      </c>
      <c r="P44" s="11">
        <f ca="1">OFFSET(Data!$X$2,0,P$2)</f>
        <v>0</v>
      </c>
      <c r="Q44" s="11">
        <f ca="1">OFFSET(Data!$X$2,0,Q$2)</f>
        <v>0</v>
      </c>
      <c r="R44" s="11">
        <f ca="1">OFFSET(Data!$X$2,0,R$2)</f>
        <v>0</v>
      </c>
      <c r="S44" s="11">
        <f ca="1">OFFSET(Data!$X$2,0,S$2)</f>
        <v>0</v>
      </c>
      <c r="T44" s="11">
        <f ca="1">OFFSET(Data!$X$2,0,T$2)</f>
        <v>0</v>
      </c>
      <c r="U44" s="11">
        <f ca="1">OFFSET(Data!$X$2,0,U$2)</f>
        <v>0</v>
      </c>
      <c r="V44" s="11">
        <f ca="1">OFFSET(Data!$X$2,0,V$2)</f>
        <v>0</v>
      </c>
      <c r="W44" s="11">
        <f ca="1">OFFSET(Data!$X$2,0,W$2)</f>
        <v>0</v>
      </c>
      <c r="X44" s="11">
        <f ca="1">OFFSET(Data!$X$2,0,X$2)</f>
        <v>0</v>
      </c>
      <c r="Y44" s="11">
        <f ca="1">OFFSET(Data!$X$2,0,Y$2)</f>
        <v>0</v>
      </c>
      <c r="Z44" s="11">
        <f ca="1">OFFSET(Data!$X$2,0,Z$2)</f>
        <v>0</v>
      </c>
      <c r="AA44" s="11">
        <f ca="1">OFFSET(Data!$X$2,0,AA$2)</f>
        <v>0</v>
      </c>
      <c r="AC44" s="11" t="s">
        <v>92</v>
      </c>
    </row>
    <row r="45" spans="1:29" ht="14" thickTop="1" x14ac:dyDescent="0.15">
      <c r="A45" s="257" t="s">
        <v>119</v>
      </c>
      <c r="B45" s="257"/>
      <c r="C45" s="257"/>
      <c r="D45" s="12">
        <f>SUMIF(Data!$F$2:$F$237,$A45,Data!$H$2:$H$237)</f>
        <v>663</v>
      </c>
      <c r="E45" s="12">
        <f>SUMIF(Data!$F$2:$F$237,$A45,Data!$K$2:$K$237)</f>
        <v>239</v>
      </c>
      <c r="F45" s="12">
        <f>SUMIF(Data!$F$2:$F$237,$A45,Data!$S$2:$S$237)</f>
        <v>225</v>
      </c>
      <c r="G45" s="13">
        <f t="shared" ref="G45:G57" si="8">IF($E45&lt;&gt;"",$E45/$D45,0)</f>
        <v>0.36048265460030166</v>
      </c>
      <c r="H45" s="14">
        <f>SUMIF(Data!$F$2:$F$237,$A45,Data!$M$2:$M$237)</f>
        <v>13</v>
      </c>
      <c r="I45" s="14">
        <f>SUMIF(Data!$F$2:$F$237,$A45,Data!$P$2:$P$237)</f>
        <v>1</v>
      </c>
      <c r="J45" s="15">
        <f>COUNTIFS(Data!$F$2:$F$237,$A45,Data!$K$2:$K$237,"&gt;0")</f>
        <v>2</v>
      </c>
      <c r="K45" s="15">
        <f>COUNTIF(Data!$F$2:$F$237,$A45)</f>
        <v>2</v>
      </c>
      <c r="L45" s="16">
        <f>SUMIFS(Data!$H$2:$H$237,Data!$F$2:$F$237,$A45,Data!$K$2:$K$237,"&gt;0")/D45</f>
        <v>1</v>
      </c>
      <c r="M45" s="17">
        <f ca="1">SUMIF(Data!$F$2:$F$237,$A45,OFFSET(Data!$Z$2,,M$2,235,1))</f>
        <v>111</v>
      </c>
      <c r="N45" s="17">
        <f ca="1">SUMIF(Data!$F$2:$F$237,$A45,OFFSET(Data!$Z$2,,N$2,235,1))</f>
        <v>114</v>
      </c>
      <c r="O45" s="17">
        <f ca="1">SUMIF(Data!$F$2:$F$237,$A45,OFFSET(Data!$Z$2,,O$2,235,1))</f>
        <v>0</v>
      </c>
      <c r="P45" s="17">
        <f ca="1">SUMIF(Data!$F$2:$F$237,$A45,OFFSET(Data!$Z$2,,P$2,235,1))</f>
        <v>0</v>
      </c>
      <c r="Q45" s="17">
        <f ca="1">SUMIF(Data!$F$2:$F$237,$A45,OFFSET(Data!$Z$2,,Q$2,235,1))</f>
        <v>0</v>
      </c>
      <c r="R45" s="17">
        <f ca="1">SUMIF(Data!$F$2:$F$237,$A45,OFFSET(Data!$Z$2,,R$2,235,1))</f>
        <v>0</v>
      </c>
      <c r="S45" s="17">
        <f ca="1">SUMIF(Data!$F$2:$F$237,$A45,OFFSET(Data!$Z$2,,S$2,235,1))</f>
        <v>0</v>
      </c>
      <c r="T45" s="17">
        <f ca="1">SUMIF(Data!$F$2:$F$237,$A45,OFFSET(Data!$Z$2,,T$2,235,1))</f>
        <v>0</v>
      </c>
      <c r="U45" s="17">
        <f ca="1">SUMIF(Data!$F$2:$F$237,$A45,OFFSET(Data!$Z$2,,U$2,235,1))</f>
        <v>0</v>
      </c>
      <c r="V45" s="17">
        <f ca="1">SUMIF(Data!$F$2:$F$237,$A45,OFFSET(Data!$Z$2,,V$2,235,1))</f>
        <v>0</v>
      </c>
      <c r="W45" s="17">
        <f ca="1">SUMIF(Data!$F$2:$F$237,$A45,OFFSET(Data!$Z$2,,W$2,235,1))</f>
        <v>0</v>
      </c>
      <c r="X45" s="17">
        <f ca="1">SUMIF(Data!$F$2:$F$237,$A45,OFFSET(Data!$Z$2,,X$2,235,1))</f>
        <v>0</v>
      </c>
      <c r="Y45" s="17">
        <f ca="1">SUMIF(Data!$F$2:$F$237,$A45,OFFSET(Data!$Z$2,,Y$2,235,1))</f>
        <v>0</v>
      </c>
      <c r="Z45" s="17">
        <f ca="1">SUMIF(Data!$F$2:$F$237,$A45,OFFSET(Data!$Z$2,,Z$2,235,1))</f>
        <v>0</v>
      </c>
      <c r="AA45" s="17">
        <f ca="1">SUMIF(Data!$F$2:$F$237,$A45,OFFSET(Data!$Z$2,,AA$2,235,1))</f>
        <v>0</v>
      </c>
      <c r="AC45" s="17">
        <f>SUMIF(Import!$F$2:$F$237,$A45,Import!$H$2:$H$237)</f>
        <v>663</v>
      </c>
    </row>
    <row r="46" spans="1:29" x14ac:dyDescent="0.15">
      <c r="A46" s="255" t="s">
        <v>120</v>
      </c>
      <c r="B46" s="255"/>
      <c r="C46" s="255"/>
      <c r="D46" s="18">
        <f>SUMIF(Data!$F$2:$F$237,$A46,Data!$H$2:$H$237)</f>
        <v>258</v>
      </c>
      <c r="E46" s="18">
        <f>SUMIF(Data!$F$2:$F$237,$A46,Data!$K$2:$K$237)</f>
        <v>134</v>
      </c>
      <c r="F46" s="18">
        <f>SUMIF(Data!$F$2:$F$237,$A46,Data!$S$2:$S$237)</f>
        <v>128</v>
      </c>
      <c r="G46" s="19">
        <f t="shared" si="8"/>
        <v>0.51937984496124034</v>
      </c>
      <c r="H46" s="20">
        <f>SUMIF(Data!$F$2:$F$237,$A46,Data!$M$2:$M$237)</f>
        <v>0</v>
      </c>
      <c r="I46" s="20">
        <f>SUMIF(Data!$F$2:$F$237,$A46,Data!$P$2:$P$237)</f>
        <v>6</v>
      </c>
      <c r="J46" s="21">
        <f>COUNTIFS(Data!$F$2:$F$237,$A46,Data!$K$2:$K$237,"&gt;0")</f>
        <v>2</v>
      </c>
      <c r="K46" s="21">
        <f>COUNTIF(Data!$F$2:$F$237,$A46)</f>
        <v>2</v>
      </c>
      <c r="L46" s="22">
        <f>SUMIFS(Data!$H$2:$H$237,Data!$F$2:$F$237,$A46,Data!$K$2:$K$237,"&gt;0")/D46</f>
        <v>1</v>
      </c>
      <c r="M46" s="23">
        <f ca="1">SUMIF(Data!$F$2:$F$237,$A46,OFFSET(Data!$Z$2,,M$2,235,1))</f>
        <v>71</v>
      </c>
      <c r="N46" s="23">
        <f ca="1">SUMIF(Data!$F$2:$F$237,$A46,OFFSET(Data!$Z$2,,N$2,235,1))</f>
        <v>57</v>
      </c>
      <c r="O46" s="23">
        <f ca="1">SUMIF(Data!$F$2:$F$237,$A46,OFFSET(Data!$Z$2,,O$2,235,1))</f>
        <v>0</v>
      </c>
      <c r="P46" s="23">
        <f ca="1">SUMIF(Data!$F$2:$F$237,$A46,OFFSET(Data!$Z$2,,P$2,235,1))</f>
        <v>0</v>
      </c>
      <c r="Q46" s="23">
        <f ca="1">SUMIF(Data!$F$2:$F$237,$A46,OFFSET(Data!$Z$2,,Q$2,235,1))</f>
        <v>0</v>
      </c>
      <c r="R46" s="23">
        <f ca="1">SUMIF(Data!$F$2:$F$237,$A46,OFFSET(Data!$Z$2,,R$2,235,1))</f>
        <v>0</v>
      </c>
      <c r="S46" s="23">
        <f ca="1">SUMIF(Data!$F$2:$F$237,$A46,OFFSET(Data!$Z$2,,S$2,235,1))</f>
        <v>0</v>
      </c>
      <c r="T46" s="23">
        <f ca="1">SUMIF(Data!$F$2:$F$237,$A46,OFFSET(Data!$Z$2,,T$2,235,1))</f>
        <v>0</v>
      </c>
      <c r="U46" s="23">
        <f ca="1">SUMIF(Data!$F$2:$F$237,$A46,OFFSET(Data!$Z$2,,U$2,235,1))</f>
        <v>0</v>
      </c>
      <c r="V46" s="23">
        <f ca="1">SUMIF(Data!$F$2:$F$237,$A46,OFFSET(Data!$Z$2,,V$2,235,1))</f>
        <v>0</v>
      </c>
      <c r="W46" s="23">
        <f ca="1">SUMIF(Data!$F$2:$F$237,$A46,OFFSET(Data!$Z$2,,W$2,235,1))</f>
        <v>0</v>
      </c>
      <c r="X46" s="23">
        <f ca="1">SUMIF(Data!$F$2:$F$237,$A46,OFFSET(Data!$Z$2,,X$2,235,1))</f>
        <v>0</v>
      </c>
      <c r="Y46" s="23">
        <f ca="1">SUMIF(Data!$F$2:$F$237,$A46,OFFSET(Data!$Z$2,,Y$2,235,1))</f>
        <v>0</v>
      </c>
      <c r="Z46" s="23">
        <f ca="1">SUMIF(Data!$F$2:$F$237,$A46,OFFSET(Data!$Z$2,,Z$2,235,1))</f>
        <v>0</v>
      </c>
      <c r="AA46" s="23">
        <f ca="1">SUMIF(Data!$F$2:$F$237,$A46,OFFSET(Data!$Z$2,,AA$2,235,1))</f>
        <v>0</v>
      </c>
      <c r="AC46" s="23">
        <f>SUMIF(Import!$F$2:$F$237,$A46,Import!$H$2:$H$237)</f>
        <v>258</v>
      </c>
    </row>
    <row r="47" spans="1:29" x14ac:dyDescent="0.15">
      <c r="A47" s="255" t="s">
        <v>121</v>
      </c>
      <c r="B47" s="255"/>
      <c r="C47" s="255"/>
      <c r="D47" s="18">
        <f>SUMIF(Data!$F$2:$F$237,$A47,Data!$H$2:$H$237)</f>
        <v>844</v>
      </c>
      <c r="E47" s="18">
        <f>SUMIF(Data!$F$2:$F$237,$A47,Data!$K$2:$K$237)</f>
        <v>428</v>
      </c>
      <c r="F47" s="18">
        <f>SUMIF(Data!$F$2:$F$237,$A47,Data!$S$2:$S$237)</f>
        <v>408</v>
      </c>
      <c r="G47" s="19">
        <f t="shared" si="8"/>
        <v>0.50710900473933651</v>
      </c>
      <c r="H47" s="20">
        <f>SUMIF(Data!$F$2:$F$237,$A47,Data!$M$2:$M$237)</f>
        <v>13</v>
      </c>
      <c r="I47" s="20">
        <f>SUMIF(Data!$F$2:$F$237,$A47,Data!$P$2:$P$237)</f>
        <v>7</v>
      </c>
      <c r="J47" s="21">
        <f>COUNTIFS(Data!$F$2:$F$237,$A47,Data!$K$2:$K$237,"&gt;0")</f>
        <v>1</v>
      </c>
      <c r="K47" s="21">
        <f>COUNTIF(Data!$F$2:$F$237,$A47)</f>
        <v>1</v>
      </c>
      <c r="L47" s="22">
        <f>SUMIFS(Data!$H$2:$H$237,Data!$F$2:$F$237,$A47,Data!$K$2:$K$237,"&gt;0")/D47</f>
        <v>1</v>
      </c>
      <c r="M47" s="23">
        <f ca="1">SUMIF(Data!$F$2:$F$237,$A47,OFFSET(Data!$Z$2,,M$2,235,1))</f>
        <v>207</v>
      </c>
      <c r="N47" s="23">
        <f ca="1">SUMIF(Data!$F$2:$F$237,$A47,OFFSET(Data!$Z$2,,N$2,235,1))</f>
        <v>201</v>
      </c>
      <c r="O47" s="23">
        <f ca="1">SUMIF(Data!$F$2:$F$237,$A47,OFFSET(Data!$Z$2,,O$2,235,1))</f>
        <v>0</v>
      </c>
      <c r="P47" s="23">
        <f ca="1">SUMIF(Data!$F$2:$F$237,$A47,OFFSET(Data!$Z$2,,P$2,235,1))</f>
        <v>0</v>
      </c>
      <c r="Q47" s="23">
        <f ca="1">SUMIF(Data!$F$2:$F$237,$A47,OFFSET(Data!$Z$2,,Q$2,235,1))</f>
        <v>0</v>
      </c>
      <c r="R47" s="23">
        <f ca="1">SUMIF(Data!$F$2:$F$237,$A47,OFFSET(Data!$Z$2,,R$2,235,1))</f>
        <v>0</v>
      </c>
      <c r="S47" s="23">
        <f ca="1">SUMIF(Data!$F$2:$F$237,$A47,OFFSET(Data!$Z$2,,S$2,235,1))</f>
        <v>0</v>
      </c>
      <c r="T47" s="23">
        <f ca="1">SUMIF(Data!$F$2:$F$237,$A47,OFFSET(Data!$Z$2,,T$2,235,1))</f>
        <v>0</v>
      </c>
      <c r="U47" s="23">
        <f ca="1">SUMIF(Data!$F$2:$F$237,$A47,OFFSET(Data!$Z$2,,U$2,235,1))</f>
        <v>0</v>
      </c>
      <c r="V47" s="23">
        <f ca="1">SUMIF(Data!$F$2:$F$237,$A47,OFFSET(Data!$Z$2,,V$2,235,1))</f>
        <v>0</v>
      </c>
      <c r="W47" s="23">
        <f ca="1">SUMIF(Data!$F$2:$F$237,$A47,OFFSET(Data!$Z$2,,W$2,235,1))</f>
        <v>0</v>
      </c>
      <c r="X47" s="23">
        <f ca="1">SUMIF(Data!$F$2:$F$237,$A47,OFFSET(Data!$Z$2,,X$2,235,1))</f>
        <v>0</v>
      </c>
      <c r="Y47" s="23">
        <f ca="1">SUMIF(Data!$F$2:$F$237,$A47,OFFSET(Data!$Z$2,,Y$2,235,1))</f>
        <v>0</v>
      </c>
      <c r="Z47" s="23">
        <f ca="1">SUMIF(Data!$F$2:$F$237,$A47,OFFSET(Data!$Z$2,,Z$2,235,1))</f>
        <v>0</v>
      </c>
      <c r="AA47" s="23">
        <f ca="1">SUMIF(Data!$F$2:$F$237,$A47,OFFSET(Data!$Z$2,,AA$2,235,1))</f>
        <v>0</v>
      </c>
      <c r="AC47" s="23">
        <f>SUMIF(Import!$F$2:$F$237,$A47,Import!$H$2:$H$237)</f>
        <v>844</v>
      </c>
    </row>
    <row r="48" spans="1:29" x14ac:dyDescent="0.15">
      <c r="A48" s="255" t="s">
        <v>122</v>
      </c>
      <c r="B48" s="255"/>
      <c r="C48" s="255"/>
      <c r="D48" s="18">
        <f>SUMIF(Data!$F$2:$F$237,$A48,Data!$H$2:$H$237)</f>
        <v>1274</v>
      </c>
      <c r="E48" s="18">
        <f>SUMIF(Data!$F$2:$F$237,$A48,Data!$K$2:$K$237)</f>
        <v>596</v>
      </c>
      <c r="F48" s="18">
        <f>SUMIF(Data!$F$2:$F$237,$A48,Data!$S$2:$S$237)</f>
        <v>577</v>
      </c>
      <c r="G48" s="19">
        <f t="shared" si="8"/>
        <v>0.46781789638932497</v>
      </c>
      <c r="H48" s="20">
        <f>SUMIF(Data!$F$2:$F$237,$A48,Data!$M$2:$M$237)</f>
        <v>0</v>
      </c>
      <c r="I48" s="20">
        <f>SUMIF(Data!$F$2:$F$237,$A48,Data!$P$2:$P$237)</f>
        <v>19</v>
      </c>
      <c r="J48" s="21">
        <f>COUNTIFS(Data!$F$2:$F$237,$A48,Data!$K$2:$K$237,"&gt;0")</f>
        <v>3</v>
      </c>
      <c r="K48" s="21">
        <f>COUNTIF(Data!$F$2:$F$237,$A48)</f>
        <v>3</v>
      </c>
      <c r="L48" s="22">
        <f>SUMIFS(Data!$H$2:$H$237,Data!$F$2:$F$237,$A48,Data!$K$2:$K$237,"&gt;0")/D48</f>
        <v>1</v>
      </c>
      <c r="M48" s="23">
        <f ca="1">SUMIF(Data!$F$2:$F$237,$A48,OFFSET(Data!$Z$2,,M$2,235,1))</f>
        <v>291</v>
      </c>
      <c r="N48" s="23">
        <f ca="1">SUMIF(Data!$F$2:$F$237,$A48,OFFSET(Data!$Z$2,,N$2,235,1))</f>
        <v>286</v>
      </c>
      <c r="O48" s="23">
        <f ca="1">SUMIF(Data!$F$2:$F$237,$A48,OFFSET(Data!$Z$2,,O$2,235,1))</f>
        <v>0</v>
      </c>
      <c r="P48" s="23">
        <f ca="1">SUMIF(Data!$F$2:$F$237,$A48,OFFSET(Data!$Z$2,,P$2,235,1))</f>
        <v>0</v>
      </c>
      <c r="Q48" s="23">
        <f ca="1">SUMIF(Data!$F$2:$F$237,$A48,OFFSET(Data!$Z$2,,Q$2,235,1))</f>
        <v>0</v>
      </c>
      <c r="R48" s="23">
        <f ca="1">SUMIF(Data!$F$2:$F$237,$A48,OFFSET(Data!$Z$2,,R$2,235,1))</f>
        <v>0</v>
      </c>
      <c r="S48" s="23">
        <f ca="1">SUMIF(Data!$F$2:$F$237,$A48,OFFSET(Data!$Z$2,,S$2,235,1))</f>
        <v>0</v>
      </c>
      <c r="T48" s="23">
        <f ca="1">SUMIF(Data!$F$2:$F$237,$A48,OFFSET(Data!$Z$2,,T$2,235,1))</f>
        <v>0</v>
      </c>
      <c r="U48" s="23">
        <f ca="1">SUMIF(Data!$F$2:$F$237,$A48,OFFSET(Data!$Z$2,,U$2,235,1))</f>
        <v>0</v>
      </c>
      <c r="V48" s="23">
        <f ca="1">SUMIF(Data!$F$2:$F$237,$A48,OFFSET(Data!$Z$2,,V$2,235,1))</f>
        <v>0</v>
      </c>
      <c r="W48" s="23">
        <f ca="1">SUMIF(Data!$F$2:$F$237,$A48,OFFSET(Data!$Z$2,,W$2,235,1))</f>
        <v>0</v>
      </c>
      <c r="X48" s="23">
        <f ca="1">SUMIF(Data!$F$2:$F$237,$A48,OFFSET(Data!$Z$2,,X$2,235,1))</f>
        <v>0</v>
      </c>
      <c r="Y48" s="23">
        <f ca="1">SUMIF(Data!$F$2:$F$237,$A48,OFFSET(Data!$Z$2,,Y$2,235,1))</f>
        <v>0</v>
      </c>
      <c r="Z48" s="23">
        <f ca="1">SUMIF(Data!$F$2:$F$237,$A48,OFFSET(Data!$Z$2,,Z$2,235,1))</f>
        <v>0</v>
      </c>
      <c r="AA48" s="23">
        <f ca="1">SUMIF(Data!$F$2:$F$237,$A48,OFFSET(Data!$Z$2,,AA$2,235,1))</f>
        <v>0</v>
      </c>
      <c r="AC48" s="23">
        <f>SUMIF(Import!$F$2:$F$237,$A48,Import!$H$2:$H$237)</f>
        <v>1274</v>
      </c>
    </row>
    <row r="49" spans="1:29" x14ac:dyDescent="0.15">
      <c r="A49" s="255" t="s">
        <v>123</v>
      </c>
      <c r="B49" s="255"/>
      <c r="C49" s="255"/>
      <c r="D49" s="18">
        <f>SUMIF(Data!$F$2:$F$237,$A49,Data!$H$2:$H$237)</f>
        <v>181</v>
      </c>
      <c r="E49" s="18">
        <f>SUMIF(Data!$F$2:$F$237,$A49,Data!$K$2:$K$237)</f>
        <v>111</v>
      </c>
      <c r="F49" s="18">
        <f>SUMIF(Data!$F$2:$F$237,$A49,Data!$S$2:$S$237)</f>
        <v>110</v>
      </c>
      <c r="G49" s="19">
        <f t="shared" si="8"/>
        <v>0.61325966850828728</v>
      </c>
      <c r="H49" s="20">
        <f>SUMIF(Data!$F$2:$F$237,$A49,Data!$M$2:$M$237)</f>
        <v>1</v>
      </c>
      <c r="I49" s="20">
        <f>SUMIF(Data!$F$2:$F$237,$A49,Data!$P$2:$P$237)</f>
        <v>0</v>
      </c>
      <c r="J49" s="21">
        <f>COUNTIFS(Data!$F$2:$F$237,$A49,Data!$K$2:$K$237,"&gt;0")</f>
        <v>2</v>
      </c>
      <c r="K49" s="21">
        <f>COUNTIF(Data!$F$2:$F$237,$A49)</f>
        <v>2</v>
      </c>
      <c r="L49" s="22">
        <f>SUMIFS(Data!$H$2:$H$237,Data!$F$2:$F$237,$A49,Data!$K$2:$K$237,"&gt;0")/D49</f>
        <v>1</v>
      </c>
      <c r="M49" s="23">
        <f ca="1">SUMIF(Data!$F$2:$F$237,$A49,OFFSET(Data!$Z$2,,M$2,235,1))</f>
        <v>82</v>
      </c>
      <c r="N49" s="23">
        <f ca="1">SUMIF(Data!$F$2:$F$237,$A49,OFFSET(Data!$Z$2,,N$2,235,1))</f>
        <v>28</v>
      </c>
      <c r="O49" s="23">
        <f ca="1">SUMIF(Data!$F$2:$F$237,$A49,OFFSET(Data!$Z$2,,O$2,235,1))</f>
        <v>0</v>
      </c>
      <c r="P49" s="23">
        <f ca="1">SUMIF(Data!$F$2:$F$237,$A49,OFFSET(Data!$Z$2,,P$2,235,1))</f>
        <v>0</v>
      </c>
      <c r="Q49" s="23">
        <f ca="1">SUMIF(Data!$F$2:$F$237,$A49,OFFSET(Data!$Z$2,,Q$2,235,1))</f>
        <v>0</v>
      </c>
      <c r="R49" s="23">
        <f ca="1">SUMIF(Data!$F$2:$F$237,$A49,OFFSET(Data!$Z$2,,R$2,235,1))</f>
        <v>0</v>
      </c>
      <c r="S49" s="23">
        <f ca="1">SUMIF(Data!$F$2:$F$237,$A49,OFFSET(Data!$Z$2,,S$2,235,1))</f>
        <v>0</v>
      </c>
      <c r="T49" s="23">
        <f ca="1">SUMIF(Data!$F$2:$F$237,$A49,OFFSET(Data!$Z$2,,T$2,235,1))</f>
        <v>0</v>
      </c>
      <c r="U49" s="23">
        <f ca="1">SUMIF(Data!$F$2:$F$237,$A49,OFFSET(Data!$Z$2,,U$2,235,1))</f>
        <v>0</v>
      </c>
      <c r="V49" s="23">
        <f ca="1">SUMIF(Data!$F$2:$F$237,$A49,OFFSET(Data!$Z$2,,V$2,235,1))</f>
        <v>0</v>
      </c>
      <c r="W49" s="23">
        <f ca="1">SUMIF(Data!$F$2:$F$237,$A49,OFFSET(Data!$Z$2,,W$2,235,1))</f>
        <v>0</v>
      </c>
      <c r="X49" s="23">
        <f ca="1">SUMIF(Data!$F$2:$F$237,$A49,OFFSET(Data!$Z$2,,X$2,235,1))</f>
        <v>0</v>
      </c>
      <c r="Y49" s="23">
        <f ca="1">SUMIF(Data!$F$2:$F$237,$A49,OFFSET(Data!$Z$2,,Y$2,235,1))</f>
        <v>0</v>
      </c>
      <c r="Z49" s="23">
        <f ca="1">SUMIF(Data!$F$2:$F$237,$A49,OFFSET(Data!$Z$2,,Z$2,235,1))</f>
        <v>0</v>
      </c>
      <c r="AA49" s="23">
        <f ca="1">SUMIF(Data!$F$2:$F$237,$A49,OFFSET(Data!$Z$2,,AA$2,235,1))</f>
        <v>0</v>
      </c>
      <c r="AC49" s="23">
        <f>SUMIF(Import!$F$2:$F$237,$A49,Import!$H$2:$H$237)</f>
        <v>181</v>
      </c>
    </row>
    <row r="50" spans="1:29" x14ac:dyDescent="0.15">
      <c r="A50" s="255" t="s">
        <v>124</v>
      </c>
      <c r="B50" s="255"/>
      <c r="C50" s="255"/>
      <c r="D50" s="18">
        <f>SUMIF(Data!$F$2:$F$237,$A50,Data!$H$2:$H$237)</f>
        <v>1228</v>
      </c>
      <c r="E50" s="18">
        <f>SUMIF(Data!$F$2:$F$237,$A50,Data!$K$2:$K$237)</f>
        <v>793</v>
      </c>
      <c r="F50" s="18">
        <f>SUMIF(Data!$F$2:$F$237,$A50,Data!$S$2:$S$237)</f>
        <v>784</v>
      </c>
      <c r="G50" s="19">
        <f t="shared" si="8"/>
        <v>0.64576547231270354</v>
      </c>
      <c r="H50" s="20">
        <f>SUMIF(Data!$F$2:$F$237,$A50,Data!$M$2:$M$237)</f>
        <v>3</v>
      </c>
      <c r="I50" s="20">
        <f>SUMIF(Data!$F$2:$F$237,$A50,Data!$P$2:$P$237)</f>
        <v>6</v>
      </c>
      <c r="J50" s="21">
        <f>COUNTIFS(Data!$F$2:$F$237,$A50,Data!$K$2:$K$237,"&gt;0")</f>
        <v>5</v>
      </c>
      <c r="K50" s="21">
        <f>COUNTIF(Data!$F$2:$F$237,$A50)</f>
        <v>5</v>
      </c>
      <c r="L50" s="22">
        <f>SUMIFS(Data!$H$2:$H$237,Data!$F$2:$F$237,$A50,Data!$K$2:$K$237,"&gt;0")/D50</f>
        <v>1</v>
      </c>
      <c r="M50" s="23">
        <f ca="1">SUMIF(Data!$F$2:$F$237,$A50,OFFSET(Data!$Z$2,,M$2,235,1))</f>
        <v>508</v>
      </c>
      <c r="N50" s="23">
        <f ca="1">SUMIF(Data!$F$2:$F$237,$A50,OFFSET(Data!$Z$2,,N$2,235,1))</f>
        <v>276</v>
      </c>
      <c r="O50" s="23">
        <f ca="1">SUMIF(Data!$F$2:$F$237,$A50,OFFSET(Data!$Z$2,,O$2,235,1))</f>
        <v>0</v>
      </c>
      <c r="P50" s="23">
        <f ca="1">SUMIF(Data!$F$2:$F$237,$A50,OFFSET(Data!$Z$2,,P$2,235,1))</f>
        <v>0</v>
      </c>
      <c r="Q50" s="23">
        <f ca="1">SUMIF(Data!$F$2:$F$237,$A50,OFFSET(Data!$Z$2,,Q$2,235,1))</f>
        <v>0</v>
      </c>
      <c r="R50" s="23">
        <f ca="1">SUMIF(Data!$F$2:$F$237,$A50,OFFSET(Data!$Z$2,,R$2,235,1))</f>
        <v>0</v>
      </c>
      <c r="S50" s="23">
        <f ca="1">SUMIF(Data!$F$2:$F$237,$A50,OFFSET(Data!$Z$2,,S$2,235,1))</f>
        <v>0</v>
      </c>
      <c r="T50" s="23">
        <f ca="1">SUMIF(Data!$F$2:$F$237,$A50,OFFSET(Data!$Z$2,,T$2,235,1))</f>
        <v>0</v>
      </c>
      <c r="U50" s="23">
        <f ca="1">SUMIF(Data!$F$2:$F$237,$A50,OFFSET(Data!$Z$2,,U$2,235,1))</f>
        <v>0</v>
      </c>
      <c r="V50" s="23">
        <f ca="1">SUMIF(Data!$F$2:$F$237,$A50,OFFSET(Data!$Z$2,,V$2,235,1))</f>
        <v>0</v>
      </c>
      <c r="W50" s="23">
        <f ca="1">SUMIF(Data!$F$2:$F$237,$A50,OFFSET(Data!$Z$2,,W$2,235,1))</f>
        <v>0</v>
      </c>
      <c r="X50" s="23">
        <f ca="1">SUMIF(Data!$F$2:$F$237,$A50,OFFSET(Data!$Z$2,,X$2,235,1))</f>
        <v>0</v>
      </c>
      <c r="Y50" s="23">
        <f ca="1">SUMIF(Data!$F$2:$F$237,$A50,OFFSET(Data!$Z$2,,Y$2,235,1))</f>
        <v>0</v>
      </c>
      <c r="Z50" s="23">
        <f ca="1">SUMIF(Data!$F$2:$F$237,$A50,OFFSET(Data!$Z$2,,Z$2,235,1))</f>
        <v>0</v>
      </c>
      <c r="AA50" s="23">
        <f ca="1">SUMIF(Data!$F$2:$F$237,$A50,OFFSET(Data!$Z$2,,AA$2,235,1))</f>
        <v>0</v>
      </c>
      <c r="AC50" s="23">
        <f>SUMIF(Import!$F$2:$F$237,$A50,Import!$H$2:$H$237)</f>
        <v>1228</v>
      </c>
    </row>
    <row r="51" spans="1:29" x14ac:dyDescent="0.15">
      <c r="A51" s="255" t="s">
        <v>125</v>
      </c>
      <c r="B51" s="255"/>
      <c r="C51" s="255"/>
      <c r="D51" s="18">
        <f>SUMIF(Data!$F$2:$F$237,$A51,Data!$H$2:$H$237)</f>
        <v>272</v>
      </c>
      <c r="E51" s="18">
        <f>SUMIF(Data!$F$2:$F$237,$A51,Data!$K$2:$K$237)</f>
        <v>141</v>
      </c>
      <c r="F51" s="18">
        <f>SUMIF(Data!$F$2:$F$237,$A51,Data!$S$2:$S$237)</f>
        <v>137</v>
      </c>
      <c r="G51" s="19">
        <f t="shared" si="8"/>
        <v>0.51838235294117652</v>
      </c>
      <c r="H51" s="20">
        <f>SUMIF(Data!$F$2:$F$237,$A51,Data!$M$2:$M$237)</f>
        <v>0</v>
      </c>
      <c r="I51" s="20">
        <f>SUMIF(Data!$F$2:$F$237,$A51,Data!$P$2:$P$237)</f>
        <v>4</v>
      </c>
      <c r="J51" s="21">
        <f>COUNTIFS(Data!$F$2:$F$237,$A51,Data!$K$2:$K$237,"&gt;0")</f>
        <v>2</v>
      </c>
      <c r="K51" s="21">
        <f>COUNTIF(Data!$F$2:$F$237,$A51)</f>
        <v>2</v>
      </c>
      <c r="L51" s="22">
        <f>SUMIFS(Data!$H$2:$H$237,Data!$F$2:$F$237,$A51,Data!$K$2:$K$237,"&gt;0")/D51</f>
        <v>1</v>
      </c>
      <c r="M51" s="23">
        <f ca="1">SUMIF(Data!$F$2:$F$237,$A51,OFFSET(Data!$Z$2,,M$2,235,1))</f>
        <v>24</v>
      </c>
      <c r="N51" s="23">
        <f ca="1">SUMIF(Data!$F$2:$F$237,$A51,OFFSET(Data!$Z$2,,N$2,235,1))</f>
        <v>113</v>
      </c>
      <c r="O51" s="23">
        <f ca="1">SUMIF(Data!$F$2:$F$237,$A51,OFFSET(Data!$Z$2,,O$2,235,1))</f>
        <v>0</v>
      </c>
      <c r="P51" s="23">
        <f ca="1">SUMIF(Data!$F$2:$F$237,$A51,OFFSET(Data!$Z$2,,P$2,235,1))</f>
        <v>0</v>
      </c>
      <c r="Q51" s="23">
        <f ca="1">SUMIF(Data!$F$2:$F$237,$A51,OFFSET(Data!$Z$2,,Q$2,235,1))</f>
        <v>0</v>
      </c>
      <c r="R51" s="23">
        <f ca="1">SUMIF(Data!$F$2:$F$237,$A51,OFFSET(Data!$Z$2,,R$2,235,1))</f>
        <v>0</v>
      </c>
      <c r="S51" s="23">
        <f ca="1">SUMIF(Data!$F$2:$F$237,$A51,OFFSET(Data!$Z$2,,S$2,235,1))</f>
        <v>0</v>
      </c>
      <c r="T51" s="23">
        <f ca="1">SUMIF(Data!$F$2:$F$237,$A51,OFFSET(Data!$Z$2,,T$2,235,1))</f>
        <v>0</v>
      </c>
      <c r="U51" s="23">
        <f ca="1">SUMIF(Data!$F$2:$F$237,$A51,OFFSET(Data!$Z$2,,U$2,235,1))</f>
        <v>0</v>
      </c>
      <c r="V51" s="23">
        <f ca="1">SUMIF(Data!$F$2:$F$237,$A51,OFFSET(Data!$Z$2,,V$2,235,1))</f>
        <v>0</v>
      </c>
      <c r="W51" s="23">
        <f ca="1">SUMIF(Data!$F$2:$F$237,$A51,OFFSET(Data!$Z$2,,W$2,235,1))</f>
        <v>0</v>
      </c>
      <c r="X51" s="23">
        <f ca="1">SUMIF(Data!$F$2:$F$237,$A51,OFFSET(Data!$Z$2,,X$2,235,1))</f>
        <v>0</v>
      </c>
      <c r="Y51" s="23">
        <f ca="1">SUMIF(Data!$F$2:$F$237,$A51,OFFSET(Data!$Z$2,,Y$2,235,1))</f>
        <v>0</v>
      </c>
      <c r="Z51" s="23">
        <f ca="1">SUMIF(Data!$F$2:$F$237,$A51,OFFSET(Data!$Z$2,,Z$2,235,1))</f>
        <v>0</v>
      </c>
      <c r="AA51" s="23">
        <f ca="1">SUMIF(Data!$F$2:$F$237,$A51,OFFSET(Data!$Z$2,,AA$2,235,1))</f>
        <v>0</v>
      </c>
      <c r="AC51" s="23">
        <f>SUMIF(Import!$F$2:$F$237,$A51,Import!$H$2:$H$237)</f>
        <v>272</v>
      </c>
    </row>
    <row r="52" spans="1:29" x14ac:dyDescent="0.15">
      <c r="A52" s="255" t="s">
        <v>126</v>
      </c>
      <c r="B52" s="255"/>
      <c r="C52" s="255"/>
      <c r="D52" s="18">
        <f>SUMIF(Data!$F$2:$F$237,$A52,Data!$H$2:$H$237)</f>
        <v>291</v>
      </c>
      <c r="E52" s="18">
        <f>SUMIF(Data!$F$2:$F$237,$A52,Data!$K$2:$K$237)</f>
        <v>163</v>
      </c>
      <c r="F52" s="18">
        <f>SUMIF(Data!$F$2:$F$237,$A52,Data!$S$2:$S$237)</f>
        <v>154</v>
      </c>
      <c r="G52" s="19">
        <f t="shared" si="8"/>
        <v>0.56013745704467355</v>
      </c>
      <c r="H52" s="20">
        <f>SUMIF(Data!$F$2:$F$237,$A52,Data!$M$2:$M$237)</f>
        <v>9</v>
      </c>
      <c r="I52" s="20">
        <f>SUMIF(Data!$F$2:$F$237,$A52,Data!$P$2:$P$237)</f>
        <v>0</v>
      </c>
      <c r="J52" s="21">
        <f>COUNTIFS(Data!$F$2:$F$237,$A52,Data!$K$2:$K$237,"&gt;0")</f>
        <v>3</v>
      </c>
      <c r="K52" s="21">
        <f>COUNTIF(Data!$F$2:$F$237,$A52)</f>
        <v>3</v>
      </c>
      <c r="L52" s="22">
        <f>SUMIFS(Data!$H$2:$H$237,Data!$F$2:$F$237,$A52,Data!$K$2:$K$237,"&gt;0")/D52</f>
        <v>1</v>
      </c>
      <c r="M52" s="23">
        <f ca="1">SUMIF(Data!$F$2:$F$237,$A52,OFFSET(Data!$Z$2,,M$2,235,1))</f>
        <v>76</v>
      </c>
      <c r="N52" s="23">
        <f ca="1">SUMIF(Data!$F$2:$F$237,$A52,OFFSET(Data!$Z$2,,N$2,235,1))</f>
        <v>78</v>
      </c>
      <c r="O52" s="23">
        <f ca="1">SUMIF(Data!$F$2:$F$237,$A52,OFFSET(Data!$Z$2,,O$2,235,1))</f>
        <v>0</v>
      </c>
      <c r="P52" s="23">
        <f ca="1">SUMIF(Data!$F$2:$F$237,$A52,OFFSET(Data!$Z$2,,P$2,235,1))</f>
        <v>0</v>
      </c>
      <c r="Q52" s="23">
        <f ca="1">SUMIF(Data!$F$2:$F$237,$A52,OFFSET(Data!$Z$2,,Q$2,235,1))</f>
        <v>0</v>
      </c>
      <c r="R52" s="23">
        <f ca="1">SUMIF(Data!$F$2:$F$237,$A52,OFFSET(Data!$Z$2,,R$2,235,1))</f>
        <v>0</v>
      </c>
      <c r="S52" s="23">
        <f ca="1">SUMIF(Data!$F$2:$F$237,$A52,OFFSET(Data!$Z$2,,S$2,235,1))</f>
        <v>0</v>
      </c>
      <c r="T52" s="23">
        <f ca="1">SUMIF(Data!$F$2:$F$237,$A52,OFFSET(Data!$Z$2,,T$2,235,1))</f>
        <v>0</v>
      </c>
      <c r="U52" s="23">
        <f ca="1">SUMIF(Data!$F$2:$F$237,$A52,OFFSET(Data!$Z$2,,U$2,235,1))</f>
        <v>0</v>
      </c>
      <c r="V52" s="23">
        <f ca="1">SUMIF(Data!$F$2:$F$237,$A52,OFFSET(Data!$Z$2,,V$2,235,1))</f>
        <v>0</v>
      </c>
      <c r="W52" s="23">
        <f ca="1">SUMIF(Data!$F$2:$F$237,$A52,OFFSET(Data!$Z$2,,W$2,235,1))</f>
        <v>0</v>
      </c>
      <c r="X52" s="23">
        <f ca="1">SUMIF(Data!$F$2:$F$237,$A52,OFFSET(Data!$Z$2,,X$2,235,1))</f>
        <v>0</v>
      </c>
      <c r="Y52" s="23">
        <f ca="1">SUMIF(Data!$F$2:$F$237,$A52,OFFSET(Data!$Z$2,,Y$2,235,1))</f>
        <v>0</v>
      </c>
      <c r="Z52" s="23">
        <f ca="1">SUMIF(Data!$F$2:$F$237,$A52,OFFSET(Data!$Z$2,,Z$2,235,1))</f>
        <v>0</v>
      </c>
      <c r="AA52" s="23">
        <f ca="1">SUMIF(Data!$F$2:$F$237,$A52,OFFSET(Data!$Z$2,,AA$2,235,1))</f>
        <v>0</v>
      </c>
      <c r="AC52" s="23">
        <f>SUMIF(Import!$F$2:$F$237,$A52,Import!$H$2:$H$237)</f>
        <v>291</v>
      </c>
    </row>
    <row r="53" spans="1:29" x14ac:dyDescent="0.15">
      <c r="A53" s="255" t="s">
        <v>127</v>
      </c>
      <c r="B53" s="255"/>
      <c r="C53" s="255"/>
      <c r="D53" s="18">
        <f>SUMIF(Data!$F$2:$F$237,$A53,Data!$H$2:$H$237)</f>
        <v>146</v>
      </c>
      <c r="E53" s="18">
        <f>SUMIF(Data!$F$2:$F$237,$A53,Data!$K$2:$K$237)</f>
        <v>88</v>
      </c>
      <c r="F53" s="18">
        <f>SUMIF(Data!$F$2:$F$237,$A53,Data!$S$2:$S$237)</f>
        <v>86</v>
      </c>
      <c r="G53" s="19">
        <f t="shared" si="8"/>
        <v>0.60273972602739723</v>
      </c>
      <c r="H53" s="20">
        <f>SUMIF(Data!$F$2:$F$237,$A53,Data!$M$2:$M$237)</f>
        <v>2</v>
      </c>
      <c r="I53" s="20">
        <f>SUMIF(Data!$F$2:$F$237,$A53,Data!$P$2:$P$237)</f>
        <v>0</v>
      </c>
      <c r="J53" s="21">
        <f>COUNTIFS(Data!$F$2:$F$237,$A53,Data!$K$2:$K$237,"&gt;0")</f>
        <v>1</v>
      </c>
      <c r="K53" s="21">
        <f>COUNTIF(Data!$F$2:$F$237,$A53)</f>
        <v>1</v>
      </c>
      <c r="L53" s="22">
        <f>SUMIFS(Data!$H$2:$H$237,Data!$F$2:$F$237,$A53,Data!$K$2:$K$237,"&gt;0")/D53</f>
        <v>1</v>
      </c>
      <c r="M53" s="23">
        <f ca="1">SUMIF(Data!$F$2:$F$237,$A53,OFFSET(Data!$Z$2,,M$2,235,1))</f>
        <v>32</v>
      </c>
      <c r="N53" s="23">
        <f ca="1">SUMIF(Data!$F$2:$F$237,$A53,OFFSET(Data!$Z$2,,N$2,235,1))</f>
        <v>54</v>
      </c>
      <c r="O53" s="23">
        <f ca="1">SUMIF(Data!$F$2:$F$237,$A53,OFFSET(Data!$Z$2,,O$2,235,1))</f>
        <v>0</v>
      </c>
      <c r="P53" s="23">
        <f ca="1">SUMIF(Data!$F$2:$F$237,$A53,OFFSET(Data!$Z$2,,P$2,235,1))</f>
        <v>0</v>
      </c>
      <c r="Q53" s="23">
        <f ca="1">SUMIF(Data!$F$2:$F$237,$A53,OFFSET(Data!$Z$2,,Q$2,235,1))</f>
        <v>0</v>
      </c>
      <c r="R53" s="23">
        <f ca="1">SUMIF(Data!$F$2:$F$237,$A53,OFFSET(Data!$Z$2,,R$2,235,1))</f>
        <v>0</v>
      </c>
      <c r="S53" s="23">
        <f ca="1">SUMIF(Data!$F$2:$F$237,$A53,OFFSET(Data!$Z$2,,S$2,235,1))</f>
        <v>0</v>
      </c>
      <c r="T53" s="23">
        <f ca="1">SUMIF(Data!$F$2:$F$237,$A53,OFFSET(Data!$Z$2,,T$2,235,1))</f>
        <v>0</v>
      </c>
      <c r="U53" s="23">
        <f ca="1">SUMIF(Data!$F$2:$F$237,$A53,OFFSET(Data!$Z$2,,U$2,235,1))</f>
        <v>0</v>
      </c>
      <c r="V53" s="23">
        <f ca="1">SUMIF(Data!$F$2:$F$237,$A53,OFFSET(Data!$Z$2,,V$2,235,1))</f>
        <v>0</v>
      </c>
      <c r="W53" s="23">
        <f ca="1">SUMIF(Data!$F$2:$F$237,$A53,OFFSET(Data!$Z$2,,W$2,235,1))</f>
        <v>0</v>
      </c>
      <c r="X53" s="23">
        <f ca="1">SUMIF(Data!$F$2:$F$237,$A53,OFFSET(Data!$Z$2,,X$2,235,1))</f>
        <v>0</v>
      </c>
      <c r="Y53" s="23">
        <f ca="1">SUMIF(Data!$F$2:$F$237,$A53,OFFSET(Data!$Z$2,,Y$2,235,1))</f>
        <v>0</v>
      </c>
      <c r="Z53" s="23">
        <f ca="1">SUMIF(Data!$F$2:$F$237,$A53,OFFSET(Data!$Z$2,,Z$2,235,1))</f>
        <v>0</v>
      </c>
      <c r="AA53" s="23">
        <f ca="1">SUMIF(Data!$F$2:$F$237,$A53,OFFSET(Data!$Z$2,,AA$2,235,1))</f>
        <v>0</v>
      </c>
      <c r="AC53" s="23">
        <f>SUMIF(Import!$F$2:$F$237,$A53,Import!$H$2:$H$237)</f>
        <v>146</v>
      </c>
    </row>
    <row r="54" spans="1:29" x14ac:dyDescent="0.15">
      <c r="A54" s="255" t="s">
        <v>128</v>
      </c>
      <c r="B54" s="255"/>
      <c r="C54" s="255"/>
      <c r="D54" s="18">
        <f>SUMIF(Data!$F$2:$F$237,$A54,Data!$H$2:$H$237)</f>
        <v>487</v>
      </c>
      <c r="E54" s="18">
        <f>SUMIF(Data!$F$2:$F$237,$A54,Data!$K$2:$K$237)</f>
        <v>321</v>
      </c>
      <c r="F54" s="18">
        <f>SUMIF(Data!$F$2:$F$237,$A54,Data!$S$2:$S$237)</f>
        <v>311</v>
      </c>
      <c r="G54" s="19">
        <f t="shared" si="8"/>
        <v>0.65913757700205344</v>
      </c>
      <c r="H54" s="20">
        <f>SUMIF(Data!$F$2:$F$237,$A54,Data!$M$2:$M$237)</f>
        <v>6</v>
      </c>
      <c r="I54" s="20">
        <f>SUMIF(Data!$F$2:$F$237,$A54,Data!$P$2:$P$237)</f>
        <v>4</v>
      </c>
      <c r="J54" s="21">
        <f>COUNTIFS(Data!$F$2:$F$237,$A54,Data!$K$2:$K$237,"&gt;0")</f>
        <v>2</v>
      </c>
      <c r="K54" s="21">
        <f>COUNTIF(Data!$F$2:$F$237,$A54)</f>
        <v>2</v>
      </c>
      <c r="L54" s="22">
        <f>SUMIFS(Data!$H$2:$H$237,Data!$F$2:$F$237,$A54,Data!$K$2:$K$237,"&gt;0")/D54</f>
        <v>1</v>
      </c>
      <c r="M54" s="23">
        <f ca="1">SUMIF(Data!$F$2:$F$237,$A54,OFFSET(Data!$Z$2,,M$2,235,1))</f>
        <v>110</v>
      </c>
      <c r="N54" s="23">
        <f ca="1">SUMIF(Data!$F$2:$F$237,$A54,OFFSET(Data!$Z$2,,N$2,235,1))</f>
        <v>201</v>
      </c>
      <c r="O54" s="23">
        <f ca="1">SUMIF(Data!$F$2:$F$237,$A54,OFFSET(Data!$Z$2,,O$2,235,1))</f>
        <v>0</v>
      </c>
      <c r="P54" s="23">
        <f ca="1">SUMIF(Data!$F$2:$F$237,$A54,OFFSET(Data!$Z$2,,P$2,235,1))</f>
        <v>0</v>
      </c>
      <c r="Q54" s="23">
        <f ca="1">SUMIF(Data!$F$2:$F$237,$A54,OFFSET(Data!$Z$2,,Q$2,235,1))</f>
        <v>0</v>
      </c>
      <c r="R54" s="23">
        <f ca="1">SUMIF(Data!$F$2:$F$237,$A54,OFFSET(Data!$Z$2,,R$2,235,1))</f>
        <v>0</v>
      </c>
      <c r="S54" s="23">
        <f ca="1">SUMIF(Data!$F$2:$F$237,$A54,OFFSET(Data!$Z$2,,S$2,235,1))</f>
        <v>0</v>
      </c>
      <c r="T54" s="23">
        <f ca="1">SUMIF(Data!$F$2:$F$237,$A54,OFFSET(Data!$Z$2,,T$2,235,1))</f>
        <v>0</v>
      </c>
      <c r="U54" s="23">
        <f ca="1">SUMIF(Data!$F$2:$F$237,$A54,OFFSET(Data!$Z$2,,U$2,235,1))</f>
        <v>0</v>
      </c>
      <c r="V54" s="23">
        <f ca="1">SUMIF(Data!$F$2:$F$237,$A54,OFFSET(Data!$Z$2,,V$2,235,1))</f>
        <v>0</v>
      </c>
      <c r="W54" s="23">
        <f ca="1">SUMIF(Data!$F$2:$F$237,$A54,OFFSET(Data!$Z$2,,W$2,235,1))</f>
        <v>0</v>
      </c>
      <c r="X54" s="23">
        <f ca="1">SUMIF(Data!$F$2:$F$237,$A54,OFFSET(Data!$Z$2,,X$2,235,1))</f>
        <v>0</v>
      </c>
      <c r="Y54" s="23">
        <f ca="1">SUMIF(Data!$F$2:$F$237,$A54,OFFSET(Data!$Z$2,,Y$2,235,1))</f>
        <v>0</v>
      </c>
      <c r="Z54" s="23">
        <f ca="1">SUMIF(Data!$F$2:$F$237,$A54,OFFSET(Data!$Z$2,,Z$2,235,1))</f>
        <v>0</v>
      </c>
      <c r="AA54" s="23">
        <f ca="1">SUMIF(Data!$F$2:$F$237,$A54,OFFSET(Data!$Z$2,,AA$2,235,1))</f>
        <v>0</v>
      </c>
      <c r="AC54" s="23">
        <f>SUMIF(Import!$F$2:$F$237,$A54,Import!$H$2:$H$237)</f>
        <v>487</v>
      </c>
    </row>
    <row r="55" spans="1:29" x14ac:dyDescent="0.15">
      <c r="A55" s="255" t="s">
        <v>129</v>
      </c>
      <c r="B55" s="255"/>
      <c r="C55" s="255"/>
      <c r="D55" s="18">
        <f>SUMIF(Data!$F$2:$F$237,$A55,Data!$H$2:$H$237)</f>
        <v>205</v>
      </c>
      <c r="E55" s="18">
        <f>SUMIF(Data!$F$2:$F$237,$A55,Data!$K$2:$K$237)</f>
        <v>138</v>
      </c>
      <c r="F55" s="18">
        <f>SUMIF(Data!$F$2:$F$237,$A55,Data!$S$2:$S$237)</f>
        <v>131</v>
      </c>
      <c r="G55" s="19">
        <f t="shared" si="8"/>
        <v>0.67317073170731712</v>
      </c>
      <c r="H55" s="20">
        <f>SUMIF(Data!$F$2:$F$237,$A55,Data!$M$2:$M$237)</f>
        <v>4</v>
      </c>
      <c r="I55" s="20">
        <f>SUMIF(Data!$F$2:$F$237,$A55,Data!$P$2:$P$237)</f>
        <v>3</v>
      </c>
      <c r="J55" s="21">
        <f>COUNTIFS(Data!$F$2:$F$237,$A55,Data!$K$2:$K$237,"&gt;0")</f>
        <v>1</v>
      </c>
      <c r="K55" s="21">
        <f>COUNTIF(Data!$F$2:$F$237,$A55)</f>
        <v>1</v>
      </c>
      <c r="L55" s="22">
        <f>SUMIFS(Data!$H$2:$H$237,Data!$F$2:$F$237,$A55,Data!$K$2:$K$237,"&gt;0")/D55</f>
        <v>1</v>
      </c>
      <c r="M55" s="23">
        <f ca="1">SUMIF(Data!$F$2:$F$237,$A55,OFFSET(Data!$Z$2,,M$2,235,1))</f>
        <v>71</v>
      </c>
      <c r="N55" s="23">
        <f ca="1">SUMIF(Data!$F$2:$F$237,$A55,OFFSET(Data!$Z$2,,N$2,235,1))</f>
        <v>60</v>
      </c>
      <c r="O55" s="23">
        <f ca="1">SUMIF(Data!$F$2:$F$237,$A55,OFFSET(Data!$Z$2,,O$2,235,1))</f>
        <v>0</v>
      </c>
      <c r="P55" s="23">
        <f ca="1">SUMIF(Data!$F$2:$F$237,$A55,OFFSET(Data!$Z$2,,P$2,235,1))</f>
        <v>0</v>
      </c>
      <c r="Q55" s="23">
        <f ca="1">SUMIF(Data!$F$2:$F$237,$A55,OFFSET(Data!$Z$2,,Q$2,235,1))</f>
        <v>0</v>
      </c>
      <c r="R55" s="23">
        <f ca="1">SUMIF(Data!$F$2:$F$237,$A55,OFFSET(Data!$Z$2,,R$2,235,1))</f>
        <v>0</v>
      </c>
      <c r="S55" s="23">
        <f ca="1">SUMIF(Data!$F$2:$F$237,$A55,OFFSET(Data!$Z$2,,S$2,235,1))</f>
        <v>0</v>
      </c>
      <c r="T55" s="23">
        <f ca="1">SUMIF(Data!$F$2:$F$237,$A55,OFFSET(Data!$Z$2,,T$2,235,1))</f>
        <v>0</v>
      </c>
      <c r="U55" s="23">
        <f ca="1">SUMIF(Data!$F$2:$F$237,$A55,OFFSET(Data!$Z$2,,U$2,235,1))</f>
        <v>0</v>
      </c>
      <c r="V55" s="23">
        <f ca="1">SUMIF(Data!$F$2:$F$237,$A55,OFFSET(Data!$Z$2,,V$2,235,1))</f>
        <v>0</v>
      </c>
      <c r="W55" s="23">
        <f ca="1">SUMIF(Data!$F$2:$F$237,$A55,OFFSET(Data!$Z$2,,W$2,235,1))</f>
        <v>0</v>
      </c>
      <c r="X55" s="23">
        <f ca="1">SUMIF(Data!$F$2:$F$237,$A55,OFFSET(Data!$Z$2,,X$2,235,1))</f>
        <v>0</v>
      </c>
      <c r="Y55" s="23">
        <f ca="1">SUMIF(Data!$F$2:$F$237,$A55,OFFSET(Data!$Z$2,,Y$2,235,1))</f>
        <v>0</v>
      </c>
      <c r="Z55" s="23">
        <f ca="1">SUMIF(Data!$F$2:$F$237,$A55,OFFSET(Data!$Z$2,,Z$2,235,1))</f>
        <v>0</v>
      </c>
      <c r="AA55" s="23">
        <f ca="1">SUMIF(Data!$F$2:$F$237,$A55,OFFSET(Data!$Z$2,,AA$2,235,1))</f>
        <v>0</v>
      </c>
      <c r="AC55" s="23">
        <f>SUMIF(Import!$F$2:$F$237,$A55,Import!$H$2:$H$237)</f>
        <v>205</v>
      </c>
    </row>
    <row r="56" spans="1:29" ht="14" thickBot="1" x14ac:dyDescent="0.2">
      <c r="A56" s="255" t="s">
        <v>130</v>
      </c>
      <c r="B56" s="255"/>
      <c r="C56" s="255"/>
      <c r="D56" s="18">
        <f>SUMIF(Data!$F$2:$F$237,$A56,Data!$H$2:$H$237)</f>
        <v>237</v>
      </c>
      <c r="E56" s="18">
        <f>SUMIF(Data!$F$2:$F$237,$A56,Data!$K$2:$K$237)</f>
        <v>112</v>
      </c>
      <c r="F56" s="18">
        <f>SUMIF(Data!$F$2:$F$237,$A56,Data!$S$2:$S$237)</f>
        <v>110</v>
      </c>
      <c r="G56" s="19">
        <f t="shared" si="8"/>
        <v>0.47257383966244726</v>
      </c>
      <c r="H56" s="20">
        <f>SUMIF(Data!$F$2:$F$237,$A56,Data!$M$2:$M$237)</f>
        <v>0</v>
      </c>
      <c r="I56" s="20">
        <f>SUMIF(Data!$F$2:$F$237,$A56,Data!$P$2:$P$237)</f>
        <v>2</v>
      </c>
      <c r="J56" s="21">
        <f>COUNTIFS(Data!$F$2:$F$237,$A56,Data!$K$2:$K$237,"&gt;0")</f>
        <v>1</v>
      </c>
      <c r="K56" s="21">
        <f>COUNTIF(Data!$F$2:$F$237,$A56)</f>
        <v>1</v>
      </c>
      <c r="L56" s="22">
        <f>SUMIFS(Data!$H$2:$H$237,Data!$F$2:$F$237,$A56,Data!$K$2:$K$237,"&gt;0")/D56</f>
        <v>1</v>
      </c>
      <c r="M56" s="23">
        <f ca="1">SUMIF(Data!$F$2:$F$237,$A56,OFFSET(Data!$Z$2,,M$2,235,1))</f>
        <v>73</v>
      </c>
      <c r="N56" s="23">
        <f ca="1">SUMIF(Data!$F$2:$F$237,$A56,OFFSET(Data!$Z$2,,N$2,235,1))</f>
        <v>37</v>
      </c>
      <c r="O56" s="23">
        <f ca="1">SUMIF(Data!$F$2:$F$237,$A56,OFFSET(Data!$Z$2,,O$2,235,1))</f>
        <v>0</v>
      </c>
      <c r="P56" s="23">
        <f ca="1">SUMIF(Data!$F$2:$F$237,$A56,OFFSET(Data!$Z$2,,P$2,235,1))</f>
        <v>0</v>
      </c>
      <c r="Q56" s="23">
        <f ca="1">SUMIF(Data!$F$2:$F$237,$A56,OFFSET(Data!$Z$2,,Q$2,235,1))</f>
        <v>0</v>
      </c>
      <c r="R56" s="23">
        <f ca="1">SUMIF(Data!$F$2:$F$237,$A56,OFFSET(Data!$Z$2,,R$2,235,1))</f>
        <v>0</v>
      </c>
      <c r="S56" s="23">
        <f ca="1">SUMIF(Data!$F$2:$F$237,$A56,OFFSET(Data!$Z$2,,S$2,235,1))</f>
        <v>0</v>
      </c>
      <c r="T56" s="23">
        <f ca="1">SUMIF(Data!$F$2:$F$237,$A56,OFFSET(Data!$Z$2,,T$2,235,1))</f>
        <v>0</v>
      </c>
      <c r="U56" s="23">
        <f ca="1">SUMIF(Data!$F$2:$F$237,$A56,OFFSET(Data!$Z$2,,U$2,235,1))</f>
        <v>0</v>
      </c>
      <c r="V56" s="23">
        <f ca="1">SUMIF(Data!$F$2:$F$237,$A56,OFFSET(Data!$Z$2,,V$2,235,1))</f>
        <v>0</v>
      </c>
      <c r="W56" s="23">
        <f ca="1">SUMIF(Data!$F$2:$F$237,$A56,OFFSET(Data!$Z$2,,W$2,235,1))</f>
        <v>0</v>
      </c>
      <c r="X56" s="23">
        <f ca="1">SUMIF(Data!$F$2:$F$237,$A56,OFFSET(Data!$Z$2,,X$2,235,1))</f>
        <v>0</v>
      </c>
      <c r="Y56" s="23">
        <f ca="1">SUMIF(Data!$F$2:$F$237,$A56,OFFSET(Data!$Z$2,,Y$2,235,1))</f>
        <v>0</v>
      </c>
      <c r="Z56" s="23">
        <f ca="1">SUMIF(Data!$F$2:$F$237,$A56,OFFSET(Data!$Z$2,,Z$2,235,1))</f>
        <v>0</v>
      </c>
      <c r="AA56" s="23">
        <f ca="1">SUMIF(Data!$F$2:$F$237,$A56,OFFSET(Data!$Z$2,,AA$2,235,1))</f>
        <v>0</v>
      </c>
      <c r="AC56" s="71">
        <f>SUMIF(Import!$F$2:$F$237,$A56,Import!$H$2:$H$237)</f>
        <v>237</v>
      </c>
    </row>
    <row r="57" spans="1:29" s="32" customFormat="1" ht="14.25" customHeight="1" thickTop="1" thickBot="1" x14ac:dyDescent="0.2">
      <c r="A57" s="253" t="s">
        <v>106</v>
      </c>
      <c r="B57" s="253"/>
      <c r="C57" s="253"/>
      <c r="D57" s="26">
        <f>SUM(D45:D56)</f>
        <v>6086</v>
      </c>
      <c r="E57" s="26">
        <f>SUM(E45:E56)</f>
        <v>3264</v>
      </c>
      <c r="F57" s="26">
        <f>SUM(F45:F56)</f>
        <v>3161</v>
      </c>
      <c r="G57" s="27">
        <f t="shared" si="8"/>
        <v>0.53631284916201116</v>
      </c>
      <c r="H57" s="28">
        <f>SUM(H45:H56)</f>
        <v>51</v>
      </c>
      <c r="I57" s="28">
        <f>SUM(I45:I56)</f>
        <v>52</v>
      </c>
      <c r="J57" s="29">
        <f>SUM(J45:J56)</f>
        <v>25</v>
      </c>
      <c r="K57" s="29">
        <f>SUM(K45:K56)</f>
        <v>25</v>
      </c>
      <c r="L57" s="30">
        <f>AC57/D57</f>
        <v>1</v>
      </c>
      <c r="M57" s="31">
        <f t="shared" ref="M57:AA57" ca="1" si="9">SUM(M45:M56)</f>
        <v>1656</v>
      </c>
      <c r="N57" s="31">
        <f t="shared" ca="1" si="9"/>
        <v>1505</v>
      </c>
      <c r="O57" s="31">
        <f t="shared" ca="1" si="9"/>
        <v>0</v>
      </c>
      <c r="P57" s="31">
        <f t="shared" ca="1" si="9"/>
        <v>0</v>
      </c>
      <c r="Q57" s="31">
        <f t="shared" ca="1" si="9"/>
        <v>0</v>
      </c>
      <c r="R57" s="31">
        <f t="shared" ca="1" si="9"/>
        <v>0</v>
      </c>
      <c r="S57" s="31">
        <f t="shared" ca="1" si="9"/>
        <v>0</v>
      </c>
      <c r="T57" s="31">
        <f t="shared" ca="1" si="9"/>
        <v>0</v>
      </c>
      <c r="U57" s="31">
        <f t="shared" ca="1" si="9"/>
        <v>0</v>
      </c>
      <c r="V57" s="31">
        <f t="shared" ca="1" si="9"/>
        <v>0</v>
      </c>
      <c r="W57" s="31">
        <f t="shared" ca="1" si="9"/>
        <v>0</v>
      </c>
      <c r="X57" s="31">
        <f t="shared" ca="1" si="9"/>
        <v>0</v>
      </c>
      <c r="Y57" s="31">
        <f t="shared" ca="1" si="9"/>
        <v>0</v>
      </c>
      <c r="Z57" s="31">
        <f t="shared" ca="1" si="9"/>
        <v>0</v>
      </c>
      <c r="AA57" s="31">
        <f t="shared" ca="1" si="9"/>
        <v>0</v>
      </c>
      <c r="AC57" s="31">
        <f>SUM(AC45:AC56)</f>
        <v>6086</v>
      </c>
    </row>
    <row r="60" spans="1:29" x14ac:dyDescent="0.15">
      <c r="M60" s="33"/>
      <c r="N60" s="33"/>
      <c r="O60" s="33"/>
      <c r="P60" s="33"/>
      <c r="Q60" s="33"/>
    </row>
    <row r="61" spans="1:29" ht="15" thickTop="1" thickBot="1" x14ac:dyDescent="0.2">
      <c r="A61" s="4"/>
      <c r="B61" s="5" t="s">
        <v>330</v>
      </c>
      <c r="C61" s="6"/>
      <c r="D61" s="7" t="s">
        <v>7</v>
      </c>
      <c r="E61" s="8" t="s">
        <v>10</v>
      </c>
      <c r="F61" s="8" t="s">
        <v>18</v>
      </c>
      <c r="G61" s="9" t="s">
        <v>88</v>
      </c>
      <c r="H61" s="10" t="s">
        <v>12</v>
      </c>
      <c r="I61" s="10" t="s">
        <v>15</v>
      </c>
      <c r="J61" s="10" t="s">
        <v>89</v>
      </c>
      <c r="K61" s="10" t="s">
        <v>90</v>
      </c>
      <c r="L61" s="10" t="s">
        <v>91</v>
      </c>
      <c r="M61" s="11" t="str">
        <f ca="1">OFFSET(Data!$X$2,0,M$2)</f>
        <v>MACRON</v>
      </c>
      <c r="N61" s="11" t="str">
        <f ca="1">OFFSET(Data!$X$2,0,N$2)</f>
        <v>LE PEN</v>
      </c>
      <c r="O61" s="11">
        <f ca="1">OFFSET(Data!$X$2,0,O$2)</f>
        <v>0</v>
      </c>
      <c r="P61" s="11">
        <f ca="1">OFFSET(Data!$X$2,0,P$2)</f>
        <v>0</v>
      </c>
      <c r="Q61" s="11">
        <f ca="1">OFFSET(Data!$X$2,0,Q$2)</f>
        <v>0</v>
      </c>
      <c r="R61" s="11">
        <f ca="1">OFFSET(Data!$X$2,0,R$2)</f>
        <v>0</v>
      </c>
      <c r="S61" s="11">
        <f ca="1">OFFSET(Data!$X$2,0,S$2)</f>
        <v>0</v>
      </c>
      <c r="T61" s="11">
        <f ca="1">OFFSET(Data!$X$2,0,T$2)</f>
        <v>0</v>
      </c>
      <c r="U61" s="11">
        <f ca="1">OFFSET(Data!$X$2,0,U$2)</f>
        <v>0</v>
      </c>
      <c r="V61" s="11">
        <f ca="1">OFFSET(Data!$X$2,0,V$2)</f>
        <v>0</v>
      </c>
      <c r="W61" s="11">
        <f ca="1">OFFSET(Data!$X$2,0,W$2)</f>
        <v>0</v>
      </c>
      <c r="X61" s="11">
        <f ca="1">OFFSET(Data!$X$2,0,X$2)</f>
        <v>0</v>
      </c>
      <c r="Y61" s="11">
        <f ca="1">OFFSET(Data!$X$2,0,Y$2)</f>
        <v>0</v>
      </c>
      <c r="Z61" s="11">
        <f ca="1">OFFSET(Data!$X$2,0,Z$2)</f>
        <v>0</v>
      </c>
      <c r="AA61" s="11">
        <f ca="1">OFFSET(Data!$X$2,0,AA$2)</f>
        <v>0</v>
      </c>
      <c r="AC61" s="11" t="s">
        <v>92</v>
      </c>
    </row>
    <row r="62" spans="1:29" ht="14" thickTop="1" x14ac:dyDescent="0.15">
      <c r="A62" s="257" t="s">
        <v>131</v>
      </c>
      <c r="B62" s="257"/>
      <c r="C62" s="257"/>
      <c r="D62" s="12">
        <f>SUMIF(Data!$F$2:$F$237,$A62,Data!$H$2:$H$237)</f>
        <v>552</v>
      </c>
      <c r="E62" s="12">
        <f>SUMIF(Data!$F$2:$F$237,$A62,Data!$K$2:$K$237)</f>
        <v>301</v>
      </c>
      <c r="F62" s="12">
        <f>SUMIF(Data!$F$2:$F$237,$A62,Data!$S$2:$S$237)</f>
        <v>296</v>
      </c>
      <c r="G62" s="13">
        <f t="shared" ref="G62:G68" si="10">IF($E62&lt;&gt;"",$E62/$D62,0)</f>
        <v>0.54528985507246375</v>
      </c>
      <c r="H62" s="14">
        <f>SUMIF(Data!$F$2:$F$237,$A62,Data!$M$2:$M$237)</f>
        <v>1</v>
      </c>
      <c r="I62" s="14">
        <f>SUMIF(Data!$F$2:$F$237,$A62,Data!$P$2:$P$237)</f>
        <v>4</v>
      </c>
      <c r="J62" s="15">
        <f>COUNTIFS(Data!$F$2:$F$237,$A62,Data!$K$2:$K$237,"&gt;0")</f>
        <v>2</v>
      </c>
      <c r="K62" s="15">
        <f>COUNTIF(Data!$F$2:$F$237,$A62)</f>
        <v>2</v>
      </c>
      <c r="L62" s="16">
        <f>SUMIFS(Data!$H$2:$H$237,Data!$F$2:$F$237,$A62,Data!$K$2:$K$237,"&gt;0")/D62</f>
        <v>1</v>
      </c>
      <c r="M62" s="17">
        <f ca="1">SUMIF(Data!$F$2:$F$237,$A62,OFFSET(Data!$Z$2,,M$2,235,1))</f>
        <v>190</v>
      </c>
      <c r="N62" s="17">
        <f ca="1">SUMIF(Data!$F$2:$F$237,$A62,OFFSET(Data!$Z$2,,N$2,235,1))</f>
        <v>106</v>
      </c>
      <c r="O62" s="17">
        <f ca="1">SUMIF(Data!$F$2:$F$237,$A62,OFFSET(Data!$Z$2,,O$2,235,1))</f>
        <v>0</v>
      </c>
      <c r="P62" s="17">
        <f ca="1">SUMIF(Data!$F$2:$F$237,$A62,OFFSET(Data!$Z$2,,P$2,235,1))</f>
        <v>0</v>
      </c>
      <c r="Q62" s="17">
        <f ca="1">SUMIF(Data!$F$2:$F$237,$A62,OFFSET(Data!$Z$2,,Q$2,235,1))</f>
        <v>0</v>
      </c>
      <c r="R62" s="17">
        <f ca="1">SUMIF(Data!$F$2:$F$237,$A62,OFFSET(Data!$Z$2,,R$2,235,1))</f>
        <v>0</v>
      </c>
      <c r="S62" s="17">
        <f ca="1">SUMIF(Data!$F$2:$F$237,$A62,OFFSET(Data!$Z$2,,S$2,235,1))</f>
        <v>0</v>
      </c>
      <c r="T62" s="17">
        <f ca="1">SUMIF(Data!$F$2:$F$237,$A62,OFFSET(Data!$Z$2,,T$2,235,1))</f>
        <v>0</v>
      </c>
      <c r="U62" s="17">
        <f ca="1">SUMIF(Data!$F$2:$F$237,$A62,OFFSET(Data!$Z$2,,U$2,235,1))</f>
        <v>0</v>
      </c>
      <c r="V62" s="17">
        <f ca="1">SUMIF(Data!$F$2:$F$237,$A62,OFFSET(Data!$Z$2,,V$2,235,1))</f>
        <v>0</v>
      </c>
      <c r="W62" s="17">
        <f ca="1">SUMIF(Data!$F$2:$F$237,$A62,OFFSET(Data!$Z$2,,W$2,235,1))</f>
        <v>0</v>
      </c>
      <c r="X62" s="17">
        <f ca="1">SUMIF(Data!$F$2:$F$237,$A62,OFFSET(Data!$Z$2,,X$2,235,1))</f>
        <v>0</v>
      </c>
      <c r="Y62" s="17">
        <f ca="1">SUMIF(Data!$F$2:$F$237,$A62,OFFSET(Data!$Z$2,,Y$2,235,1))</f>
        <v>0</v>
      </c>
      <c r="Z62" s="17">
        <f ca="1">SUMIF(Data!$F$2:$F$237,$A62,OFFSET(Data!$Z$2,,Z$2,235,1))</f>
        <v>0</v>
      </c>
      <c r="AA62" s="17">
        <f ca="1">SUMIF(Data!$F$2:$F$237,$A62,OFFSET(Data!$Z$2,,AA$2,235,1))</f>
        <v>0</v>
      </c>
      <c r="AC62" s="17">
        <f>SUMIF(Import!$F$2:$F$237,$A62,Import!$H$2:$H$237)</f>
        <v>552</v>
      </c>
    </row>
    <row r="63" spans="1:29" x14ac:dyDescent="0.15">
      <c r="A63" s="255" t="s">
        <v>132</v>
      </c>
      <c r="B63" s="255"/>
      <c r="C63" s="255"/>
      <c r="D63" s="18">
        <f>SUMIF(Data!$F$2:$F$237,$A63,Data!$H$2:$H$237)</f>
        <v>1888</v>
      </c>
      <c r="E63" s="18">
        <f>SUMIF(Data!$F$2:$F$237,$A63,Data!$K$2:$K$237)</f>
        <v>947</v>
      </c>
      <c r="F63" s="18">
        <f>SUMIF(Data!$F$2:$F$237,$A63,Data!$S$2:$S$237)</f>
        <v>916</v>
      </c>
      <c r="G63" s="19">
        <f t="shared" si="10"/>
        <v>0.50158898305084743</v>
      </c>
      <c r="H63" s="20">
        <f>SUMIF(Data!$F$2:$F$237,$A63,Data!$M$2:$M$237)</f>
        <v>1</v>
      </c>
      <c r="I63" s="20">
        <f>SUMIF(Data!$F$2:$F$237,$A63,Data!$P$2:$P$237)</f>
        <v>30</v>
      </c>
      <c r="J63" s="21">
        <f>COUNTIFS(Data!$F$2:$F$237,$A63,Data!$K$2:$K$237,"&gt;0")</f>
        <v>6</v>
      </c>
      <c r="K63" s="21">
        <f>COUNTIF(Data!$F$2:$F$237,$A63)</f>
        <v>6</v>
      </c>
      <c r="L63" s="22">
        <f>SUMIFS(Data!$H$2:$H$237,Data!$F$2:$F$237,$A63,Data!$K$2:$K$237,"&gt;0")/D63</f>
        <v>1</v>
      </c>
      <c r="M63" s="23">
        <f ca="1">SUMIF(Data!$F$2:$F$237,$A63,OFFSET(Data!$Z$2,,M$2,235,1))</f>
        <v>536</v>
      </c>
      <c r="N63" s="23">
        <f ca="1">SUMIF(Data!$F$2:$F$237,$A63,OFFSET(Data!$Z$2,,N$2,235,1))</f>
        <v>380</v>
      </c>
      <c r="O63" s="23">
        <f ca="1">SUMIF(Data!$F$2:$F$237,$A63,OFFSET(Data!$Z$2,,O$2,235,1))</f>
        <v>0</v>
      </c>
      <c r="P63" s="23">
        <f ca="1">SUMIF(Data!$F$2:$F$237,$A63,OFFSET(Data!$Z$2,,P$2,235,1))</f>
        <v>0</v>
      </c>
      <c r="Q63" s="23">
        <f ca="1">SUMIF(Data!$F$2:$F$237,$A63,OFFSET(Data!$Z$2,,Q$2,235,1))</f>
        <v>0</v>
      </c>
      <c r="R63" s="23">
        <f ca="1">SUMIF(Data!$F$2:$F$237,$A63,OFFSET(Data!$Z$2,,R$2,235,1))</f>
        <v>0</v>
      </c>
      <c r="S63" s="23">
        <f ca="1">SUMIF(Data!$F$2:$F$237,$A63,OFFSET(Data!$Z$2,,S$2,235,1))</f>
        <v>0</v>
      </c>
      <c r="T63" s="23">
        <f ca="1">SUMIF(Data!$F$2:$F$237,$A63,OFFSET(Data!$Z$2,,T$2,235,1))</f>
        <v>0</v>
      </c>
      <c r="U63" s="23">
        <f ca="1">SUMIF(Data!$F$2:$F$237,$A63,OFFSET(Data!$Z$2,,U$2,235,1))</f>
        <v>0</v>
      </c>
      <c r="V63" s="23">
        <f ca="1">SUMIF(Data!$F$2:$F$237,$A63,OFFSET(Data!$Z$2,,V$2,235,1))</f>
        <v>0</v>
      </c>
      <c r="W63" s="23">
        <f ca="1">SUMIF(Data!$F$2:$F$237,$A63,OFFSET(Data!$Z$2,,W$2,235,1))</f>
        <v>0</v>
      </c>
      <c r="X63" s="23">
        <f ca="1">SUMIF(Data!$F$2:$F$237,$A63,OFFSET(Data!$Z$2,,X$2,235,1))</f>
        <v>0</v>
      </c>
      <c r="Y63" s="23">
        <f ca="1">SUMIF(Data!$F$2:$F$237,$A63,OFFSET(Data!$Z$2,,Y$2,235,1))</f>
        <v>0</v>
      </c>
      <c r="Z63" s="23">
        <f ca="1">SUMIF(Data!$F$2:$F$237,$A63,OFFSET(Data!$Z$2,,Z$2,235,1))</f>
        <v>0</v>
      </c>
      <c r="AA63" s="23">
        <f ca="1">SUMIF(Data!$F$2:$F$237,$A63,OFFSET(Data!$Z$2,,AA$2,235,1))</f>
        <v>0</v>
      </c>
      <c r="AC63" s="23">
        <f>SUMIF(Import!$F$2:$F$237,$A63,Import!$H$2:$H$237)</f>
        <v>1888</v>
      </c>
    </row>
    <row r="64" spans="1:29" x14ac:dyDescent="0.15">
      <c r="A64" s="255" t="s">
        <v>133</v>
      </c>
      <c r="B64" s="255"/>
      <c r="C64" s="255"/>
      <c r="D64" s="18">
        <f>SUMIF(Data!$F$2:$F$237,$A64,Data!$H$2:$H$237)</f>
        <v>2251</v>
      </c>
      <c r="E64" s="18">
        <f>SUMIF(Data!$F$2:$F$237,$A64,Data!$K$2:$K$237)</f>
        <v>1265</v>
      </c>
      <c r="F64" s="18">
        <f>SUMIF(Data!$F$2:$F$237,$A64,Data!$S$2:$S$237)</f>
        <v>1208</v>
      </c>
      <c r="G64" s="19">
        <f t="shared" si="10"/>
        <v>0.56197245668591733</v>
      </c>
      <c r="H64" s="20">
        <f>SUMIF(Data!$F$2:$F$237,$A64,Data!$M$2:$M$237)</f>
        <v>27</v>
      </c>
      <c r="I64" s="20">
        <f>SUMIF(Data!$F$2:$F$237,$A64,Data!$P$2:$P$237)</f>
        <v>30</v>
      </c>
      <c r="J64" s="21">
        <f>COUNTIFS(Data!$F$2:$F$237,$A64,Data!$K$2:$K$237,"&gt;0")</f>
        <v>5</v>
      </c>
      <c r="K64" s="21">
        <f>COUNTIF(Data!$F$2:$F$237,$A64)</f>
        <v>5</v>
      </c>
      <c r="L64" s="22">
        <f>SUMIFS(Data!$H$2:$H$237,Data!$F$2:$F$237,$A64,Data!$K$2:$K$237,"&gt;0")/D64</f>
        <v>1</v>
      </c>
      <c r="M64" s="23">
        <f ca="1">SUMIF(Data!$F$2:$F$237,$A64,OFFSET(Data!$Z$2,,M$2,235,1))</f>
        <v>814</v>
      </c>
      <c r="N64" s="23">
        <f ca="1">SUMIF(Data!$F$2:$F$237,$A64,OFFSET(Data!$Z$2,,N$2,235,1))</f>
        <v>394</v>
      </c>
      <c r="O64" s="23">
        <f ca="1">SUMIF(Data!$F$2:$F$237,$A64,OFFSET(Data!$Z$2,,O$2,235,1))</f>
        <v>0</v>
      </c>
      <c r="P64" s="23">
        <f ca="1">SUMIF(Data!$F$2:$F$237,$A64,OFFSET(Data!$Z$2,,P$2,235,1))</f>
        <v>0</v>
      </c>
      <c r="Q64" s="23">
        <f ca="1">SUMIF(Data!$F$2:$F$237,$A64,OFFSET(Data!$Z$2,,Q$2,235,1))</f>
        <v>0</v>
      </c>
      <c r="R64" s="23">
        <f ca="1">SUMIF(Data!$F$2:$F$237,$A64,OFFSET(Data!$Z$2,,R$2,235,1))</f>
        <v>0</v>
      </c>
      <c r="S64" s="23">
        <f ca="1">SUMIF(Data!$F$2:$F$237,$A64,OFFSET(Data!$Z$2,,S$2,235,1))</f>
        <v>0</v>
      </c>
      <c r="T64" s="23">
        <f ca="1">SUMIF(Data!$F$2:$F$237,$A64,OFFSET(Data!$Z$2,,T$2,235,1))</f>
        <v>0</v>
      </c>
      <c r="U64" s="23">
        <f ca="1">SUMIF(Data!$F$2:$F$237,$A64,OFFSET(Data!$Z$2,,U$2,235,1))</f>
        <v>0</v>
      </c>
      <c r="V64" s="23">
        <f ca="1">SUMIF(Data!$F$2:$F$237,$A64,OFFSET(Data!$Z$2,,V$2,235,1))</f>
        <v>0</v>
      </c>
      <c r="W64" s="23">
        <f ca="1">SUMIF(Data!$F$2:$F$237,$A64,OFFSET(Data!$Z$2,,W$2,235,1))</f>
        <v>0</v>
      </c>
      <c r="X64" s="23">
        <f ca="1">SUMIF(Data!$F$2:$F$237,$A64,OFFSET(Data!$Z$2,,X$2,235,1))</f>
        <v>0</v>
      </c>
      <c r="Y64" s="23">
        <f ca="1">SUMIF(Data!$F$2:$F$237,$A64,OFFSET(Data!$Z$2,,Y$2,235,1))</f>
        <v>0</v>
      </c>
      <c r="Z64" s="23">
        <f ca="1">SUMIF(Data!$F$2:$F$237,$A64,OFFSET(Data!$Z$2,,Z$2,235,1))</f>
        <v>0</v>
      </c>
      <c r="AA64" s="23">
        <f ca="1">SUMIF(Data!$F$2:$F$237,$A64,OFFSET(Data!$Z$2,,AA$2,235,1))</f>
        <v>0</v>
      </c>
      <c r="AC64" s="23">
        <f>SUMIF(Import!$F$2:$F$237,$A64,Import!$H$2:$H$237)</f>
        <v>2251</v>
      </c>
    </row>
    <row r="65" spans="1:29" x14ac:dyDescent="0.15">
      <c r="A65" s="255" t="s">
        <v>134</v>
      </c>
      <c r="B65" s="255"/>
      <c r="C65" s="255"/>
      <c r="D65" s="18">
        <f>SUMIF(Data!$F$2:$F$237,$A65,Data!$H$2:$H$237)</f>
        <v>602</v>
      </c>
      <c r="E65" s="18">
        <f>SUMIF(Data!$F$2:$F$237,$A65,Data!$K$2:$K$237)</f>
        <v>321</v>
      </c>
      <c r="F65" s="18">
        <f>SUMIF(Data!$F$2:$F$237,$A65,Data!$S$2:$S$237)</f>
        <v>316</v>
      </c>
      <c r="G65" s="19">
        <f t="shared" si="10"/>
        <v>0.53322259136212624</v>
      </c>
      <c r="H65" s="20">
        <f>SUMIF(Data!$F$2:$F$237,$A65,Data!$M$2:$M$237)</f>
        <v>5</v>
      </c>
      <c r="I65" s="20">
        <f>SUMIF(Data!$F$2:$F$237,$A65,Data!$P$2:$P$237)</f>
        <v>0</v>
      </c>
      <c r="J65" s="21">
        <f>COUNTIFS(Data!$F$2:$F$237,$A65,Data!$K$2:$K$237,"&gt;0")</f>
        <v>4</v>
      </c>
      <c r="K65" s="21">
        <f>COUNTIF(Data!$F$2:$F$237,$A65)</f>
        <v>4</v>
      </c>
      <c r="L65" s="22">
        <f>SUMIFS(Data!$H$2:$H$237,Data!$F$2:$F$237,$A65,Data!$K$2:$K$237,"&gt;0")/D65</f>
        <v>1</v>
      </c>
      <c r="M65" s="23">
        <f ca="1">SUMIF(Data!$F$2:$F$237,$A65,OFFSET(Data!$Z$2,,M$2,235,1))</f>
        <v>149</v>
      </c>
      <c r="N65" s="23">
        <f ca="1">SUMIF(Data!$F$2:$F$237,$A65,OFFSET(Data!$Z$2,,N$2,235,1))</f>
        <v>167</v>
      </c>
      <c r="O65" s="23">
        <f ca="1">SUMIF(Data!$F$2:$F$237,$A65,OFFSET(Data!$Z$2,,O$2,235,1))</f>
        <v>0</v>
      </c>
      <c r="P65" s="23">
        <f ca="1">SUMIF(Data!$F$2:$F$237,$A65,OFFSET(Data!$Z$2,,P$2,235,1))</f>
        <v>0</v>
      </c>
      <c r="Q65" s="23">
        <f ca="1">SUMIF(Data!$F$2:$F$237,$A65,OFFSET(Data!$Z$2,,Q$2,235,1))</f>
        <v>0</v>
      </c>
      <c r="R65" s="23">
        <f ca="1">SUMIF(Data!$F$2:$F$237,$A65,OFFSET(Data!$Z$2,,R$2,235,1))</f>
        <v>0</v>
      </c>
      <c r="S65" s="23">
        <f ca="1">SUMIF(Data!$F$2:$F$237,$A65,OFFSET(Data!$Z$2,,S$2,235,1))</f>
        <v>0</v>
      </c>
      <c r="T65" s="23">
        <f ca="1">SUMIF(Data!$F$2:$F$237,$A65,OFFSET(Data!$Z$2,,T$2,235,1))</f>
        <v>0</v>
      </c>
      <c r="U65" s="23">
        <f ca="1">SUMIF(Data!$F$2:$F$237,$A65,OFFSET(Data!$Z$2,,U$2,235,1))</f>
        <v>0</v>
      </c>
      <c r="V65" s="23">
        <f ca="1">SUMIF(Data!$F$2:$F$237,$A65,OFFSET(Data!$Z$2,,V$2,235,1))</f>
        <v>0</v>
      </c>
      <c r="W65" s="23">
        <f ca="1">SUMIF(Data!$F$2:$F$237,$A65,OFFSET(Data!$Z$2,,W$2,235,1))</f>
        <v>0</v>
      </c>
      <c r="X65" s="23">
        <f ca="1">SUMIF(Data!$F$2:$F$237,$A65,OFFSET(Data!$Z$2,,X$2,235,1))</f>
        <v>0</v>
      </c>
      <c r="Y65" s="23">
        <f ca="1">SUMIF(Data!$F$2:$F$237,$A65,OFFSET(Data!$Z$2,,Y$2,235,1))</f>
        <v>0</v>
      </c>
      <c r="Z65" s="23">
        <f ca="1">SUMIF(Data!$F$2:$F$237,$A65,OFFSET(Data!$Z$2,,Z$2,235,1))</f>
        <v>0</v>
      </c>
      <c r="AA65" s="23">
        <f ca="1">SUMIF(Data!$F$2:$F$237,$A65,OFFSET(Data!$Z$2,,AA$2,235,1))</f>
        <v>0</v>
      </c>
      <c r="AC65" s="23">
        <f>SUMIF(Import!$F$2:$F$237,$A65,Import!$H$2:$H$237)</f>
        <v>602</v>
      </c>
    </row>
    <row r="66" spans="1:29" x14ac:dyDescent="0.15">
      <c r="A66" s="255" t="s">
        <v>135</v>
      </c>
      <c r="B66" s="255"/>
      <c r="C66" s="255"/>
      <c r="D66" s="18">
        <f>SUMIF(Data!$F$2:$F$237,$A66,Data!$H$2:$H$237)</f>
        <v>525</v>
      </c>
      <c r="E66" s="18">
        <f>SUMIF(Data!$F$2:$F$237,$A66,Data!$K$2:$K$237)</f>
        <v>361</v>
      </c>
      <c r="F66" s="18">
        <f>SUMIF(Data!$F$2:$F$237,$A66,Data!$S$2:$S$237)</f>
        <v>355</v>
      </c>
      <c r="G66" s="19">
        <f t="shared" si="10"/>
        <v>0.68761904761904757</v>
      </c>
      <c r="H66" s="20">
        <f>SUMIF(Data!$F$2:$F$237,$A66,Data!$M$2:$M$237)</f>
        <v>0</v>
      </c>
      <c r="I66" s="20">
        <f>SUMIF(Data!$F$2:$F$237,$A66,Data!$P$2:$P$237)</f>
        <v>6</v>
      </c>
      <c r="J66" s="21">
        <f>COUNTIFS(Data!$F$2:$F$237,$A66,Data!$K$2:$K$237,"&gt;0")</f>
        <v>2</v>
      </c>
      <c r="K66" s="21">
        <f>COUNTIF(Data!$F$2:$F$237,$A66)</f>
        <v>2</v>
      </c>
      <c r="L66" s="22">
        <f>SUMIFS(Data!$H$2:$H$237,Data!$F$2:$F$237,$A66,Data!$K$2:$K$237,"&gt;0")/D66</f>
        <v>1</v>
      </c>
      <c r="M66" s="23">
        <f ca="1">SUMIF(Data!$F$2:$F$237,$A66,OFFSET(Data!$Z$2,,M$2,235,1))</f>
        <v>272</v>
      </c>
      <c r="N66" s="23">
        <f ca="1">SUMIF(Data!$F$2:$F$237,$A66,OFFSET(Data!$Z$2,,N$2,235,1))</f>
        <v>83</v>
      </c>
      <c r="O66" s="23">
        <f ca="1">SUMIF(Data!$F$2:$F$237,$A66,OFFSET(Data!$Z$2,,O$2,235,1))</f>
        <v>0</v>
      </c>
      <c r="P66" s="23">
        <f ca="1">SUMIF(Data!$F$2:$F$237,$A66,OFFSET(Data!$Z$2,,P$2,235,1))</f>
        <v>0</v>
      </c>
      <c r="Q66" s="23">
        <f ca="1">SUMIF(Data!$F$2:$F$237,$A66,OFFSET(Data!$Z$2,,Q$2,235,1))</f>
        <v>0</v>
      </c>
      <c r="R66" s="23">
        <f ca="1">SUMIF(Data!$F$2:$F$237,$A66,OFFSET(Data!$Z$2,,R$2,235,1))</f>
        <v>0</v>
      </c>
      <c r="S66" s="23">
        <f ca="1">SUMIF(Data!$F$2:$F$237,$A66,OFFSET(Data!$Z$2,,S$2,235,1))</f>
        <v>0</v>
      </c>
      <c r="T66" s="23">
        <f ca="1">SUMIF(Data!$F$2:$F$237,$A66,OFFSET(Data!$Z$2,,T$2,235,1))</f>
        <v>0</v>
      </c>
      <c r="U66" s="23">
        <f ca="1">SUMIF(Data!$F$2:$F$237,$A66,OFFSET(Data!$Z$2,,U$2,235,1))</f>
        <v>0</v>
      </c>
      <c r="V66" s="23">
        <f ca="1">SUMIF(Data!$F$2:$F$237,$A66,OFFSET(Data!$Z$2,,V$2,235,1))</f>
        <v>0</v>
      </c>
      <c r="W66" s="23">
        <f ca="1">SUMIF(Data!$F$2:$F$237,$A66,OFFSET(Data!$Z$2,,W$2,235,1))</f>
        <v>0</v>
      </c>
      <c r="X66" s="23">
        <f ca="1">SUMIF(Data!$F$2:$F$237,$A66,OFFSET(Data!$Z$2,,X$2,235,1))</f>
        <v>0</v>
      </c>
      <c r="Y66" s="23">
        <f ca="1">SUMIF(Data!$F$2:$F$237,$A66,OFFSET(Data!$Z$2,,Y$2,235,1))</f>
        <v>0</v>
      </c>
      <c r="Z66" s="23">
        <f ca="1">SUMIF(Data!$F$2:$F$237,$A66,OFFSET(Data!$Z$2,,Z$2,235,1))</f>
        <v>0</v>
      </c>
      <c r="AA66" s="23">
        <f ca="1">SUMIF(Data!$F$2:$F$237,$A66,OFFSET(Data!$Z$2,,AA$2,235,1))</f>
        <v>0</v>
      </c>
      <c r="AC66" s="23">
        <f>SUMIF(Import!$F$2:$F$237,$A66,Import!$H$2:$H$237)</f>
        <v>525</v>
      </c>
    </row>
    <row r="67" spans="1:29" ht="14" thickBot="1" x14ac:dyDescent="0.2">
      <c r="A67" s="255" t="s">
        <v>136</v>
      </c>
      <c r="B67" s="255"/>
      <c r="C67" s="255"/>
      <c r="D67" s="18">
        <f>SUMIF(Data!$F$2:$F$237,$A67,Data!$H$2:$H$237)</f>
        <v>1565</v>
      </c>
      <c r="E67" s="18">
        <f>SUMIF(Data!$F$2:$F$237,$A67,Data!$K$2:$K$237)</f>
        <v>905</v>
      </c>
      <c r="F67" s="18">
        <f>SUMIF(Data!$F$2:$F$237,$A67,Data!$S$2:$S$237)</f>
        <v>880</v>
      </c>
      <c r="G67" s="19">
        <f t="shared" si="10"/>
        <v>0.57827476038338654</v>
      </c>
      <c r="H67" s="20">
        <f>SUMIF(Data!$F$2:$F$237,$A67,Data!$M$2:$M$237)</f>
        <v>11</v>
      </c>
      <c r="I67" s="20">
        <f>SUMIF(Data!$F$2:$F$237,$A67,Data!$P$2:$P$237)</f>
        <v>14</v>
      </c>
      <c r="J67" s="21">
        <f>COUNTIFS(Data!$F$2:$F$237,$A67,Data!$K$2:$K$237,"&gt;0")</f>
        <v>6</v>
      </c>
      <c r="K67" s="21">
        <f>COUNTIF(Data!$F$2:$F$237,$A67)</f>
        <v>6</v>
      </c>
      <c r="L67" s="22">
        <f>SUMIFS(Data!$H$2:$H$237,Data!$F$2:$F$237,$A67,Data!$K$2:$K$237,"&gt;0")/D67</f>
        <v>1</v>
      </c>
      <c r="M67" s="23">
        <f ca="1">SUMIF(Data!$F$2:$F$237,$A67,OFFSET(Data!$Z$2,,M$2,235,1))</f>
        <v>416</v>
      </c>
      <c r="N67" s="23">
        <f ca="1">SUMIF(Data!$F$2:$F$237,$A67,OFFSET(Data!$Z$2,,N$2,235,1))</f>
        <v>464</v>
      </c>
      <c r="O67" s="23">
        <f ca="1">SUMIF(Data!$F$2:$F$237,$A67,OFFSET(Data!$Z$2,,O$2,235,1))</f>
        <v>0</v>
      </c>
      <c r="P67" s="23">
        <f ca="1">SUMIF(Data!$F$2:$F$237,$A67,OFFSET(Data!$Z$2,,P$2,235,1))</f>
        <v>0</v>
      </c>
      <c r="Q67" s="23">
        <f ca="1">SUMIF(Data!$F$2:$F$237,$A67,OFFSET(Data!$Z$2,,Q$2,235,1))</f>
        <v>0</v>
      </c>
      <c r="R67" s="23">
        <f ca="1">SUMIF(Data!$F$2:$F$237,$A67,OFFSET(Data!$Z$2,,R$2,235,1))</f>
        <v>0</v>
      </c>
      <c r="S67" s="23">
        <f ca="1">SUMIF(Data!$F$2:$F$237,$A67,OFFSET(Data!$Z$2,,S$2,235,1))</f>
        <v>0</v>
      </c>
      <c r="T67" s="23">
        <f ca="1">SUMIF(Data!$F$2:$F$237,$A67,OFFSET(Data!$Z$2,,T$2,235,1))</f>
        <v>0</v>
      </c>
      <c r="U67" s="23">
        <f ca="1">SUMIF(Data!$F$2:$F$237,$A67,OFFSET(Data!$Z$2,,U$2,235,1))</f>
        <v>0</v>
      </c>
      <c r="V67" s="23">
        <f ca="1">SUMIF(Data!$F$2:$F$237,$A67,OFFSET(Data!$Z$2,,V$2,235,1))</f>
        <v>0</v>
      </c>
      <c r="W67" s="23">
        <f ca="1">SUMIF(Data!$F$2:$F$237,$A67,OFFSET(Data!$Z$2,,W$2,235,1))</f>
        <v>0</v>
      </c>
      <c r="X67" s="23">
        <f ca="1">SUMIF(Data!$F$2:$F$237,$A67,OFFSET(Data!$Z$2,,X$2,235,1))</f>
        <v>0</v>
      </c>
      <c r="Y67" s="23">
        <f ca="1">SUMIF(Data!$F$2:$F$237,$A67,OFFSET(Data!$Z$2,,Y$2,235,1))</f>
        <v>0</v>
      </c>
      <c r="Z67" s="23">
        <f ca="1">SUMIF(Data!$F$2:$F$237,$A67,OFFSET(Data!$Z$2,,Z$2,235,1))</f>
        <v>0</v>
      </c>
      <c r="AA67" s="23">
        <f ca="1">SUMIF(Data!$F$2:$F$237,$A67,OFFSET(Data!$Z$2,,AA$2,235,1))</f>
        <v>0</v>
      </c>
      <c r="AC67" s="71">
        <f>SUMIF(Import!$F$2:$F$237,$A67,Import!$H$2:$H$237)</f>
        <v>1565</v>
      </c>
    </row>
    <row r="68" spans="1:29" s="32" customFormat="1" ht="14.25" customHeight="1" thickTop="1" thickBot="1" x14ac:dyDescent="0.2">
      <c r="A68" s="253" t="s">
        <v>106</v>
      </c>
      <c r="B68" s="253"/>
      <c r="C68" s="253"/>
      <c r="D68" s="26">
        <f>SUM(D62:D67)</f>
        <v>7383</v>
      </c>
      <c r="E68" s="26">
        <f>SUM(E62:E67)</f>
        <v>4100</v>
      </c>
      <c r="F68" s="26">
        <f>SUM(F62:F67)</f>
        <v>3971</v>
      </c>
      <c r="G68" s="27">
        <f t="shared" si="10"/>
        <v>0.55532981172964924</v>
      </c>
      <c r="H68" s="28">
        <f>SUM(H62:H67)</f>
        <v>45</v>
      </c>
      <c r="I68" s="28">
        <f>SUM(I62:I67)</f>
        <v>84</v>
      </c>
      <c r="J68" s="29">
        <f>SUM(J62:J67)</f>
        <v>25</v>
      </c>
      <c r="K68" s="29">
        <f>SUM(K62:K67)</f>
        <v>25</v>
      </c>
      <c r="L68" s="30">
        <f>AC68/D68</f>
        <v>1</v>
      </c>
      <c r="M68" s="31">
        <f t="shared" ref="M68:AA68" ca="1" si="11">SUM(M62:M67)</f>
        <v>2377</v>
      </c>
      <c r="N68" s="31">
        <f t="shared" ca="1" si="11"/>
        <v>1594</v>
      </c>
      <c r="O68" s="31">
        <f t="shared" ca="1" si="11"/>
        <v>0</v>
      </c>
      <c r="P68" s="31">
        <f t="shared" ca="1" si="11"/>
        <v>0</v>
      </c>
      <c r="Q68" s="31">
        <f t="shared" ca="1" si="11"/>
        <v>0</v>
      </c>
      <c r="R68" s="31">
        <f t="shared" ca="1" si="11"/>
        <v>0</v>
      </c>
      <c r="S68" s="31">
        <f t="shared" ca="1" si="11"/>
        <v>0</v>
      </c>
      <c r="T68" s="31">
        <f t="shared" ca="1" si="11"/>
        <v>0</v>
      </c>
      <c r="U68" s="31">
        <f t="shared" ca="1" si="11"/>
        <v>0</v>
      </c>
      <c r="V68" s="31">
        <f t="shared" ca="1" si="11"/>
        <v>0</v>
      </c>
      <c r="W68" s="31">
        <f t="shared" ca="1" si="11"/>
        <v>0</v>
      </c>
      <c r="X68" s="31">
        <f t="shared" ca="1" si="11"/>
        <v>0</v>
      </c>
      <c r="Y68" s="31">
        <f t="shared" ca="1" si="11"/>
        <v>0</v>
      </c>
      <c r="Z68" s="31">
        <f t="shared" ca="1" si="11"/>
        <v>0</v>
      </c>
      <c r="AA68" s="31">
        <f t="shared" ca="1" si="11"/>
        <v>0</v>
      </c>
      <c r="AC68" s="31">
        <f>SUM(AC62:AC67)</f>
        <v>7383</v>
      </c>
    </row>
    <row r="69" spans="1:29" x14ac:dyDescent="0.15">
      <c r="M69" s="33"/>
      <c r="N69" s="33"/>
      <c r="O69" s="33"/>
      <c r="P69" s="33"/>
      <c r="Q69" s="33"/>
    </row>
    <row r="70" spans="1:29" x14ac:dyDescent="0.15">
      <c r="M70" s="33"/>
      <c r="N70" s="33"/>
      <c r="O70" s="33"/>
      <c r="P70" s="33"/>
      <c r="Q70" s="33"/>
    </row>
    <row r="71" spans="1:29" x14ac:dyDescent="0.15">
      <c r="M71" s="33"/>
      <c r="N71" s="33"/>
      <c r="O71" s="33"/>
      <c r="P71" s="33"/>
      <c r="Q71" s="33"/>
    </row>
    <row r="72" spans="1:29" ht="15" thickTop="1" thickBot="1" x14ac:dyDescent="0.2">
      <c r="A72" s="4"/>
      <c r="B72" s="5" t="s">
        <v>331</v>
      </c>
      <c r="C72" s="6"/>
      <c r="D72" s="7" t="s">
        <v>7</v>
      </c>
      <c r="E72" s="8" t="s">
        <v>10</v>
      </c>
      <c r="F72" s="8" t="s">
        <v>18</v>
      </c>
      <c r="G72" s="9" t="s">
        <v>88</v>
      </c>
      <c r="H72" s="10" t="s">
        <v>12</v>
      </c>
      <c r="I72" s="10" t="s">
        <v>15</v>
      </c>
      <c r="J72" s="10" t="s">
        <v>89</v>
      </c>
      <c r="K72" s="10" t="s">
        <v>90</v>
      </c>
      <c r="L72" s="10" t="s">
        <v>91</v>
      </c>
      <c r="M72" s="11" t="str">
        <f ca="1">OFFSET(Data!$X$2,0,M$2)</f>
        <v>MACRON</v>
      </c>
      <c r="N72" s="11" t="str">
        <f ca="1">OFFSET(Data!$X$2,0,N$2)</f>
        <v>LE PEN</v>
      </c>
      <c r="O72" s="11">
        <f ca="1">OFFSET(Data!$X$2,0,O$2)</f>
        <v>0</v>
      </c>
      <c r="P72" s="11">
        <f ca="1">OFFSET(Data!$X$2,0,P$2)</f>
        <v>0</v>
      </c>
      <c r="Q72" s="11">
        <f ca="1">OFFSET(Data!$X$2,0,Q$2)</f>
        <v>0</v>
      </c>
      <c r="R72" s="11">
        <f ca="1">OFFSET(Data!$X$2,0,R$2)</f>
        <v>0</v>
      </c>
      <c r="S72" s="11">
        <f ca="1">OFFSET(Data!$X$2,0,S$2)</f>
        <v>0</v>
      </c>
      <c r="T72" s="11">
        <f ca="1">OFFSET(Data!$X$2,0,T$2)</f>
        <v>0</v>
      </c>
      <c r="U72" s="11">
        <f ca="1">OFFSET(Data!$X$2,0,U$2)</f>
        <v>0</v>
      </c>
      <c r="V72" s="11">
        <f ca="1">OFFSET(Data!$X$2,0,V$2)</f>
        <v>0</v>
      </c>
      <c r="W72" s="11">
        <f ca="1">OFFSET(Data!$X$2,0,W$2)</f>
        <v>0</v>
      </c>
      <c r="X72" s="11">
        <f ca="1">OFFSET(Data!$X$2,0,X$2)</f>
        <v>0</v>
      </c>
      <c r="Y72" s="11">
        <f ca="1">OFFSET(Data!$X$2,0,Y$2)</f>
        <v>0</v>
      </c>
      <c r="Z72" s="11">
        <f ca="1">OFFSET(Data!$X$2,0,Z$2)</f>
        <v>0</v>
      </c>
      <c r="AA72" s="11">
        <f ca="1">OFFSET(Data!$X$2,0,AA$2)</f>
        <v>0</v>
      </c>
      <c r="AC72" s="11" t="s">
        <v>92</v>
      </c>
    </row>
    <row r="73" spans="1:29" ht="14" thickTop="1" x14ac:dyDescent="0.15">
      <c r="A73" s="257" t="s">
        <v>137</v>
      </c>
      <c r="B73" s="257"/>
      <c r="C73" s="257"/>
      <c r="D73" s="12">
        <f>SUMIF(Data!$F$2:$F$237,$A73,Data!$H$2:$H$237)</f>
        <v>902</v>
      </c>
      <c r="E73" s="12">
        <f>SUMIF(Data!$F$2:$F$237,$A73,Data!$K$2:$K$237)</f>
        <v>432</v>
      </c>
      <c r="F73" s="12">
        <f>SUMIF(Data!$F$2:$F$237,$A73,Data!$S$2:$S$237)</f>
        <v>385</v>
      </c>
      <c r="G73" s="13">
        <f t="shared" ref="G73:G78" si="12">IF($E73&lt;&gt;"",$E73/$D73,0)</f>
        <v>0.47893569844789358</v>
      </c>
      <c r="H73" s="14">
        <f>SUMIF(Data!$F$2:$F$237,$A73,Data!$M$2:$M$237)</f>
        <v>15</v>
      </c>
      <c r="I73" s="14">
        <f>SUMIF(Data!$F$2:$F$237,$A73,Data!$P$2:$P$237)</f>
        <v>32</v>
      </c>
      <c r="J73" s="15">
        <f>COUNTIFS(Data!$F$2:$F$237,$A73,Data!$K$2:$K$237,"&gt;0")</f>
        <v>4</v>
      </c>
      <c r="K73" s="15">
        <f>COUNTIF(Data!$F$2:$F$237,$A73)</f>
        <v>4</v>
      </c>
      <c r="L73" s="16">
        <f>SUMIFS(Data!$H$2:$H$237,Data!$F$2:$F$237,$A73,Data!$K$2:$K$237,"&gt;0")/D73</f>
        <v>1</v>
      </c>
      <c r="M73" s="17">
        <f ca="1">SUMIF(Data!$F$2:$F$237,$A73,OFFSET(Data!$Z$2,,M$2,235,1))</f>
        <v>231</v>
      </c>
      <c r="N73" s="17">
        <f ca="1">SUMIF(Data!$F$2:$F$237,$A73,OFFSET(Data!$Z$2,,N$2,235,1))</f>
        <v>154</v>
      </c>
      <c r="O73" s="17">
        <f ca="1">SUMIF(Data!$F$2:$F$237,$A73,OFFSET(Data!$Z$2,,O$2,235,1))</f>
        <v>0</v>
      </c>
      <c r="P73" s="17">
        <f ca="1">SUMIF(Data!$F$2:$F$237,$A73,OFFSET(Data!$Z$2,,P$2,235,1))</f>
        <v>0</v>
      </c>
      <c r="Q73" s="17">
        <f ca="1">SUMIF(Data!$F$2:$F$237,$A73,OFFSET(Data!$Z$2,,Q$2,235,1))</f>
        <v>0</v>
      </c>
      <c r="R73" s="17">
        <f ca="1">SUMIF(Data!$F$2:$F$237,$A73,OFFSET(Data!$Z$2,,R$2,235,1))</f>
        <v>0</v>
      </c>
      <c r="S73" s="17">
        <f ca="1">SUMIF(Data!$F$2:$F$237,$A73,OFFSET(Data!$Z$2,,S$2,235,1))</f>
        <v>0</v>
      </c>
      <c r="T73" s="17">
        <f ca="1">SUMIF(Data!$F$2:$F$237,$A73,OFFSET(Data!$Z$2,,T$2,235,1))</f>
        <v>0</v>
      </c>
      <c r="U73" s="17">
        <f ca="1">SUMIF(Data!$F$2:$F$237,$A73,OFFSET(Data!$Z$2,,U$2,235,1))</f>
        <v>0</v>
      </c>
      <c r="V73" s="17">
        <f ca="1">SUMIF(Data!$F$2:$F$237,$A73,OFFSET(Data!$Z$2,,V$2,235,1))</f>
        <v>0</v>
      </c>
      <c r="W73" s="17">
        <f ca="1">SUMIF(Data!$F$2:$F$237,$A73,OFFSET(Data!$Z$2,,W$2,235,1))</f>
        <v>0</v>
      </c>
      <c r="X73" s="17">
        <f ca="1">SUMIF(Data!$F$2:$F$237,$A73,OFFSET(Data!$Z$2,,X$2,235,1))</f>
        <v>0</v>
      </c>
      <c r="Y73" s="17">
        <f ca="1">SUMIF(Data!$F$2:$F$237,$A73,OFFSET(Data!$Z$2,,Y$2,235,1))</f>
        <v>0</v>
      </c>
      <c r="Z73" s="17">
        <f ca="1">SUMIF(Data!$F$2:$F$237,$A73,OFFSET(Data!$Z$2,,Z$2,235,1))</f>
        <v>0</v>
      </c>
      <c r="AA73" s="17">
        <f ca="1">SUMIF(Data!$F$2:$F$237,$A73,OFFSET(Data!$Z$2,,AA$2,235,1))</f>
        <v>0</v>
      </c>
      <c r="AC73" s="17">
        <f>SUMIF(Import!$F$2:$F$237,$A73,Import!$H$2:$H$237)</f>
        <v>902</v>
      </c>
    </row>
    <row r="74" spans="1:29" x14ac:dyDescent="0.15">
      <c r="A74" s="255" t="s">
        <v>138</v>
      </c>
      <c r="B74" s="255"/>
      <c r="C74" s="255"/>
      <c r="D74" s="18">
        <f>SUMIF(Data!$F$2:$F$237,$A74,Data!$H$2:$H$237)</f>
        <v>426</v>
      </c>
      <c r="E74" s="18">
        <f>SUMIF(Data!$F$2:$F$237,$A74,Data!$K$2:$K$237)</f>
        <v>354</v>
      </c>
      <c r="F74" s="18">
        <f>SUMIF(Data!$F$2:$F$237,$A74,Data!$S$2:$S$237)</f>
        <v>349</v>
      </c>
      <c r="G74" s="19">
        <f t="shared" si="12"/>
        <v>0.83098591549295775</v>
      </c>
      <c r="H74" s="20">
        <f>SUMIF(Data!$F$2:$F$237,$A74,Data!$M$2:$M$237)</f>
        <v>0</v>
      </c>
      <c r="I74" s="20">
        <f>SUMIF(Data!$F$2:$F$237,$A74,Data!$P$2:$P$237)</f>
        <v>5</v>
      </c>
      <c r="J74" s="21">
        <f>COUNTIFS(Data!$F$2:$F$237,$A74,Data!$K$2:$K$237,"&gt;0")</f>
        <v>1</v>
      </c>
      <c r="K74" s="21">
        <f>COUNTIF(Data!$F$2:$F$237,$A74)</f>
        <v>1</v>
      </c>
      <c r="L74" s="22">
        <f>SUMIFS(Data!$H$2:$H$237,Data!$F$2:$F$237,$A74,Data!$K$2:$K$237,"&gt;0")/D74</f>
        <v>1</v>
      </c>
      <c r="M74" s="23">
        <f ca="1">SUMIF(Data!$F$2:$F$237,$A74,OFFSET(Data!$Z$2,,M$2,235,1))</f>
        <v>80</v>
      </c>
      <c r="N74" s="23">
        <f ca="1">SUMIF(Data!$F$2:$F$237,$A74,OFFSET(Data!$Z$2,,N$2,235,1))</f>
        <v>269</v>
      </c>
      <c r="O74" s="23">
        <f ca="1">SUMIF(Data!$F$2:$F$237,$A74,OFFSET(Data!$Z$2,,O$2,235,1))</f>
        <v>0</v>
      </c>
      <c r="P74" s="23">
        <f ca="1">SUMIF(Data!$F$2:$F$237,$A74,OFFSET(Data!$Z$2,,P$2,235,1))</f>
        <v>0</v>
      </c>
      <c r="Q74" s="23">
        <f ca="1">SUMIF(Data!$F$2:$F$237,$A74,OFFSET(Data!$Z$2,,Q$2,235,1))</f>
        <v>0</v>
      </c>
      <c r="R74" s="23">
        <f ca="1">SUMIF(Data!$F$2:$F$237,$A74,OFFSET(Data!$Z$2,,R$2,235,1))</f>
        <v>0</v>
      </c>
      <c r="S74" s="23">
        <f ca="1">SUMIF(Data!$F$2:$F$237,$A74,OFFSET(Data!$Z$2,,S$2,235,1))</f>
        <v>0</v>
      </c>
      <c r="T74" s="23">
        <f ca="1">SUMIF(Data!$F$2:$F$237,$A74,OFFSET(Data!$Z$2,,T$2,235,1))</f>
        <v>0</v>
      </c>
      <c r="U74" s="23">
        <f ca="1">SUMIF(Data!$F$2:$F$237,$A74,OFFSET(Data!$Z$2,,U$2,235,1))</f>
        <v>0</v>
      </c>
      <c r="V74" s="23">
        <f ca="1">SUMIF(Data!$F$2:$F$237,$A74,OFFSET(Data!$Z$2,,V$2,235,1))</f>
        <v>0</v>
      </c>
      <c r="W74" s="23">
        <f ca="1">SUMIF(Data!$F$2:$F$237,$A74,OFFSET(Data!$Z$2,,W$2,235,1))</f>
        <v>0</v>
      </c>
      <c r="X74" s="23">
        <f ca="1">SUMIF(Data!$F$2:$F$237,$A74,OFFSET(Data!$Z$2,,X$2,235,1))</f>
        <v>0</v>
      </c>
      <c r="Y74" s="23">
        <f ca="1">SUMIF(Data!$F$2:$F$237,$A74,OFFSET(Data!$Z$2,,Y$2,235,1))</f>
        <v>0</v>
      </c>
      <c r="Z74" s="23">
        <f ca="1">SUMIF(Data!$F$2:$F$237,$A74,OFFSET(Data!$Z$2,,Z$2,235,1))</f>
        <v>0</v>
      </c>
      <c r="AA74" s="23">
        <f ca="1">SUMIF(Data!$F$2:$F$237,$A74,OFFSET(Data!$Z$2,,AA$2,235,1))</f>
        <v>0</v>
      </c>
      <c r="AC74" s="23">
        <f>SUMIF(Import!$F$2:$F$237,$A74,Import!$H$2:$H$237)</f>
        <v>426</v>
      </c>
    </row>
    <row r="75" spans="1:29" x14ac:dyDescent="0.15">
      <c r="A75" s="255" t="s">
        <v>139</v>
      </c>
      <c r="B75" s="255"/>
      <c r="C75" s="255"/>
      <c r="D75" s="18">
        <f>SUMIF(Data!$F$2:$F$237,$A75,Data!$H$2:$H$237)</f>
        <v>685</v>
      </c>
      <c r="E75" s="18">
        <f>SUMIF(Data!$F$2:$F$237,$A75,Data!$K$2:$K$237)</f>
        <v>426</v>
      </c>
      <c r="F75" s="18">
        <f>SUMIF(Data!$F$2:$F$237,$A75,Data!$S$2:$S$237)</f>
        <v>393</v>
      </c>
      <c r="G75" s="19">
        <f t="shared" si="12"/>
        <v>0.62189781021897805</v>
      </c>
      <c r="H75" s="20">
        <f>SUMIF(Data!$F$2:$F$237,$A75,Data!$M$2:$M$237)</f>
        <v>11</v>
      </c>
      <c r="I75" s="20">
        <f>SUMIF(Data!$F$2:$F$237,$A75,Data!$P$2:$P$237)</f>
        <v>22</v>
      </c>
      <c r="J75" s="21">
        <f>COUNTIFS(Data!$F$2:$F$237,$A75,Data!$K$2:$K$237,"&gt;0")</f>
        <v>3</v>
      </c>
      <c r="K75" s="21">
        <f>COUNTIF(Data!$F$2:$F$237,$A75)</f>
        <v>3</v>
      </c>
      <c r="L75" s="22">
        <f>SUMIFS(Data!$H$2:$H$237,Data!$F$2:$F$237,$A75,Data!$K$2:$K$237,"&gt;0")/D75</f>
        <v>1</v>
      </c>
      <c r="M75" s="23">
        <f ca="1">SUMIF(Data!$F$2:$F$237,$A75,OFFSET(Data!$Z$2,,M$2,235,1))</f>
        <v>223</v>
      </c>
      <c r="N75" s="23">
        <f ca="1">SUMIF(Data!$F$2:$F$237,$A75,OFFSET(Data!$Z$2,,N$2,235,1))</f>
        <v>170</v>
      </c>
      <c r="O75" s="23">
        <f ca="1">SUMIF(Data!$F$2:$F$237,$A75,OFFSET(Data!$Z$2,,O$2,235,1))</f>
        <v>0</v>
      </c>
      <c r="P75" s="23">
        <f ca="1">SUMIF(Data!$F$2:$F$237,$A75,OFFSET(Data!$Z$2,,P$2,235,1))</f>
        <v>0</v>
      </c>
      <c r="Q75" s="23">
        <f ca="1">SUMIF(Data!$F$2:$F$237,$A75,OFFSET(Data!$Z$2,,Q$2,235,1))</f>
        <v>0</v>
      </c>
      <c r="R75" s="23">
        <f ca="1">SUMIF(Data!$F$2:$F$237,$A75,OFFSET(Data!$Z$2,,R$2,235,1))</f>
        <v>0</v>
      </c>
      <c r="S75" s="23">
        <f ca="1">SUMIF(Data!$F$2:$F$237,$A75,OFFSET(Data!$Z$2,,S$2,235,1))</f>
        <v>0</v>
      </c>
      <c r="T75" s="23">
        <f ca="1">SUMIF(Data!$F$2:$F$237,$A75,OFFSET(Data!$Z$2,,T$2,235,1))</f>
        <v>0</v>
      </c>
      <c r="U75" s="23">
        <f ca="1">SUMIF(Data!$F$2:$F$237,$A75,OFFSET(Data!$Z$2,,U$2,235,1))</f>
        <v>0</v>
      </c>
      <c r="V75" s="23">
        <f ca="1">SUMIF(Data!$F$2:$F$237,$A75,OFFSET(Data!$Z$2,,V$2,235,1))</f>
        <v>0</v>
      </c>
      <c r="W75" s="23">
        <f ca="1">SUMIF(Data!$F$2:$F$237,$A75,OFFSET(Data!$Z$2,,W$2,235,1))</f>
        <v>0</v>
      </c>
      <c r="X75" s="23">
        <f ca="1">SUMIF(Data!$F$2:$F$237,$A75,OFFSET(Data!$Z$2,,X$2,235,1))</f>
        <v>0</v>
      </c>
      <c r="Y75" s="23">
        <f ca="1">SUMIF(Data!$F$2:$F$237,$A75,OFFSET(Data!$Z$2,,Y$2,235,1))</f>
        <v>0</v>
      </c>
      <c r="Z75" s="23">
        <f ca="1">SUMIF(Data!$F$2:$F$237,$A75,OFFSET(Data!$Z$2,,Z$2,235,1))</f>
        <v>0</v>
      </c>
      <c r="AA75" s="23">
        <f ca="1">SUMIF(Data!$F$2:$F$237,$A75,OFFSET(Data!$Z$2,,AA$2,235,1))</f>
        <v>0</v>
      </c>
      <c r="AC75" s="23">
        <f>SUMIF(Import!$F$2:$F$237,$A75,Import!$H$2:$H$237)</f>
        <v>685</v>
      </c>
    </row>
    <row r="76" spans="1:29" x14ac:dyDescent="0.15">
      <c r="A76" s="255" t="s">
        <v>140</v>
      </c>
      <c r="B76" s="255"/>
      <c r="C76" s="255"/>
      <c r="D76" s="18">
        <f>SUMIF(Data!$F$2:$F$237,$A76,Data!$H$2:$H$237)</f>
        <v>1986</v>
      </c>
      <c r="E76" s="18">
        <f>SUMIF(Data!$F$2:$F$237,$A76,Data!$K$2:$K$237)</f>
        <v>1349</v>
      </c>
      <c r="F76" s="18">
        <f>SUMIF(Data!$F$2:$F$237,$A76,Data!$S$2:$S$237)</f>
        <v>1311</v>
      </c>
      <c r="G76" s="19">
        <f t="shared" si="12"/>
        <v>0.67925478348439072</v>
      </c>
      <c r="H76" s="20">
        <f>SUMIF(Data!$F$2:$F$237,$A76,Data!$M$2:$M$237)</f>
        <v>5</v>
      </c>
      <c r="I76" s="20">
        <f>SUMIF(Data!$F$2:$F$237,$A76,Data!$P$2:$P$237)</f>
        <v>33</v>
      </c>
      <c r="J76" s="21">
        <f>COUNTIFS(Data!$F$2:$F$237,$A76,Data!$K$2:$K$237,"&gt;0")</f>
        <v>3</v>
      </c>
      <c r="K76" s="21">
        <f>COUNTIF(Data!$F$2:$F$237,$A76)</f>
        <v>3</v>
      </c>
      <c r="L76" s="22">
        <f>SUMIFS(Data!$H$2:$H$237,Data!$F$2:$F$237,$A76,Data!$K$2:$K$237,"&gt;0")/D76</f>
        <v>1</v>
      </c>
      <c r="M76" s="23">
        <f ca="1">SUMIF(Data!$F$2:$F$237,$A76,OFFSET(Data!$Z$2,,M$2,235,1))</f>
        <v>811</v>
      </c>
      <c r="N76" s="23">
        <f ca="1">SUMIF(Data!$F$2:$F$237,$A76,OFFSET(Data!$Z$2,,N$2,235,1))</f>
        <v>500</v>
      </c>
      <c r="O76" s="23">
        <f ca="1">SUMIF(Data!$F$2:$F$237,$A76,OFFSET(Data!$Z$2,,O$2,235,1))</f>
        <v>0</v>
      </c>
      <c r="P76" s="23">
        <f ca="1">SUMIF(Data!$F$2:$F$237,$A76,OFFSET(Data!$Z$2,,P$2,235,1))</f>
        <v>0</v>
      </c>
      <c r="Q76" s="23">
        <f ca="1">SUMIF(Data!$F$2:$F$237,$A76,OFFSET(Data!$Z$2,,Q$2,235,1))</f>
        <v>0</v>
      </c>
      <c r="R76" s="23">
        <f ca="1">SUMIF(Data!$F$2:$F$237,$A76,OFFSET(Data!$Z$2,,R$2,235,1))</f>
        <v>0</v>
      </c>
      <c r="S76" s="23">
        <f ca="1">SUMIF(Data!$F$2:$F$237,$A76,OFFSET(Data!$Z$2,,S$2,235,1))</f>
        <v>0</v>
      </c>
      <c r="T76" s="23">
        <f ca="1">SUMIF(Data!$F$2:$F$237,$A76,OFFSET(Data!$Z$2,,T$2,235,1))</f>
        <v>0</v>
      </c>
      <c r="U76" s="23">
        <f ca="1">SUMIF(Data!$F$2:$F$237,$A76,OFFSET(Data!$Z$2,,U$2,235,1))</f>
        <v>0</v>
      </c>
      <c r="V76" s="23">
        <f ca="1">SUMIF(Data!$F$2:$F$237,$A76,OFFSET(Data!$Z$2,,V$2,235,1))</f>
        <v>0</v>
      </c>
      <c r="W76" s="23">
        <f ca="1">SUMIF(Data!$F$2:$F$237,$A76,OFFSET(Data!$Z$2,,W$2,235,1))</f>
        <v>0</v>
      </c>
      <c r="X76" s="23">
        <f ca="1">SUMIF(Data!$F$2:$F$237,$A76,OFFSET(Data!$Z$2,,X$2,235,1))</f>
        <v>0</v>
      </c>
      <c r="Y76" s="23">
        <f ca="1">SUMIF(Data!$F$2:$F$237,$A76,OFFSET(Data!$Z$2,,Y$2,235,1))</f>
        <v>0</v>
      </c>
      <c r="Z76" s="23">
        <f ca="1">SUMIF(Data!$F$2:$F$237,$A76,OFFSET(Data!$Z$2,,Z$2,235,1))</f>
        <v>0</v>
      </c>
      <c r="AA76" s="23">
        <f ca="1">SUMIF(Data!$F$2:$F$237,$A76,OFFSET(Data!$Z$2,,AA$2,235,1))</f>
        <v>0</v>
      </c>
      <c r="AC76" s="23">
        <f>SUMIF(Import!$F$2:$F$237,$A76,Import!$H$2:$H$237)</f>
        <v>1986</v>
      </c>
    </row>
    <row r="77" spans="1:29" ht="14" thickBot="1" x14ac:dyDescent="0.2">
      <c r="A77" s="255" t="s">
        <v>141</v>
      </c>
      <c r="B77" s="255"/>
      <c r="C77" s="255"/>
      <c r="D77" s="18">
        <f>SUMIF(Data!$F$2:$F$237,$A77,Data!$H$2:$H$237)</f>
        <v>1637</v>
      </c>
      <c r="E77" s="18">
        <f>SUMIF(Data!$F$2:$F$237,$A77,Data!$K$2:$K$237)</f>
        <v>1009</v>
      </c>
      <c r="F77" s="18">
        <f>SUMIF(Data!$F$2:$F$237,$A77,Data!$S$2:$S$237)</f>
        <v>963</v>
      </c>
      <c r="G77" s="19">
        <f t="shared" si="12"/>
        <v>0.61637141111789862</v>
      </c>
      <c r="H77" s="20">
        <f>SUMIF(Data!$F$2:$F$237,$A77,Data!$M$2:$M$237)</f>
        <v>23</v>
      </c>
      <c r="I77" s="20">
        <f>SUMIF(Data!$F$2:$F$237,$A77,Data!$P$2:$P$237)</f>
        <v>23</v>
      </c>
      <c r="J77" s="21">
        <f>COUNTIFS(Data!$F$2:$F$237,$A77,Data!$K$2:$K$237,"&gt;0")</f>
        <v>3</v>
      </c>
      <c r="K77" s="21">
        <f>COUNTIF(Data!$F$2:$F$237,$A77)</f>
        <v>3</v>
      </c>
      <c r="L77" s="22">
        <f>SUMIFS(Data!$H$2:$H$237,Data!$F$2:$F$237,$A77,Data!$K$2:$K$237,"&gt;0")/D77</f>
        <v>1</v>
      </c>
      <c r="M77" s="23">
        <f ca="1">SUMIF(Data!$F$2:$F$237,$A77,OFFSET(Data!$Z$2,,M$2,235,1))</f>
        <v>456</v>
      </c>
      <c r="N77" s="23">
        <f ca="1">SUMIF(Data!$F$2:$F$237,$A77,OFFSET(Data!$Z$2,,N$2,235,1))</f>
        <v>507</v>
      </c>
      <c r="O77" s="23">
        <f ca="1">SUMIF(Data!$F$2:$F$237,$A77,OFFSET(Data!$Z$2,,O$2,235,1))</f>
        <v>0</v>
      </c>
      <c r="P77" s="23">
        <f ca="1">SUMIF(Data!$F$2:$F$237,$A77,OFFSET(Data!$Z$2,,P$2,235,1))</f>
        <v>0</v>
      </c>
      <c r="Q77" s="23">
        <f ca="1">SUMIF(Data!$F$2:$F$237,$A77,OFFSET(Data!$Z$2,,Q$2,235,1))</f>
        <v>0</v>
      </c>
      <c r="R77" s="23">
        <f ca="1">SUMIF(Data!$F$2:$F$237,$A77,OFFSET(Data!$Z$2,,R$2,235,1))</f>
        <v>0</v>
      </c>
      <c r="S77" s="23">
        <f ca="1">SUMIF(Data!$F$2:$F$237,$A77,OFFSET(Data!$Z$2,,S$2,235,1))</f>
        <v>0</v>
      </c>
      <c r="T77" s="23">
        <f ca="1">SUMIF(Data!$F$2:$F$237,$A77,OFFSET(Data!$Z$2,,T$2,235,1))</f>
        <v>0</v>
      </c>
      <c r="U77" s="23">
        <f ca="1">SUMIF(Data!$F$2:$F$237,$A77,OFFSET(Data!$Z$2,,U$2,235,1))</f>
        <v>0</v>
      </c>
      <c r="V77" s="23">
        <f ca="1">SUMIF(Data!$F$2:$F$237,$A77,OFFSET(Data!$Z$2,,V$2,235,1))</f>
        <v>0</v>
      </c>
      <c r="W77" s="23">
        <f ca="1">SUMIF(Data!$F$2:$F$237,$A77,OFFSET(Data!$Z$2,,W$2,235,1))</f>
        <v>0</v>
      </c>
      <c r="X77" s="23">
        <f ca="1">SUMIF(Data!$F$2:$F$237,$A77,OFFSET(Data!$Z$2,,X$2,235,1))</f>
        <v>0</v>
      </c>
      <c r="Y77" s="23">
        <f ca="1">SUMIF(Data!$F$2:$F$237,$A77,OFFSET(Data!$Z$2,,Y$2,235,1))</f>
        <v>0</v>
      </c>
      <c r="Z77" s="23">
        <f ca="1">SUMIF(Data!$F$2:$F$237,$A77,OFFSET(Data!$Z$2,,Z$2,235,1))</f>
        <v>0</v>
      </c>
      <c r="AA77" s="23">
        <f ca="1">SUMIF(Data!$F$2:$F$237,$A77,OFFSET(Data!$Z$2,,AA$2,235,1))</f>
        <v>0</v>
      </c>
      <c r="AC77" s="71">
        <f>SUMIF(Import!$F$2:$F$237,$A77,Import!$H$2:$H$237)</f>
        <v>1637</v>
      </c>
    </row>
    <row r="78" spans="1:29" s="32" customFormat="1" ht="14.25" customHeight="1" thickTop="1" thickBot="1" x14ac:dyDescent="0.2">
      <c r="A78" s="253" t="s">
        <v>106</v>
      </c>
      <c r="B78" s="253"/>
      <c r="C78" s="253"/>
      <c r="D78" s="26">
        <f>SUM(D73:D77)</f>
        <v>5636</v>
      </c>
      <c r="E78" s="26">
        <f>SUM(E73:E77)</f>
        <v>3570</v>
      </c>
      <c r="F78" s="26">
        <f>SUM(F73:F77)</f>
        <v>3401</v>
      </c>
      <c r="G78" s="27">
        <f t="shared" si="12"/>
        <v>0.6334279630943932</v>
      </c>
      <c r="H78" s="28">
        <f>SUM(H73:H77)</f>
        <v>54</v>
      </c>
      <c r="I78" s="28">
        <f>SUM(I73:I77)</f>
        <v>115</v>
      </c>
      <c r="J78" s="29">
        <f>SUM(J73:J77)</f>
        <v>14</v>
      </c>
      <c r="K78" s="29">
        <f>SUM(K73:K77)</f>
        <v>14</v>
      </c>
      <c r="L78" s="30">
        <f>AC78/D78</f>
        <v>1</v>
      </c>
      <c r="M78" s="31">
        <f t="shared" ref="M78:AA78" ca="1" si="13">SUM(M73:M77)</f>
        <v>1801</v>
      </c>
      <c r="N78" s="31">
        <f t="shared" ca="1" si="13"/>
        <v>1600</v>
      </c>
      <c r="O78" s="31">
        <f t="shared" ca="1" si="13"/>
        <v>0</v>
      </c>
      <c r="P78" s="31">
        <f t="shared" ca="1" si="13"/>
        <v>0</v>
      </c>
      <c r="Q78" s="31">
        <f t="shared" ca="1" si="13"/>
        <v>0</v>
      </c>
      <c r="R78" s="31">
        <f t="shared" ca="1" si="13"/>
        <v>0</v>
      </c>
      <c r="S78" s="31">
        <f t="shared" ca="1" si="13"/>
        <v>0</v>
      </c>
      <c r="T78" s="31">
        <f t="shared" ca="1" si="13"/>
        <v>0</v>
      </c>
      <c r="U78" s="31">
        <f t="shared" ca="1" si="13"/>
        <v>0</v>
      </c>
      <c r="V78" s="31">
        <f t="shared" ca="1" si="13"/>
        <v>0</v>
      </c>
      <c r="W78" s="31">
        <f t="shared" ca="1" si="13"/>
        <v>0</v>
      </c>
      <c r="X78" s="31">
        <f t="shared" ca="1" si="13"/>
        <v>0</v>
      </c>
      <c r="Y78" s="31">
        <f t="shared" ca="1" si="13"/>
        <v>0</v>
      </c>
      <c r="Z78" s="31">
        <f t="shared" ca="1" si="13"/>
        <v>0</v>
      </c>
      <c r="AA78" s="31">
        <f t="shared" ca="1" si="13"/>
        <v>0</v>
      </c>
      <c r="AC78" s="31">
        <f>SUM(AC73:AC77)</f>
        <v>5636</v>
      </c>
    </row>
    <row r="79" spans="1:29" x14ac:dyDescent="0.15">
      <c r="M79" s="33"/>
      <c r="N79" s="33"/>
      <c r="O79" s="33"/>
      <c r="P79" s="33"/>
      <c r="Q79" s="33"/>
    </row>
    <row r="80" spans="1:29" x14ac:dyDescent="0.15">
      <c r="M80" s="33"/>
      <c r="N80" s="33"/>
      <c r="O80" s="33"/>
      <c r="P80" s="33"/>
      <c r="Q80" s="33"/>
    </row>
    <row r="81" spans="1:17" x14ac:dyDescent="0.15">
      <c r="M81" s="33"/>
      <c r="N81" s="33"/>
      <c r="O81" s="33"/>
      <c r="P81" s="33"/>
      <c r="Q81" s="33"/>
    </row>
    <row r="82" spans="1:17" x14ac:dyDescent="0.15">
      <c r="M82" s="33"/>
      <c r="N82" s="33"/>
      <c r="O82" s="33"/>
      <c r="P82" s="33"/>
      <c r="Q82" s="33"/>
    </row>
    <row r="84" spans="1:17" x14ac:dyDescent="0.15">
      <c r="A84" s="34"/>
      <c r="B84" s="34"/>
      <c r="C84" s="35"/>
      <c r="D84" s="7" t="s">
        <v>7</v>
      </c>
      <c r="E84" s="8" t="s">
        <v>10</v>
      </c>
      <c r="F84" s="36" t="s">
        <v>18</v>
      </c>
      <c r="G84" s="9" t="s">
        <v>88</v>
      </c>
      <c r="H84" s="37" t="s">
        <v>12</v>
      </c>
      <c r="I84" s="37" t="s">
        <v>15</v>
      </c>
      <c r="J84" s="37" t="s">
        <v>89</v>
      </c>
      <c r="K84" s="37" t="s">
        <v>90</v>
      </c>
    </row>
    <row r="85" spans="1:17" x14ac:dyDescent="0.15">
      <c r="A85" s="257" t="s">
        <v>181</v>
      </c>
      <c r="B85" s="257"/>
      <c r="C85" s="257"/>
      <c r="D85" s="38">
        <f t="shared" ref="D85:K85" si="14">D19</f>
        <v>149038</v>
      </c>
      <c r="E85" s="38">
        <f t="shared" si="14"/>
        <v>66773</v>
      </c>
      <c r="F85" s="38">
        <f t="shared" si="14"/>
        <v>62209</v>
      </c>
      <c r="G85" s="39">
        <f t="shared" si="14"/>
        <v>0.44802667776003435</v>
      </c>
      <c r="H85" s="38">
        <f t="shared" si="14"/>
        <v>2713</v>
      </c>
      <c r="I85" s="38">
        <f t="shared" si="14"/>
        <v>1851</v>
      </c>
      <c r="J85" s="38">
        <f t="shared" si="14"/>
        <v>121</v>
      </c>
      <c r="K85" s="38">
        <f t="shared" si="14"/>
        <v>121</v>
      </c>
    </row>
    <row r="86" spans="1:17" x14ac:dyDescent="0.15">
      <c r="A86" s="255" t="s">
        <v>184</v>
      </c>
      <c r="B86" s="255"/>
      <c r="C86" s="255"/>
      <c r="D86" s="40">
        <f t="shared" ref="D86:K86" si="15">D31</f>
        <v>27894</v>
      </c>
      <c r="E86" s="40">
        <f t="shared" si="15"/>
        <v>14063</v>
      </c>
      <c r="F86" s="40">
        <f t="shared" si="15"/>
        <v>13234</v>
      </c>
      <c r="G86" s="41">
        <f t="shared" si="15"/>
        <v>0.50415860041586003</v>
      </c>
      <c r="H86" s="40">
        <f t="shared" si="15"/>
        <v>320</v>
      </c>
      <c r="I86" s="40">
        <f t="shared" si="15"/>
        <v>509</v>
      </c>
      <c r="J86" s="40">
        <f t="shared" si="15"/>
        <v>34</v>
      </c>
      <c r="K86" s="40">
        <f t="shared" si="15"/>
        <v>34</v>
      </c>
    </row>
    <row r="87" spans="1:17" x14ac:dyDescent="0.15">
      <c r="A87" s="255" t="s">
        <v>328</v>
      </c>
      <c r="B87" s="255"/>
      <c r="C87" s="255"/>
      <c r="D87" s="40">
        <f t="shared" ref="D87:K87" si="16">D40</f>
        <v>7936</v>
      </c>
      <c r="E87" s="40">
        <f t="shared" si="16"/>
        <v>3873</v>
      </c>
      <c r="F87" s="40">
        <f t="shared" si="16"/>
        <v>3721</v>
      </c>
      <c r="G87" s="41">
        <f t="shared" si="16"/>
        <v>0.48802923387096775</v>
      </c>
      <c r="H87" s="40">
        <f t="shared" si="16"/>
        <v>90</v>
      </c>
      <c r="I87" s="40">
        <f t="shared" si="16"/>
        <v>62</v>
      </c>
      <c r="J87" s="40">
        <f t="shared" si="16"/>
        <v>17</v>
      </c>
      <c r="K87" s="40">
        <f t="shared" si="16"/>
        <v>17</v>
      </c>
    </row>
    <row r="88" spans="1:17" x14ac:dyDescent="0.15">
      <c r="A88" s="255" t="s">
        <v>329</v>
      </c>
      <c r="B88" s="255"/>
      <c r="C88" s="255"/>
      <c r="D88" s="40">
        <f t="shared" ref="D88:K88" si="17">D57</f>
        <v>6086</v>
      </c>
      <c r="E88" s="40">
        <f t="shared" si="17"/>
        <v>3264</v>
      </c>
      <c r="F88" s="40">
        <f t="shared" si="17"/>
        <v>3161</v>
      </c>
      <c r="G88" s="41">
        <f t="shared" si="17"/>
        <v>0.53631284916201116</v>
      </c>
      <c r="H88" s="40">
        <f t="shared" si="17"/>
        <v>51</v>
      </c>
      <c r="I88" s="40">
        <f t="shared" si="17"/>
        <v>52</v>
      </c>
      <c r="J88" s="40">
        <f t="shared" si="17"/>
        <v>25</v>
      </c>
      <c r="K88" s="40">
        <f t="shared" si="17"/>
        <v>25</v>
      </c>
    </row>
    <row r="89" spans="1:17" x14ac:dyDescent="0.15">
      <c r="A89" s="255" t="s">
        <v>330</v>
      </c>
      <c r="B89" s="255"/>
      <c r="C89" s="255"/>
      <c r="D89" s="42">
        <f t="shared" ref="D89:K89" si="18">D68</f>
        <v>7383</v>
      </c>
      <c r="E89" s="42">
        <f t="shared" si="18"/>
        <v>4100</v>
      </c>
      <c r="F89" s="42">
        <f t="shared" si="18"/>
        <v>3971</v>
      </c>
      <c r="G89" s="43">
        <f t="shared" si="18"/>
        <v>0.55532981172964924</v>
      </c>
      <c r="H89" s="42">
        <f t="shared" si="18"/>
        <v>45</v>
      </c>
      <c r="I89" s="42">
        <f t="shared" si="18"/>
        <v>84</v>
      </c>
      <c r="J89" s="42">
        <f t="shared" si="18"/>
        <v>25</v>
      </c>
      <c r="K89" s="42">
        <f t="shared" si="18"/>
        <v>25</v>
      </c>
    </row>
    <row r="90" spans="1:17" x14ac:dyDescent="0.15">
      <c r="A90" s="256" t="s">
        <v>331</v>
      </c>
      <c r="B90" s="256"/>
      <c r="C90" s="256"/>
      <c r="D90" s="44">
        <f t="shared" ref="D90:K90" si="19">D78</f>
        <v>5636</v>
      </c>
      <c r="E90" s="44">
        <f t="shared" si="19"/>
        <v>3570</v>
      </c>
      <c r="F90" s="44">
        <f t="shared" si="19"/>
        <v>3401</v>
      </c>
      <c r="G90" s="45">
        <f t="shared" si="19"/>
        <v>0.6334279630943932</v>
      </c>
      <c r="H90" s="44">
        <f t="shared" si="19"/>
        <v>54</v>
      </c>
      <c r="I90" s="44">
        <f t="shared" si="19"/>
        <v>115</v>
      </c>
      <c r="J90" s="44">
        <f t="shared" si="19"/>
        <v>14</v>
      </c>
      <c r="K90" s="44">
        <f t="shared" si="19"/>
        <v>14</v>
      </c>
    </row>
    <row r="91" spans="1:17" ht="14.25" customHeight="1" x14ac:dyDescent="0.15">
      <c r="A91" s="253" t="s">
        <v>106</v>
      </c>
      <c r="B91" s="253"/>
      <c r="C91" s="253"/>
      <c r="D91" s="46">
        <f>SUM(D85:D90)</f>
        <v>203973</v>
      </c>
      <c r="E91" s="46">
        <f>SUM(E85:E90)</f>
        <v>95643</v>
      </c>
      <c r="F91" s="46">
        <f>SUM(F85:F90)</f>
        <v>89697</v>
      </c>
      <c r="G91" s="47">
        <f>IF(E91&lt;&gt;"",E91/D91,0)</f>
        <v>0.46890029562736246</v>
      </c>
      <c r="H91" s="28">
        <f>SUM(H85:H90)</f>
        <v>3273</v>
      </c>
      <c r="I91" s="28">
        <f>SUM(I85:I90)</f>
        <v>2673</v>
      </c>
      <c r="J91" s="29">
        <f>SUM(J85:J90)</f>
        <v>236</v>
      </c>
      <c r="K91" s="29">
        <f>SUM(K85:K90)</f>
        <v>236</v>
      </c>
    </row>
    <row r="92" spans="1:17" x14ac:dyDescent="0.15">
      <c r="J92" s="48"/>
      <c r="K92" s="48"/>
    </row>
    <row r="94" spans="1:17" ht="14.25" customHeight="1" x14ac:dyDescent="0.15">
      <c r="A94" s="253" t="s">
        <v>142</v>
      </c>
      <c r="B94" s="253"/>
      <c r="C94" s="253" t="s">
        <v>142</v>
      </c>
      <c r="D94" s="49">
        <f>D91</f>
        <v>203973</v>
      </c>
    </row>
    <row r="95" spans="1:17" ht="14.25" customHeight="1" x14ac:dyDescent="0.15">
      <c r="A95" s="253" t="s">
        <v>143</v>
      </c>
      <c r="B95" s="253"/>
      <c r="C95" s="253" t="s">
        <v>144</v>
      </c>
      <c r="D95" s="49">
        <f>SUMIF(Data!K2:K237,"&gt;0",Data!H2:H237)</f>
        <v>203973</v>
      </c>
      <c r="E95" s="50" t="s">
        <v>145</v>
      </c>
      <c r="F95" s="51">
        <f>D95/D94</f>
        <v>1</v>
      </c>
    </row>
    <row r="98" spans="1:29" s="1" customFormat="1" x14ac:dyDescent="0.15">
      <c r="A98" s="4"/>
      <c r="B98" s="5" t="s">
        <v>146</v>
      </c>
      <c r="C98" s="6"/>
      <c r="D98" s="7" t="s">
        <v>7</v>
      </c>
      <c r="E98" s="8" t="s">
        <v>10</v>
      </c>
      <c r="F98" s="8" t="s">
        <v>18</v>
      </c>
      <c r="G98" s="9" t="s">
        <v>88</v>
      </c>
      <c r="H98" s="10" t="s">
        <v>12</v>
      </c>
      <c r="I98" s="10" t="s">
        <v>15</v>
      </c>
      <c r="J98" s="10" t="s">
        <v>89</v>
      </c>
      <c r="K98" s="10" t="s">
        <v>90</v>
      </c>
      <c r="L98" s="10" t="s">
        <v>91</v>
      </c>
      <c r="M98" s="11" t="str">
        <f t="shared" ref="M98:AA98" ca="1" si="20">M$5</f>
        <v>MACRON</v>
      </c>
      <c r="N98" s="11" t="str">
        <f t="shared" ca="1" si="20"/>
        <v>LE PEN</v>
      </c>
      <c r="O98" s="11">
        <f t="shared" ca="1" si="20"/>
        <v>0</v>
      </c>
      <c r="P98" s="11">
        <f t="shared" ca="1" si="20"/>
        <v>0</v>
      </c>
      <c r="Q98" s="11">
        <f t="shared" ca="1" si="20"/>
        <v>0</v>
      </c>
      <c r="R98" s="11">
        <f t="shared" ca="1" si="20"/>
        <v>0</v>
      </c>
      <c r="S98" s="11">
        <f t="shared" ca="1" si="20"/>
        <v>0</v>
      </c>
      <c r="T98" s="11">
        <f t="shared" ca="1" si="20"/>
        <v>0</v>
      </c>
      <c r="U98" s="11">
        <f t="shared" ca="1" si="20"/>
        <v>0</v>
      </c>
      <c r="V98" s="11">
        <f t="shared" ca="1" si="20"/>
        <v>0</v>
      </c>
      <c r="W98" s="11">
        <f t="shared" ca="1" si="20"/>
        <v>0</v>
      </c>
      <c r="X98" s="11">
        <f t="shared" ca="1" si="20"/>
        <v>0</v>
      </c>
      <c r="Y98" s="11">
        <f t="shared" ca="1" si="20"/>
        <v>0</v>
      </c>
      <c r="Z98" s="11">
        <f t="shared" ca="1" si="20"/>
        <v>0</v>
      </c>
      <c r="AA98" s="11">
        <f t="shared" ca="1" si="20"/>
        <v>0</v>
      </c>
    </row>
    <row r="99" spans="1:29" s="1" customFormat="1" ht="14.25" customHeight="1" x14ac:dyDescent="0.15">
      <c r="A99" s="253" t="s">
        <v>106</v>
      </c>
      <c r="B99" s="253"/>
      <c r="C99" s="253"/>
      <c r="D99" s="46">
        <f t="shared" ref="D99:K99" si="21">D91</f>
        <v>203973</v>
      </c>
      <c r="E99" s="46">
        <f t="shared" si="21"/>
        <v>95643</v>
      </c>
      <c r="F99" s="46">
        <f t="shared" si="21"/>
        <v>89697</v>
      </c>
      <c r="G99" s="47">
        <f t="shared" si="21"/>
        <v>0.46890029562736246</v>
      </c>
      <c r="H99" s="28">
        <f t="shared" si="21"/>
        <v>3273</v>
      </c>
      <c r="I99" s="28">
        <f t="shared" si="21"/>
        <v>2673</v>
      </c>
      <c r="J99" s="29">
        <f t="shared" si="21"/>
        <v>236</v>
      </c>
      <c r="K99" s="29">
        <f t="shared" si="21"/>
        <v>236</v>
      </c>
      <c r="L99" s="30">
        <f>F95</f>
        <v>1</v>
      </c>
      <c r="M99" s="52">
        <f ca="1">SUM(OFFSET(Data!$Z$2,,M$2,236,1))</f>
        <v>52378</v>
      </c>
      <c r="N99" s="52">
        <f ca="1">SUM(OFFSET(Data!$Z$2,,N$2,236,1))</f>
        <v>37319</v>
      </c>
      <c r="O99" s="52">
        <f ca="1">SUM(OFFSET(Data!$Z$2,,O$2,236,1))</f>
        <v>0</v>
      </c>
      <c r="P99" s="52">
        <f ca="1">SUM(OFFSET(Data!$Z$2,,P$2,236,1))</f>
        <v>0</v>
      </c>
      <c r="Q99" s="52">
        <f ca="1">SUM(OFFSET(Data!$Z$2,,Q$2,236,1))</f>
        <v>0</v>
      </c>
      <c r="R99" s="52">
        <f ca="1">SUM(OFFSET(Data!$Z$2,,R$2,236,1))</f>
        <v>0</v>
      </c>
      <c r="S99" s="52">
        <f ca="1">SUM(OFFSET(Data!$Z$2,,S$2,236,1))</f>
        <v>0</v>
      </c>
      <c r="T99" s="52">
        <f ca="1">SUM(OFFSET(Data!$Z$2,,T$2,236,1))</f>
        <v>0</v>
      </c>
      <c r="U99" s="52">
        <f ca="1">SUM(OFFSET(Data!$Z$2,,U$2,236,1))</f>
        <v>0</v>
      </c>
      <c r="V99" s="52">
        <f ca="1">SUM(OFFSET(Data!$Z$2,,V$2,236,1))</f>
        <v>0</v>
      </c>
      <c r="W99" s="52">
        <f ca="1">SUM(OFFSET(Data!$Z$2,,W$2,236,1))</f>
        <v>0</v>
      </c>
      <c r="X99" s="52">
        <f ca="1">SUM(OFFSET(Data!$Z$2,,X$2,236,1))</f>
        <v>0</v>
      </c>
      <c r="Y99" s="52">
        <f ca="1">SUM(OFFSET(Data!$Z$2,,Y$2,236,1))</f>
        <v>0</v>
      </c>
      <c r="Z99" s="52">
        <f ca="1">SUM(OFFSET(Data!$Z$2,,Z$2,236,1))</f>
        <v>0</v>
      </c>
      <c r="AA99" s="52">
        <f ca="1">SUM(OFFSET(Data!$Z$2,,AA$2,236,1))</f>
        <v>0</v>
      </c>
    </row>
    <row r="102" spans="1:29" ht="14" thickBot="1" x14ac:dyDescent="0.2"/>
    <row r="103" spans="1:29" ht="15" thickTop="1" thickBot="1" x14ac:dyDescent="0.2">
      <c r="A103" s="34"/>
      <c r="B103" s="34"/>
      <c r="C103" s="35"/>
      <c r="D103" s="7" t="s">
        <v>7</v>
      </c>
      <c r="E103" s="8" t="s">
        <v>10</v>
      </c>
      <c r="F103" s="36" t="s">
        <v>18</v>
      </c>
      <c r="G103" s="9" t="s">
        <v>88</v>
      </c>
      <c r="H103" s="10" t="s">
        <v>12</v>
      </c>
      <c r="I103" s="10" t="s">
        <v>15</v>
      </c>
      <c r="J103" s="10" t="s">
        <v>89</v>
      </c>
      <c r="K103" s="10" t="s">
        <v>90</v>
      </c>
      <c r="L103" s="10" t="s">
        <v>147</v>
      </c>
      <c r="M103" s="11" t="str">
        <f t="shared" ref="M103:AA103" ca="1" si="22">M$5</f>
        <v>MACRON</v>
      </c>
      <c r="N103" s="11" t="str">
        <f t="shared" ca="1" si="22"/>
        <v>LE PEN</v>
      </c>
      <c r="O103" s="11">
        <f t="shared" ca="1" si="22"/>
        <v>0</v>
      </c>
      <c r="P103" s="11">
        <f t="shared" ca="1" si="22"/>
        <v>0</v>
      </c>
      <c r="Q103" s="11">
        <f t="shared" ca="1" si="22"/>
        <v>0</v>
      </c>
      <c r="R103" s="11">
        <f t="shared" ca="1" si="22"/>
        <v>0</v>
      </c>
      <c r="S103" s="11">
        <f t="shared" ca="1" si="22"/>
        <v>0</v>
      </c>
      <c r="T103" s="11">
        <f t="shared" ca="1" si="22"/>
        <v>0</v>
      </c>
      <c r="U103" s="11">
        <f t="shared" ca="1" si="22"/>
        <v>0</v>
      </c>
      <c r="V103" s="11">
        <f t="shared" ca="1" si="22"/>
        <v>0</v>
      </c>
      <c r="W103" s="11">
        <f t="shared" ca="1" si="22"/>
        <v>0</v>
      </c>
      <c r="X103" s="11">
        <f t="shared" ca="1" si="22"/>
        <v>0</v>
      </c>
      <c r="Y103" s="11">
        <f t="shared" ca="1" si="22"/>
        <v>0</v>
      </c>
      <c r="Z103" s="11">
        <f t="shared" ca="1" si="22"/>
        <v>0</v>
      </c>
      <c r="AA103" s="11">
        <f t="shared" ca="1" si="22"/>
        <v>0</v>
      </c>
      <c r="AB103" s="10" t="s">
        <v>148</v>
      </c>
      <c r="AC103" s="10" t="s">
        <v>149</v>
      </c>
    </row>
    <row r="104" spans="1:29" ht="14" thickTop="1" x14ac:dyDescent="0.15">
      <c r="A104" s="254" t="s">
        <v>30</v>
      </c>
      <c r="B104" s="254"/>
      <c r="C104" s="254"/>
      <c r="D104" s="53">
        <f>SUMIF(Data!$D$2:$D$237,$A104,Data!$H$2:$H$237)</f>
        <v>72524</v>
      </c>
      <c r="E104" s="53">
        <f>SUMIF(Data!$D$2:$D$237,$A104,Data!$K$2:$K$237)</f>
        <v>35862</v>
      </c>
      <c r="F104" s="53">
        <f>SUMIF(Data!$D$2:$D$237,$A104,Data!$S$2:$S$237)</f>
        <v>33726</v>
      </c>
      <c r="G104" s="54">
        <f>IF(E104&lt;&gt;"",E104/D104,0)</f>
        <v>0.49448458441343557</v>
      </c>
      <c r="H104" s="53">
        <f>SUMIF(Data!$D$2:$D$237,$A104,Data!$M$2:$M$237)</f>
        <v>1230</v>
      </c>
      <c r="I104" s="53">
        <f>SUMIF(Data!$D$2:$D$237,$A104,Data!$P$2:$P$237)</f>
        <v>906</v>
      </c>
      <c r="J104" s="53">
        <f>COUNTIFS(Data!$D$2:$D$237,$A104,Data!$K$2:$K$237,"&gt;0")</f>
        <v>108</v>
      </c>
      <c r="K104" s="53">
        <f>COUNTIF(Data!$D$2:$D$237,$A104)</f>
        <v>108</v>
      </c>
      <c r="L104" s="54">
        <f>SUMIFS(Data!$H$2:$H$237,Data!$D$2:$D$237,$A104,Data!$K$2:$K$237,"&gt;0")/D104</f>
        <v>1</v>
      </c>
      <c r="M104" s="55">
        <f ca="1">SUMIF(Data!$D$2:$D$237,$A104,OFFSET(Data!$Z$2,,M$2,235,1))</f>
        <v>19274</v>
      </c>
      <c r="N104" s="55">
        <f ca="1">SUMIF(Data!$D$2:$D$237,$A104,OFFSET(Data!$Z$2,,N$2,235,1))</f>
        <v>14452</v>
      </c>
      <c r="O104" s="55">
        <f ca="1">SUMIF(Data!$D$2:$D$237,$A104,OFFSET(Data!$Z$2,,O$2,235,1))</f>
        <v>0</v>
      </c>
      <c r="P104" s="55">
        <f ca="1">SUMIF(Data!$D$2:$D$237,$A104,OFFSET(Data!$Z$2,,P$2,235,1))</f>
        <v>0</v>
      </c>
      <c r="Q104" s="55">
        <f ca="1">SUMIF(Data!$D$2:$D$237,$A104,OFFSET(Data!$Z$2,,Q$2,235,1))</f>
        <v>0</v>
      </c>
      <c r="R104" s="55">
        <f ca="1">SUMIF(Data!$D$2:$D$237,$A104,OFFSET(Data!$Z$2,,R$2,235,1))</f>
        <v>0</v>
      </c>
      <c r="S104" s="55">
        <f ca="1">SUMIF(Data!$D$2:$D$237,$A104,OFFSET(Data!$Z$2,,S$2,235,1))</f>
        <v>0</v>
      </c>
      <c r="T104" s="55">
        <f ca="1">SUMIF(Data!$D$2:$D$237,$A104,OFFSET(Data!$Z$2,,T$2,235,1))</f>
        <v>0</v>
      </c>
      <c r="U104" s="55">
        <f ca="1">SUMIF(Data!$D$2:$D$237,$A104,OFFSET(Data!$Z$2,,U$2,235,1))</f>
        <v>0</v>
      </c>
      <c r="V104" s="55">
        <f ca="1">SUMIF(Data!$D$2:$D$237,$A104,OFFSET(Data!$Z$2,,V$2,235,1))</f>
        <v>0</v>
      </c>
      <c r="W104" s="55">
        <f ca="1">SUMIF(Data!$D$2:$D$237,$A104,OFFSET(Data!$Z$2,,W$2,235,1))</f>
        <v>0</v>
      </c>
      <c r="X104" s="55">
        <f ca="1">SUMIF(Data!$D$2:$D$237,$A104,OFFSET(Data!$Z$2,,X$2,235,1))</f>
        <v>0</v>
      </c>
      <c r="Y104" s="55">
        <f ca="1">SUMIF(Data!$D$2:$D$237,$A104,OFFSET(Data!$Z$2,,Y$2,235,1))</f>
        <v>0</v>
      </c>
      <c r="Z104" s="55">
        <f ca="1">SUMIF(Data!$D$2:$D$237,$A104,OFFSET(Data!$Z$2,,Z$2,235,1))</f>
        <v>0</v>
      </c>
      <c r="AA104" s="55">
        <f ca="1">SUMIF(Data!$D$2:$D$237,$A104,OFFSET(Data!$Z$2,,AA$2,235,1))</f>
        <v>0</v>
      </c>
      <c r="AB104" s="56">
        <f>IF(E104 &lt;&gt; 0,H104/E104,0)</f>
        <v>3.4298142881044005E-2</v>
      </c>
      <c r="AC104" s="54">
        <f>IF(E104&lt;&gt;"",I104/E104,0)</f>
        <v>2.526351012213485E-2</v>
      </c>
    </row>
    <row r="105" spans="1:29" x14ac:dyDescent="0.15">
      <c r="A105" s="252" t="s">
        <v>49</v>
      </c>
      <c r="B105" s="252"/>
      <c r="C105" s="252"/>
      <c r="D105" s="57">
        <f>SUMIF(Data!$D$2:$D$237,$A105,Data!$H$2:$H$237)</f>
        <v>66656</v>
      </c>
      <c r="E105" s="57">
        <f>SUMIF(Data!$D$2:$D$237,$A105,Data!$K$2:$K$237)</f>
        <v>30090</v>
      </c>
      <c r="F105" s="57">
        <f>SUMIF(Data!$D$2:$D$237,$A105,Data!$S$2:$S$237)</f>
        <v>28374</v>
      </c>
      <c r="G105" s="58">
        <f>IF(E105&lt;&gt;"",E105/D105,0)</f>
        <v>0.45142222755640904</v>
      </c>
      <c r="H105" s="57">
        <f>SUMIF(Data!$D$2:$D$237,$A105,Data!$M$2:$M$237)</f>
        <v>842</v>
      </c>
      <c r="I105" s="57">
        <f>SUMIF(Data!$D$2:$D$237,$A105,Data!$P$2:$P$237)</f>
        <v>874</v>
      </c>
      <c r="J105" s="57">
        <f>COUNTIFS(Data!$D$2:$D$237,$A105,Data!$K$2:$K$237,"&gt;0")</f>
        <v>65</v>
      </c>
      <c r="K105" s="57">
        <f>COUNTIF(Data!$D$2:$D$237,$A105)</f>
        <v>65</v>
      </c>
      <c r="L105" s="58">
        <f>SUMIFS(Data!$H$2:$H$237,Data!$D$2:$D$237,$A105,Data!$K$2:$K$237,"&gt;0")/D105</f>
        <v>1</v>
      </c>
      <c r="M105" s="59">
        <f ca="1">SUMIF(Data!$D$2:$D$237,$A105,OFFSET(Data!$Z$2,,M$2,235,1))</f>
        <v>16637</v>
      </c>
      <c r="N105" s="59">
        <f ca="1">SUMIF(Data!$D$2:$D$237,$A105,OFFSET(Data!$Z$2,,N$2,235,1))</f>
        <v>11737</v>
      </c>
      <c r="O105" s="59">
        <f ca="1">SUMIF(Data!$D$2:$D$237,$A105,OFFSET(Data!$Z$2,,O$2,235,1))</f>
        <v>0</v>
      </c>
      <c r="P105" s="59">
        <f ca="1">SUMIF(Data!$D$2:$D$237,$A105,OFFSET(Data!$Z$2,,P$2,235,1))</f>
        <v>0</v>
      </c>
      <c r="Q105" s="59">
        <f ca="1">SUMIF(Data!$D$2:$D$237,$A105,OFFSET(Data!$Z$2,,Q$2,235,1))</f>
        <v>0</v>
      </c>
      <c r="R105" s="59">
        <f ca="1">SUMIF(Data!$D$2:$D$237,$A105,OFFSET(Data!$Z$2,,R$2,235,1))</f>
        <v>0</v>
      </c>
      <c r="S105" s="59">
        <f ca="1">SUMIF(Data!$D$2:$D$237,$A105,OFFSET(Data!$Z$2,,S$2,235,1))</f>
        <v>0</v>
      </c>
      <c r="T105" s="59">
        <f ca="1">SUMIF(Data!$D$2:$D$237,$A105,OFFSET(Data!$Z$2,,T$2,235,1))</f>
        <v>0</v>
      </c>
      <c r="U105" s="59">
        <f ca="1">SUMIF(Data!$D$2:$D$237,$A105,OFFSET(Data!$Z$2,,U$2,235,1))</f>
        <v>0</v>
      </c>
      <c r="V105" s="59">
        <f ca="1">SUMIF(Data!$D$2:$D$237,$A105,OFFSET(Data!$Z$2,,V$2,235,1))</f>
        <v>0</v>
      </c>
      <c r="W105" s="59">
        <f ca="1">SUMIF(Data!$D$2:$D$237,$A105,OFFSET(Data!$Z$2,,W$2,235,1))</f>
        <v>0</v>
      </c>
      <c r="X105" s="59">
        <f ca="1">SUMIF(Data!$D$2:$D$237,$A105,OFFSET(Data!$Z$2,,X$2,235,1))</f>
        <v>0</v>
      </c>
      <c r="Y105" s="59">
        <f ca="1">SUMIF(Data!$D$2:$D$237,$A105,OFFSET(Data!$Z$2,,Y$2,235,1))</f>
        <v>0</v>
      </c>
      <c r="Z105" s="59">
        <f ca="1">SUMIF(Data!$D$2:$D$237,$A105,OFFSET(Data!$Z$2,,Z$2,235,1))</f>
        <v>0</v>
      </c>
      <c r="AA105" s="59">
        <f ca="1">SUMIF(Data!$D$2:$D$237,$A105,OFFSET(Data!$Z$2,,AA$2,235,1))</f>
        <v>0</v>
      </c>
      <c r="AB105" s="60">
        <f>IF(E105 &lt;&gt; 0,H105/E105,0)</f>
        <v>2.7982718511133268E-2</v>
      </c>
      <c r="AC105" s="58">
        <f>IF(E105&lt;&gt;0,I105/E105,0)</f>
        <v>2.9046194749086075E-2</v>
      </c>
    </row>
    <row r="106" spans="1:29" ht="14" thickBot="1" x14ac:dyDescent="0.2">
      <c r="A106" s="252" t="s">
        <v>40</v>
      </c>
      <c r="B106" s="252"/>
      <c r="C106" s="252"/>
      <c r="D106" s="61">
        <f>SUMIF(Data!$D$2:$D$237,$A106,Data!$H$2:$H$237)</f>
        <v>64793</v>
      </c>
      <c r="E106" s="57">
        <f>SUMIF(Data!$D$2:$D$237,$A106,Data!$K$2:$K$237)</f>
        <v>29691</v>
      </c>
      <c r="F106" s="57">
        <f>SUMIF(Data!$D$2:$D$237,$A106,Data!$S$2:$S$237)</f>
        <v>27597</v>
      </c>
      <c r="G106" s="58">
        <f>IF(E106&lt;&gt;"",E106/D106,0)</f>
        <v>0.45824394610528918</v>
      </c>
      <c r="H106" s="57">
        <f>SUMIF(Data!$D$2:$D$237,$A106,Data!$M$2:$M$237)</f>
        <v>1201</v>
      </c>
      <c r="I106" s="57">
        <f>SUMIF(Data!$D$2:$D$237,$A106,Data!$P$2:$P$237)</f>
        <v>893</v>
      </c>
      <c r="J106" s="61">
        <f>COUNTIFS(Data!$D$2:$D$237,$A106,Data!$K$2:$K$237,"&gt;0")</f>
        <v>63</v>
      </c>
      <c r="K106" s="61">
        <f>COUNTIF(Data!$D$2:$D$237,$A106)</f>
        <v>63</v>
      </c>
      <c r="L106" s="62">
        <f>SUMIFS(Data!$H$2:$H$237,Data!$D$2:$D$237,$A106,Data!$K$2:$K$237,"&gt;0")/D106</f>
        <v>1</v>
      </c>
      <c r="M106" s="63">
        <f ca="1">SUMIF(Data!$D$2:$D$237,$A106,OFFSET(Data!$Z$2,,M$2,235,1))</f>
        <v>16467</v>
      </c>
      <c r="N106" s="63">
        <f ca="1">SUMIF(Data!$D$2:$D$237,$A106,OFFSET(Data!$Z$2,,N$2,235,1))</f>
        <v>11130</v>
      </c>
      <c r="O106" s="63">
        <f ca="1">SUMIF(Data!$D$2:$D$237,$A106,OFFSET(Data!$Z$2,,O$2,235,1))</f>
        <v>0</v>
      </c>
      <c r="P106" s="63">
        <f ca="1">SUMIF(Data!$D$2:$D$237,$A106,OFFSET(Data!$Z$2,,P$2,235,1))</f>
        <v>0</v>
      </c>
      <c r="Q106" s="63">
        <f ca="1">SUMIF(Data!$D$2:$D$237,$A106,OFFSET(Data!$Z$2,,Q$2,235,1))</f>
        <v>0</v>
      </c>
      <c r="R106" s="63">
        <f ca="1">SUMIF(Data!$D$2:$D$237,$A106,OFFSET(Data!$Z$2,,R$2,235,1))</f>
        <v>0</v>
      </c>
      <c r="S106" s="63">
        <f ca="1">SUMIF(Data!$D$2:$D$237,$A106,OFFSET(Data!$Z$2,,S$2,235,1))</f>
        <v>0</v>
      </c>
      <c r="T106" s="63">
        <f ca="1">SUMIF(Data!$D$2:$D$237,$A106,OFFSET(Data!$Z$2,,T$2,235,1))</f>
        <v>0</v>
      </c>
      <c r="U106" s="63">
        <f ca="1">SUMIF(Data!$D$2:$D$237,$A106,OFFSET(Data!$Z$2,,U$2,235,1))</f>
        <v>0</v>
      </c>
      <c r="V106" s="63">
        <f ca="1">SUMIF(Data!$D$2:$D$237,$A106,OFFSET(Data!$Z$2,,V$2,235,1))</f>
        <v>0</v>
      </c>
      <c r="W106" s="63">
        <f ca="1">SUMIF(Data!$D$2:$D$237,$A106,OFFSET(Data!$Z$2,,W$2,235,1))</f>
        <v>0</v>
      </c>
      <c r="X106" s="63">
        <f ca="1">SUMIF(Data!$D$2:$D$237,$A106,OFFSET(Data!$Z$2,,X$2,235,1))</f>
        <v>0</v>
      </c>
      <c r="Y106" s="63">
        <f ca="1">SUMIF(Data!$D$2:$D$237,$A106,OFFSET(Data!$Z$2,,Y$2,235,1))</f>
        <v>0</v>
      </c>
      <c r="Z106" s="63">
        <f ca="1">SUMIF(Data!$D$2:$D$237,$A106,OFFSET(Data!$Z$2,,Z$2,235,1))</f>
        <v>0</v>
      </c>
      <c r="AA106" s="63">
        <f ca="1">SUMIF(Data!$D$2:$D$237,$A106,OFFSET(Data!$Z$2,,AA$2,235,1))</f>
        <v>0</v>
      </c>
      <c r="AB106" s="60">
        <f>IF(E106 &lt;&gt; 0,H106/E106,0)</f>
        <v>4.0449968003772187E-2</v>
      </c>
      <c r="AC106" s="58">
        <f>IF(E106&lt;&gt;0,I106/E106,0)</f>
        <v>3.0076454144353507E-2</v>
      </c>
    </row>
    <row r="107" spans="1:29" ht="14.25" customHeight="1" thickTop="1" thickBot="1" x14ac:dyDescent="0.2">
      <c r="A107" s="253" t="s">
        <v>106</v>
      </c>
      <c r="B107" s="253"/>
      <c r="C107" s="253"/>
      <c r="D107" s="46">
        <f>SUM(D104:D106)</f>
        <v>203973</v>
      </c>
      <c r="E107" s="46">
        <f>SUM(E104:E106)</f>
        <v>95643</v>
      </c>
      <c r="F107" s="46">
        <f>SUM(F104:F106)</f>
        <v>89697</v>
      </c>
      <c r="G107" s="64">
        <f>IF(E107&lt;&gt;"",E107/D107,0)</f>
        <v>0.46890029562736246</v>
      </c>
      <c r="H107" s="28">
        <f>SUM(H104:H106)</f>
        <v>3273</v>
      </c>
      <c r="I107" s="28">
        <f>SUM(I104:I106)</f>
        <v>2673</v>
      </c>
      <c r="J107" s="29">
        <f>SUM(J104:J106)</f>
        <v>236</v>
      </c>
      <c r="K107" s="29">
        <f>SUM(K104:K106)</f>
        <v>236</v>
      </c>
      <c r="L107" s="30">
        <f>F95</f>
        <v>1</v>
      </c>
      <c r="M107" s="179">
        <f t="shared" ref="M107:AA107" ca="1" si="23">SUM(M104:M106)</f>
        <v>52378</v>
      </c>
      <c r="N107" s="180">
        <f t="shared" ca="1" si="23"/>
        <v>37319</v>
      </c>
      <c r="O107" s="65">
        <f t="shared" ca="1" si="23"/>
        <v>0</v>
      </c>
      <c r="P107" s="65">
        <f t="shared" ca="1" si="23"/>
        <v>0</v>
      </c>
      <c r="Q107" s="65">
        <f t="shared" ca="1" si="23"/>
        <v>0</v>
      </c>
      <c r="R107" s="65">
        <f t="shared" ca="1" si="23"/>
        <v>0</v>
      </c>
      <c r="S107" s="65">
        <f t="shared" ca="1" si="23"/>
        <v>0</v>
      </c>
      <c r="T107" s="65">
        <f t="shared" ca="1" si="23"/>
        <v>0</v>
      </c>
      <c r="U107" s="65">
        <f t="shared" ca="1" si="23"/>
        <v>0</v>
      </c>
      <c r="V107" s="65">
        <f t="shared" ca="1" si="23"/>
        <v>0</v>
      </c>
      <c r="W107" s="65">
        <f t="shared" ca="1" si="23"/>
        <v>0</v>
      </c>
      <c r="X107" s="65">
        <f t="shared" ca="1" si="23"/>
        <v>0</v>
      </c>
      <c r="Y107" s="65">
        <f t="shared" ca="1" si="23"/>
        <v>0</v>
      </c>
      <c r="Z107" s="65">
        <f t="shared" ca="1" si="23"/>
        <v>0</v>
      </c>
      <c r="AA107" s="65">
        <f t="shared" ca="1" si="23"/>
        <v>0</v>
      </c>
      <c r="AB107" s="37">
        <f>IF(E107 &lt;&gt; "",H107/E107,0)</f>
        <v>3.4221009378626766E-2</v>
      </c>
      <c r="AC107" s="37">
        <f>IF(E107&lt;&gt;"",I107/E107,0)</f>
        <v>2.7947680436623695E-2</v>
      </c>
    </row>
    <row r="108" spans="1:29" ht="14" thickTop="1" x14ac:dyDescent="0.15"/>
  </sheetData>
  <sheetProtection sheet="1" objects="1" scenarios="1"/>
  <mergeCells count="68"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4:C24"/>
    <mergeCell ref="A25:C25"/>
    <mergeCell ref="A26:C26"/>
    <mergeCell ref="A27:C27"/>
    <mergeCell ref="A28:C28"/>
    <mergeCell ref="A29:C29"/>
    <mergeCell ref="A30:C30"/>
    <mergeCell ref="A31:C31"/>
    <mergeCell ref="A35:C35"/>
    <mergeCell ref="A36:C36"/>
    <mergeCell ref="A37:C37"/>
    <mergeCell ref="A38:C38"/>
    <mergeCell ref="A39:C39"/>
    <mergeCell ref="A40:C40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62:C62"/>
    <mergeCell ref="A63:C63"/>
    <mergeCell ref="A64:C64"/>
    <mergeCell ref="A65:C65"/>
    <mergeCell ref="A66:C66"/>
    <mergeCell ref="A67:C67"/>
    <mergeCell ref="A68:C68"/>
    <mergeCell ref="A73:C73"/>
    <mergeCell ref="A74:C74"/>
    <mergeCell ref="A75:C75"/>
    <mergeCell ref="A76:C76"/>
    <mergeCell ref="A77:C77"/>
    <mergeCell ref="A78:C78"/>
    <mergeCell ref="A85:C85"/>
    <mergeCell ref="A86:C86"/>
    <mergeCell ref="A87:C87"/>
    <mergeCell ref="A88:C88"/>
    <mergeCell ref="A89:C89"/>
    <mergeCell ref="A90:C90"/>
    <mergeCell ref="A105:C105"/>
    <mergeCell ref="A106:C106"/>
    <mergeCell ref="A107:C107"/>
    <mergeCell ref="A91:C91"/>
    <mergeCell ref="A94:C94"/>
    <mergeCell ref="A95:C95"/>
    <mergeCell ref="A99:C99"/>
    <mergeCell ref="A104:C104"/>
  </mergeCells>
  <pageMargins left="0.78749999999999998" right="0.78749999999999998" top="1.0249999999999999" bottom="1.0249999999999999" header="0.78749999999999998" footer="0.78749999999999998"/>
  <pageSetup paperSize="9" orientation="portrait" r:id="rId1"/>
  <headerFooter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3"/>
  <sheetViews>
    <sheetView workbookViewId="0">
      <selection activeCell="E4" sqref="E4"/>
    </sheetView>
  </sheetViews>
  <sheetFormatPr baseColWidth="10" defaultColWidth="9.1640625" defaultRowHeight="13" x14ac:dyDescent="0.15"/>
  <sheetData>
    <row r="1" spans="1:9" ht="18" x14ac:dyDescent="0.2">
      <c r="A1" s="66" t="s">
        <v>93</v>
      </c>
    </row>
    <row r="2" spans="1:9" ht="18" x14ac:dyDescent="0.2">
      <c r="A2" s="66" t="str">
        <f ca="1">"Résultat "&amp;IF(ARCHIPELS!J24=ARCHIPELS!K24,"provisoire ","partiel ")&amp;TEXT(ARCHIPELS!B3,"jj mmmm aaaa hh:mm")</f>
        <v>Résultat provisoire 07 mai 2017 07:57</v>
      </c>
      <c r="F2" s="67">
        <f>VLOOKUP($A$1,ARCHIPELS!$A$6:$L$18,12)</f>
        <v>1</v>
      </c>
      <c r="G2" s="251" t="s">
        <v>150</v>
      </c>
      <c r="H2" s="251"/>
      <c r="I2" s="68" t="str">
        <f>VLOOKUP($A$1,ARCHIPELS!$A$5:$K$78,10,)&amp;" bureaux saisis sur "&amp;VLOOKUP($A$1,ARCHIPELS!$A$5:$K$78,11,)</f>
        <v>6 bureaux saisis sur 6</v>
      </c>
    </row>
    <row r="3" spans="1:9" ht="16" x14ac:dyDescent="0.2">
      <c r="B3" s="70" t="s">
        <v>152</v>
      </c>
      <c r="C3" s="67">
        <f>VLOOKUP($A$1,ARCHIPELS!$A$5:$K$78,7,)</f>
        <v>0.4863690241011458</v>
      </c>
    </row>
  </sheetData>
  <sheetProtection sheet="1" objects="1" scenarios="1"/>
  <mergeCells count="1">
    <mergeCell ref="G2:H2"/>
  </mergeCells>
  <pageMargins left="0.78749999999999998" right="0.78749999999999998" top="1.0249999999999999" bottom="1.0249999999999999" header="0.78749999999999998" footer="0.78749999999999998"/>
  <pageSetup paperSize="9" scale="66" orientation="landscape" r:id="rId1"/>
  <headerFooter>
    <oddHeader>&amp;C&amp;A</oddHeader>
    <oddFooter>&amp;CPage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3"/>
  <sheetViews>
    <sheetView workbookViewId="0">
      <selection activeCell="E4" sqref="E4"/>
    </sheetView>
  </sheetViews>
  <sheetFormatPr baseColWidth="10" defaultColWidth="9.1640625" defaultRowHeight="13" x14ac:dyDescent="0.15"/>
  <sheetData>
    <row r="1" spans="1:9" ht="18" x14ac:dyDescent="0.2">
      <c r="A1" s="66" t="s">
        <v>101</v>
      </c>
    </row>
    <row r="2" spans="1:9" ht="18" x14ac:dyDescent="0.2">
      <c r="A2" s="66" t="str">
        <f ca="1">"Résultat "&amp;IF(ARCHIPELS!J24=ARCHIPELS!K24,"provisoire ","partiel ")&amp;TEXT(ARCHIPELS!B3,"jj mmmm aaaa hh:mm")</f>
        <v>Résultat provisoire 07 mai 2017 07:57</v>
      </c>
      <c r="F2" s="67">
        <f>VLOOKUP($A$1,ARCHIPELS!$A$6:$L$18,12)</f>
        <v>1</v>
      </c>
      <c r="G2" s="251" t="s">
        <v>150</v>
      </c>
      <c r="H2" s="251"/>
      <c r="I2" s="68" t="str">
        <f>VLOOKUP($A$1,ARCHIPELS!$A$5:$K$78,10,)&amp;" bureaux saisis sur "&amp;VLOOKUP($A$1,ARCHIPELS!$A$5:$K$78,11,)</f>
        <v>10 bureaux saisis sur 10</v>
      </c>
    </row>
    <row r="3" spans="1:9" ht="16" x14ac:dyDescent="0.2">
      <c r="B3" s="70" t="s">
        <v>152</v>
      </c>
      <c r="C3" s="67">
        <f>VLOOKUP($A$1,ARCHIPELS!$A$5:$K$78,7,)</f>
        <v>0.50695950831525671</v>
      </c>
    </row>
  </sheetData>
  <sheetProtection sheet="1" objects="1" scenarios="1"/>
  <mergeCells count="1">
    <mergeCell ref="G2:H2"/>
  </mergeCells>
  <pageMargins left="0.78749999999999998" right="0.78749999999999998" top="1.0249999999999999" bottom="1.0249999999999999" header="0.78749999999999998" footer="0.78749999999999998"/>
  <pageSetup paperSize="9" scale="66" orientation="landscape" r:id="rId1"/>
  <headerFooter>
    <oddHeader>&amp;C&amp;A</oddHeader>
    <oddFooter>&amp;CPage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3"/>
  <sheetViews>
    <sheetView workbookViewId="0">
      <selection activeCell="F3" sqref="F3"/>
    </sheetView>
  </sheetViews>
  <sheetFormatPr baseColWidth="10" defaultColWidth="9.1640625" defaultRowHeight="13" x14ac:dyDescent="0.15"/>
  <sheetData>
    <row r="1" spans="1:9" ht="18" x14ac:dyDescent="0.2">
      <c r="A1" s="66" t="s">
        <v>100</v>
      </c>
    </row>
    <row r="2" spans="1:9" ht="18" x14ac:dyDescent="0.2">
      <c r="A2" s="66" t="str">
        <f ca="1">"Résultat "&amp;IF(ARCHIPELS!J24=ARCHIPELS!K24,"provisoire ","partiel ")&amp;TEXT(ARCHIPELS!B3,"jj mmmm aaaa hh:mm")</f>
        <v>Résultat provisoire 07 mai 2017 07:57</v>
      </c>
      <c r="F2" s="67">
        <f>VLOOKUP($A$1,ARCHIPELS!$A$6:$L$18,12)</f>
        <v>1</v>
      </c>
      <c r="G2" s="251" t="s">
        <v>150</v>
      </c>
      <c r="H2" s="251"/>
      <c r="I2" s="68" t="str">
        <f>VLOOKUP($A$1,ARCHIPELS!$A$5:$K$78,10,)&amp;" bureaux saisis sur "&amp;VLOOKUP($A$1,ARCHIPELS!$A$5:$K$78,11,)</f>
        <v>15 bureaux saisis sur 15</v>
      </c>
    </row>
    <row r="3" spans="1:9" ht="16" x14ac:dyDescent="0.2">
      <c r="B3" s="70" t="s">
        <v>152</v>
      </c>
      <c r="C3" s="67">
        <f>VLOOKUP($A$1,ARCHIPELS!$A$5:$K$78,7,)</f>
        <v>0.472601323407775</v>
      </c>
    </row>
  </sheetData>
  <sheetProtection sheet="1" objects="1" scenarios="1"/>
  <mergeCells count="1">
    <mergeCell ref="G2:H2"/>
  </mergeCells>
  <pageMargins left="0.78749999999999998" right="0.78749999999999998" top="1.0249999999999999" bottom="1.0249999999999999" header="0.78749999999999998" footer="0.78749999999999998"/>
  <pageSetup paperSize="9" scale="66" orientation="landscape" r:id="rId1"/>
  <headerFooter>
    <oddHeader>&amp;C&amp;A</oddHeader>
    <oddFooter>&amp;CPage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3"/>
  <sheetViews>
    <sheetView workbookViewId="0">
      <selection activeCell="F2" sqref="F2"/>
    </sheetView>
  </sheetViews>
  <sheetFormatPr baseColWidth="10" defaultColWidth="9.1640625" defaultRowHeight="13" x14ac:dyDescent="0.15"/>
  <sheetData>
    <row r="1" spans="1:9" ht="18" x14ac:dyDescent="0.2">
      <c r="A1" s="66" t="s">
        <v>94</v>
      </c>
    </row>
    <row r="2" spans="1:9" ht="18" x14ac:dyDescent="0.2">
      <c r="A2" s="66" t="str">
        <f ca="1">"Résultat "&amp;IF(ARCHIPELS!J24=ARCHIPELS!K24,"provisoire ","partiel ")&amp;TEXT(ARCHIPELS!B3,"jj mmmm aaaa hh:mm")</f>
        <v>Résultat provisoire 07 mai 2017 07:57</v>
      </c>
      <c r="F2" s="67">
        <f>VLOOKUP($A$1,ARCHIPELS!$A$6:$L$18,12)</f>
        <v>1</v>
      </c>
      <c r="G2" s="251" t="s">
        <v>150</v>
      </c>
      <c r="H2" s="251"/>
      <c r="I2" s="68" t="str">
        <f>VLOOKUP($A$1,ARCHIPELS!$A$5:$K$78,10,)&amp;" bureaux saisis sur "&amp;VLOOKUP($A$1,ARCHIPELS!$A$5:$K$78,11,)</f>
        <v>14 bureaux saisis sur 14</v>
      </c>
    </row>
    <row r="3" spans="1:9" ht="16" x14ac:dyDescent="0.2">
      <c r="B3" s="70" t="s">
        <v>152</v>
      </c>
      <c r="C3" s="67">
        <f>VLOOKUP($A$1,ARCHIPELS!$A$5:$K$78,7,)</f>
        <v>0.31027968725402738</v>
      </c>
    </row>
  </sheetData>
  <sheetProtection sheet="1" objects="1" scenarios="1"/>
  <mergeCells count="1">
    <mergeCell ref="G2:H2"/>
  </mergeCells>
  <pageMargins left="0.78749999999999998" right="0.78749999999999998" top="1.0249999999999999" bottom="1.0249999999999999" header="0.78749999999999998" footer="0.78749999999999998"/>
  <pageSetup paperSize="9" scale="66" orientation="landscape" r:id="rId1"/>
  <headerFooter>
    <oddHeader>&amp;C&amp;A</oddHeader>
    <oddFooter>&amp;CPage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3"/>
  <sheetViews>
    <sheetView workbookViewId="0">
      <selection activeCell="F3" sqref="F3"/>
    </sheetView>
  </sheetViews>
  <sheetFormatPr baseColWidth="10" defaultColWidth="9.1640625" defaultRowHeight="13" x14ac:dyDescent="0.15"/>
  <sheetData>
    <row r="1" spans="1:9" ht="18" x14ac:dyDescent="0.2">
      <c r="A1" s="66" t="s">
        <v>96</v>
      </c>
    </row>
    <row r="2" spans="1:9" ht="18" x14ac:dyDescent="0.2">
      <c r="A2" s="66" t="str">
        <f ca="1">"Résultat "&amp;IF(ARCHIPELS!J24=ARCHIPELS!K24,"provisoire ","partiel ")&amp;TEXT(ARCHIPELS!B3,"jj mmmm aaaa hh:mm")</f>
        <v>Résultat provisoire 07 mai 2017 07:57</v>
      </c>
      <c r="F2" s="67">
        <f>VLOOKUP($A$1,ARCHIPELS!$A$6:$L$18,12)</f>
        <v>1</v>
      </c>
      <c r="G2" s="251" t="s">
        <v>150</v>
      </c>
      <c r="H2" s="251"/>
      <c r="I2" s="68" t="str">
        <f>VLOOKUP($A$1,ARCHIPELS!$A$5:$K$78,10,)&amp;" bureaux saisis sur "&amp;VLOOKUP($A$1,ARCHIPELS!$A$5:$K$78,11,)</f>
        <v>13 bureaux saisis sur 13</v>
      </c>
    </row>
    <row r="3" spans="1:9" ht="16" x14ac:dyDescent="0.2">
      <c r="B3" s="70" t="s">
        <v>152</v>
      </c>
      <c r="C3" s="67">
        <f>VLOOKUP($A$1,ARCHIPELS!$A$5:$K$78,7,)</f>
        <v>0.42585680352901256</v>
      </c>
    </row>
  </sheetData>
  <sheetProtection sheet="1" objects="1" scenarios="1"/>
  <mergeCells count="1">
    <mergeCell ref="G2:H2"/>
  </mergeCells>
  <pageMargins left="0.78749999999999998" right="0.78749999999999998" top="1.0249999999999999" bottom="1.0249999999999999" header="0.78749999999999998" footer="0.78749999999999998"/>
  <pageSetup paperSize="9" scale="66" orientation="landscape" r:id="rId1"/>
  <headerFooter>
    <oddHeader>&amp;C&amp;A</oddHeader>
    <oddFooter>&amp;CPage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3"/>
  <sheetViews>
    <sheetView workbookViewId="0">
      <selection activeCell="F4" sqref="F4"/>
    </sheetView>
  </sheetViews>
  <sheetFormatPr baseColWidth="10" defaultColWidth="9.1640625" defaultRowHeight="13" x14ac:dyDescent="0.15"/>
  <sheetData>
    <row r="1" spans="1:9" ht="18" x14ac:dyDescent="0.2">
      <c r="A1" s="66" t="s">
        <v>102</v>
      </c>
    </row>
    <row r="2" spans="1:9" ht="18" x14ac:dyDescent="0.2">
      <c r="A2" s="66" t="str">
        <f ca="1">"Résultat "&amp;IF(ARCHIPELS!J24=ARCHIPELS!K24,"provisoire ","partiel ")&amp;TEXT(ARCHIPELS!B3,"jj mmmm aaaa hh:mm")</f>
        <v>Résultat provisoire 07 mai 2017 07:57</v>
      </c>
      <c r="F2" s="67">
        <f>VLOOKUP($A$1,ARCHIPELS!$A$6:$L$18,12)</f>
        <v>1</v>
      </c>
      <c r="G2" s="251" t="s">
        <v>150</v>
      </c>
      <c r="H2" s="251"/>
      <c r="I2" s="68" t="str">
        <f>VLOOKUP($A$1,ARCHIPELS!$A$5:$K$78,10,)&amp;" bureaux saisis sur "&amp;VLOOKUP($A$1,ARCHIPELS!$A$5:$K$78,11,)</f>
        <v>15 bureaux saisis sur 15</v>
      </c>
    </row>
    <row r="3" spans="1:9" ht="16" x14ac:dyDescent="0.2">
      <c r="B3" s="70" t="s">
        <v>152</v>
      </c>
      <c r="C3" s="67">
        <f>VLOOKUP($A$1,ARCHIPELS!$A$5:$K$78,7,)</f>
        <v>0.54450173747337738</v>
      </c>
    </row>
  </sheetData>
  <sheetProtection sheet="1" objects="1" scenarios="1"/>
  <mergeCells count="1">
    <mergeCell ref="G2:H2"/>
  </mergeCells>
  <pageMargins left="0.78749999999999998" right="0.78749999999999998" top="1.0249999999999999" bottom="1.0249999999999999" header="0.78749999999999998" footer="0.78749999999999998"/>
  <pageSetup paperSize="9" scale="66" orientation="landscape" r:id="rId1"/>
  <headerFooter>
    <oddHeader>&amp;C&amp;A</oddHeader>
    <oddFooter>&amp;CPage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3"/>
  <sheetViews>
    <sheetView workbookViewId="0">
      <selection activeCell="F4" sqref="F4"/>
    </sheetView>
  </sheetViews>
  <sheetFormatPr baseColWidth="10" defaultColWidth="9.1640625" defaultRowHeight="13" x14ac:dyDescent="0.15"/>
  <sheetData>
    <row r="1" spans="1:9" ht="18" x14ac:dyDescent="0.2">
      <c r="A1" s="66" t="s">
        <v>97</v>
      </c>
    </row>
    <row r="2" spans="1:9" ht="18" x14ac:dyDescent="0.2">
      <c r="A2" s="66" t="str">
        <f ca="1">"Résultat "&amp;IF(ARCHIPELS!J24=ARCHIPELS!K24,"provisoire ","partiel ")&amp;TEXT(ARCHIPELS!B3,"jj mmmm aaaa hh:mm")</f>
        <v>Résultat provisoire 07 mai 2017 07:57</v>
      </c>
      <c r="F2" s="67">
        <f>VLOOKUP($A$1,ARCHIPELS!$A$6:$L$18,12)</f>
        <v>1</v>
      </c>
      <c r="G2" s="251" t="s">
        <v>150</v>
      </c>
      <c r="H2" s="251"/>
      <c r="I2" s="68" t="str">
        <f>VLOOKUP($A$1,ARCHIPELS!$A$5:$K$78,10,)&amp;" bureaux saisis sur "&amp;VLOOKUP($A$1,ARCHIPELS!$A$5:$K$78,11,)</f>
        <v>10 bureaux saisis sur 10</v>
      </c>
    </row>
    <row r="3" spans="1:9" ht="16" x14ac:dyDescent="0.2">
      <c r="B3" s="70" t="s">
        <v>152</v>
      </c>
      <c r="C3" s="67">
        <f>VLOOKUP($A$1,ARCHIPELS!$A$5:$K$78,7,)</f>
        <v>0.47118463180362863</v>
      </c>
    </row>
  </sheetData>
  <sheetProtection sheet="1" objects="1" scenarios="1"/>
  <mergeCells count="1">
    <mergeCell ref="G2:H2"/>
  </mergeCells>
  <pageMargins left="0.78749999999999998" right="0.78749999999999998" top="1.0249999999999999" bottom="1.0249999999999999" header="0.78749999999999998" footer="0.78749999999999998"/>
  <pageSetup paperSize="9" scale="66" orientation="landscape" r:id="rId1"/>
  <headerFooter>
    <oddHeader>&amp;C&amp;A</oddHeader>
    <oddFooter>&amp;CPage 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3"/>
  <sheetViews>
    <sheetView workbookViewId="0">
      <selection activeCell="A2" sqref="A2"/>
    </sheetView>
  </sheetViews>
  <sheetFormatPr baseColWidth="10" defaultColWidth="9.1640625" defaultRowHeight="13" x14ac:dyDescent="0.15"/>
  <sheetData>
    <row r="1" spans="1:9" ht="18" x14ac:dyDescent="0.2">
      <c r="A1" s="66" t="s">
        <v>107</v>
      </c>
    </row>
    <row r="2" spans="1:9" ht="18" x14ac:dyDescent="0.2">
      <c r="A2" s="66" t="str">
        <f ca="1">"Résultat "&amp;IF(ARCHIPELS!J24=ARCHIPELS!K24,"provisoire ","partiel ")&amp;TEXT(ARCHIPELS!$B$3,"jj mmmm aaaa hh:mm")</f>
        <v>Résultat provisoire 07 mai 2017 07:57</v>
      </c>
      <c r="F2" s="67">
        <f>VLOOKUP($A$1,ARCHIPELS!$A$24:$L$30,12)</f>
        <v>1</v>
      </c>
      <c r="G2" s="251" t="s">
        <v>150</v>
      </c>
      <c r="H2" s="251"/>
      <c r="I2" s="68" t="str">
        <f>VLOOKUP($A$1,ARCHIPELS!$A$5:$K$78,10,)&amp;" bureaux saisis sur "&amp;VLOOKUP($A$1,ARCHIPELS!$A$5:$K$78,11,)</f>
        <v>5 bureaux saisis sur 5</v>
      </c>
    </row>
    <row r="3" spans="1:9" ht="16" x14ac:dyDescent="0.2">
      <c r="B3" s="70" t="s">
        <v>152</v>
      </c>
      <c r="C3" s="67">
        <f>VLOOKUP($A$1,ARCHIPELS!$A$5:$K$78,7,)</f>
        <v>0.41044665380620271</v>
      </c>
    </row>
  </sheetData>
  <sheetProtection sheet="1" objects="1" scenarios="1"/>
  <mergeCells count="1">
    <mergeCell ref="G2:H2"/>
  </mergeCells>
  <pageMargins left="0.78749999999999998" right="0.78749999999999998" top="1.0249999999999999" bottom="1.0249999999999999" header="0.78749999999999998" footer="0.78749999999999998"/>
  <pageSetup paperSize="9" scale="66" orientation="landscape" r:id="rId1"/>
  <headerFooter>
    <oddHeader>&amp;C&amp;A</oddHeader>
    <oddFooter>&amp;CPage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237"/>
  <sheetViews>
    <sheetView workbookViewId="0">
      <selection activeCell="X47" sqref="X47"/>
    </sheetView>
  </sheetViews>
  <sheetFormatPr baseColWidth="10" defaultColWidth="9.1640625" defaultRowHeight="13" x14ac:dyDescent="0.15"/>
  <cols>
    <col min="8" max="9" width="7.1640625" style="156" customWidth="1"/>
    <col min="11" max="11" width="7.1640625" style="156" customWidth="1"/>
    <col min="13" max="13" width="7.1640625" style="156" customWidth="1"/>
    <col min="16" max="16" width="7.1640625" style="156" customWidth="1"/>
    <col min="19" max="19" width="9.1640625" style="156"/>
    <col min="26" max="26" width="6.5" style="160" customWidth="1"/>
    <col min="27" max="27" width="9.1640625" style="25"/>
    <col min="28" max="28" width="9.1640625" style="176"/>
    <col min="33" max="33" width="9.1640625" style="160"/>
    <col min="34" max="34" width="10" style="25" bestFit="1" customWidth="1"/>
    <col min="35" max="35" width="11.1640625" style="118" bestFit="1" customWidth="1"/>
  </cols>
  <sheetData>
    <row r="1" spans="1:98" ht="14" thickBo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62" t="s">
        <v>7</v>
      </c>
      <c r="I1" s="162" t="s">
        <v>8</v>
      </c>
      <c r="J1" t="s">
        <v>9</v>
      </c>
      <c r="K1" s="162" t="s">
        <v>10</v>
      </c>
      <c r="L1" t="s">
        <v>11</v>
      </c>
      <c r="M1" s="162" t="s">
        <v>12</v>
      </c>
      <c r="N1" t="s">
        <v>13</v>
      </c>
      <c r="O1" t="s">
        <v>14</v>
      </c>
      <c r="P1" s="162" t="s">
        <v>15</v>
      </c>
      <c r="Q1" t="s">
        <v>16</v>
      </c>
      <c r="R1" t="s">
        <v>17</v>
      </c>
      <c r="S1" s="163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s="164" t="s">
        <v>25</v>
      </c>
      <c r="AA1" s="115" t="s">
        <v>26</v>
      </c>
      <c r="AB1" s="177" t="s">
        <v>27</v>
      </c>
      <c r="AG1" s="164" t="s">
        <v>25</v>
      </c>
      <c r="AH1" s="115" t="s">
        <v>26</v>
      </c>
      <c r="AI1" s="116" t="s">
        <v>27</v>
      </c>
    </row>
    <row r="2" spans="1:98" s="172" customFormat="1" x14ac:dyDescent="0.15">
      <c r="A2" s="171" t="s">
        <v>28</v>
      </c>
      <c r="B2" s="172" t="s">
        <v>29</v>
      </c>
      <c r="C2" s="172">
        <v>1</v>
      </c>
      <c r="D2" s="172" t="s">
        <v>30</v>
      </c>
      <c r="E2" s="172">
        <v>11</v>
      </c>
      <c r="F2" s="172" t="s">
        <v>31</v>
      </c>
      <c r="G2" s="172">
        <v>1</v>
      </c>
      <c r="H2" s="154">
        <f>IF(SUMIFS(Import!H$2:H$237,Import!$F$2:$F$237,$F2,Import!$G$2:$G$237,$G2)=0,Data_T1!$H2,SUMIFS(Import!H$2:H$237,Import!$F$2:$F$237,$F2,Import!$G$2:$G$237,$G2))</f>
        <v>410</v>
      </c>
      <c r="I2" s="154">
        <f>SUMIFS(Import!I$2:I$237,Import!$F$2:$F$237,$F2,Import!$G$2:$G$237,$G2)</f>
        <v>266</v>
      </c>
      <c r="J2" s="172">
        <f>SUMIFS(Import!J$2:J$237,Import!$F$2:$F$237,$F2,Import!$G$2:$G$237,$G2)</f>
        <v>64.88</v>
      </c>
      <c r="K2" s="154">
        <f>SUMIFS(Import!K$2:K$237,Import!$F$2:$F$237,$F2,Import!$G$2:$G$237,$G2)</f>
        <v>144</v>
      </c>
      <c r="L2" s="172">
        <f>SUMIFS(Import!L$2:L$237,Import!$F$2:$F$237,$F2,Import!$G$2:$G$237,$G2)</f>
        <v>35.119999999999997</v>
      </c>
      <c r="M2" s="154">
        <f>SUMIFS(Import!M$2:M$237,Import!$F$2:$F$237,$F2,Import!$G$2:$G$237,$G2)</f>
        <v>3</v>
      </c>
      <c r="N2" s="172">
        <f>SUMIFS(Import!N$2:N$237,Import!$F$2:$F$237,$F2,Import!$G$2:$G$237,$G2)</f>
        <v>0.73</v>
      </c>
      <c r="O2" s="172">
        <f>SUMIFS(Import!O$2:O$237,Import!$F$2:$F$237,$F2,Import!$G$2:$G$237,$G2)</f>
        <v>2.08</v>
      </c>
      <c r="P2" s="154">
        <f>SUMIFS(Import!P$2:P$237,Import!$F$2:$F$237,$F2,Import!$G$2:$G$237,$G2)</f>
        <v>1</v>
      </c>
      <c r="Q2" s="172">
        <f>SUMIFS(Import!Q$2:Q$237,Import!$F$2:$F$237,$F2,Import!$G$2:$G$237,$G2)</f>
        <v>0.24</v>
      </c>
      <c r="R2" s="172">
        <f>SUMIFS(Import!R$2:R$237,Import!$F$2:$F$237,$F2,Import!$G$2:$G$237,$G2)</f>
        <v>0.69</v>
      </c>
      <c r="S2" s="156">
        <f>SUMIFS(Import!S$2:S$237,Import!$F$2:$F$237,$F2,Import!$G$2:$G$237,$G2)</f>
        <v>140</v>
      </c>
      <c r="T2" s="172">
        <f>SUMIFS(Import!T$2:T$237,Import!$F$2:$F$237,$F2,Import!$G$2:$G$237,$G2)</f>
        <v>34.15</v>
      </c>
      <c r="U2" s="172">
        <f>SUMIFS(Import!U$2:U$237,Import!$F$2:$F$237,$F2,Import!$G$2:$G$237,$G2)</f>
        <v>97.22</v>
      </c>
      <c r="V2" s="172">
        <v>1</v>
      </c>
      <c r="W2" s="172" t="s">
        <v>32</v>
      </c>
      <c r="X2" s="172" t="s">
        <v>33</v>
      </c>
      <c r="Y2" s="172" t="s">
        <v>34</v>
      </c>
      <c r="Z2" s="158">
        <f>SUMIFS(Import!Z$2:Z$237,Import!$F$2:$F$237,$F2,Import!$G$2:$G$237,$G2)</f>
        <v>67</v>
      </c>
      <c r="AA2" s="172">
        <f>SUMIFS(Import!AA$2:AA$237,Import!$F$2:$F$237,$F2,Import!$G$2:$G$237,$G2)</f>
        <v>16.34</v>
      </c>
      <c r="AB2" s="173">
        <f>SUMIFS(Import!AB$2:AB$237,Import!$F$2:$F$237,$F2,Import!$G$2:$G$237,$G2)</f>
        <v>47.86</v>
      </c>
      <c r="AC2" s="172">
        <v>2</v>
      </c>
      <c r="AD2" s="172" t="s">
        <v>35</v>
      </c>
      <c r="AE2" s="172" t="s">
        <v>36</v>
      </c>
      <c r="AF2" s="172" t="s">
        <v>37</v>
      </c>
      <c r="AG2" s="158">
        <f>SUMIFS(Import!AG$2:AG$237,Import!$F$2:$F$237,$F2,Import!$G$2:$G$237,$G2)</f>
        <v>73</v>
      </c>
      <c r="AH2" s="172">
        <f>SUMIFS(Import!AH$2:AH$237,Import!$F$2:$F$237,$F2,Import!$G$2:$G$237,$G2)</f>
        <v>17.8</v>
      </c>
      <c r="AI2" s="173">
        <f>SUMIFS(Import!AI$2:AI$237,Import!$F$2:$F$237,$F2,Import!$G$2:$G$237,$G2)</f>
        <v>52.14</v>
      </c>
      <c r="AN2" s="172">
        <f ca="1">SUMIFS(Import!AN$2:AN$166,Import!$F$2:$F$166,$F2,Import!$G$2:$G$166,$G2)</f>
        <v>0</v>
      </c>
      <c r="AO2" s="172">
        <f ca="1">SUMIFS(Import!AO$2:AO$166,Import!$F$2:$F$166,$F2,Import!$G$2:$G$166,$G2)</f>
        <v>0</v>
      </c>
      <c r="AP2" s="172">
        <f ca="1">SUMIFS(Import!AP$2:AP$166,Import!$F$2:$F$166,$F2,Import!$G$2:$G$166,$G2)</f>
        <v>0</v>
      </c>
      <c r="AU2" s="172">
        <f ca="1">SUMIFS(Import!AU$2:AU$166,Import!$F$2:$F$166,$F2,Import!$G$2:$G$166,$G2)</f>
        <v>0</v>
      </c>
      <c r="AV2" s="172">
        <f ca="1">SUMIFS(Import!AV$2:AV$166,Import!$F$2:$F$166,$F2,Import!$G$2:$G$166,$G2)</f>
        <v>0</v>
      </c>
      <c r="AW2" s="172">
        <f ca="1">SUMIFS(Import!AW$2:AW$166,Import!$F$2:$F$166,$F2,Import!$G$2:$G$166,$G2)</f>
        <v>0</v>
      </c>
      <c r="BB2" s="172">
        <f ca="1">SUMIFS(Import!BB$2:BB$166,Import!$F$2:$F$166,$F2,Import!$G$2:$G$166,$G2)</f>
        <v>0</v>
      </c>
      <c r="BC2" s="172">
        <f ca="1">SUMIFS(Import!BC$2:BC$166,Import!$F$2:$F$166,$F2,Import!$G$2:$G$166,$G2)</f>
        <v>0</v>
      </c>
      <c r="BD2" s="172">
        <f ca="1">SUMIFS(Import!BD$2:BD$166,Import!$F$2:$F$166,$F2,Import!$G$2:$G$166,$G2)</f>
        <v>0</v>
      </c>
      <c r="BI2" s="172">
        <f ca="1">SUMIFS(Import!BI$2:BI$166,Import!$F$2:$F$166,$F2,Import!$G$2:$G$166,$G2)</f>
        <v>0</v>
      </c>
      <c r="BJ2" s="172">
        <f ca="1">SUMIFS(Import!BJ$2:BJ$166,Import!$F$2:$F$166,$F2,Import!$G$2:$G$166,$G2)</f>
        <v>0</v>
      </c>
      <c r="BK2" s="172">
        <f ca="1">SUMIFS(Import!BK$2:BK$166,Import!$F$2:$F$166,$F2,Import!$G$2:$G$166,$G2)</f>
        <v>0</v>
      </c>
      <c r="BP2" s="172">
        <f ca="1">SUMIFS(Import!BP$2:BP$166,Import!$F$2:$F$166,$F2,Import!$G$2:$G$166,$G2)</f>
        <v>0</v>
      </c>
      <c r="BQ2" s="172">
        <f ca="1">SUMIFS(Import!BQ$2:BQ$166,Import!$F$2:$F$166,$F2,Import!$G$2:$G$166,$G2)</f>
        <v>0</v>
      </c>
      <c r="BR2" s="172">
        <f ca="1">SUMIFS(Import!BR$2:BR$166,Import!$F$2:$F$166,$F2,Import!$G$2:$G$166,$G2)</f>
        <v>0</v>
      </c>
      <c r="BW2" s="172">
        <f ca="1">SUMIFS(Import!BW$2:BW$166,Import!$F$2:$F$166,$F2,Import!$G$2:$G$166,$G2)</f>
        <v>0</v>
      </c>
      <c r="BX2" s="172">
        <f ca="1">SUMIFS(Import!BX$2:BX$166,Import!$F$2:$F$166,$F2,Import!$G$2:$G$166,$G2)</f>
        <v>0</v>
      </c>
      <c r="BY2" s="172">
        <f ca="1">SUMIFS(Import!BY$2:BY$166,Import!$F$2:$F$166,$F2,Import!$G$2:$G$166,$G2)</f>
        <v>0</v>
      </c>
      <c r="CD2" s="172">
        <f ca="1">SUMIFS(Import!CD$2:CD$166,Import!$F$2:$F$166,$F2,Import!$G$2:$G$166,$G2)</f>
        <v>0</v>
      </c>
      <c r="CE2" s="172">
        <f ca="1">SUMIFS(Import!CE$2:CE$166,Import!$F$2:$F$166,$F2,Import!$G$2:$G$166,$G2)</f>
        <v>0</v>
      </c>
      <c r="CF2" s="172">
        <f ca="1">SUMIFS(Import!CF$2:CF$166,Import!$F$2:$F$166,$F2,Import!$G$2:$G$166,$G2)</f>
        <v>0</v>
      </c>
      <c r="CK2" s="172">
        <f ca="1">SUMIFS(Import!CK$2:CK$166,Import!$F$2:$F$166,$F2,Import!$G$2:$G$166,$G2)</f>
        <v>0</v>
      </c>
      <c r="CL2" s="172">
        <f ca="1">SUMIFS(Import!CL$2:CL$166,Import!$F$2:$F$166,$F2,Import!$G$2:$G$166,$G2)</f>
        <v>0</v>
      </c>
      <c r="CM2" s="172">
        <f ca="1">SUMIFS(Import!CM$2:CM$166,Import!$F$2:$F$166,$F2,Import!$G$2:$G$166,$G2)</f>
        <v>0</v>
      </c>
      <c r="CR2" s="172">
        <f ca="1">SUMIFS(Import!CR$2:CR$166,Import!$F$2:$F$166,$F2,Import!$G$2:$G$166,$G2)</f>
        <v>0</v>
      </c>
      <c r="CS2" s="172">
        <f ca="1">SUMIFS(Import!CS$2:CS$166,Import!$F$2:$F$166,$F2,Import!$G$2:$G$166,$G2)</f>
        <v>0</v>
      </c>
      <c r="CT2" s="172">
        <f ca="1">SUMIFS(Import!CT$2:CT$166,Import!$F$2:$F$166,$F2,Import!$G$2:$G$166,$G2)</f>
        <v>0</v>
      </c>
    </row>
    <row r="3" spans="1:98" s="169" customFormat="1" ht="14" thickBot="1" x14ac:dyDescent="0.2">
      <c r="A3" s="168" t="s">
        <v>28</v>
      </c>
      <c r="B3" s="169" t="s">
        <v>29</v>
      </c>
      <c r="C3" s="169">
        <v>1</v>
      </c>
      <c r="D3" s="169" t="s">
        <v>30</v>
      </c>
      <c r="E3" s="169">
        <v>11</v>
      </c>
      <c r="F3" s="169" t="s">
        <v>31</v>
      </c>
      <c r="G3" s="169">
        <v>2</v>
      </c>
      <c r="H3" s="155">
        <f>IF(SUMIFS(Import!H$2:H$237,Import!$F$2:$F$237,$F3,Import!$G$2:$G$237,$G3)=0,Data_T1!$H3,SUMIFS(Import!H$2:H$237,Import!$F$2:$F$237,$F3,Import!$G$2:$G$237,$G3))</f>
        <v>253</v>
      </c>
      <c r="I3" s="155">
        <f>SUMIFS(Import!I$2:I$237,Import!$F$2:$F$237,$F3,Import!$G$2:$G$237,$G3)</f>
        <v>158</v>
      </c>
      <c r="J3" s="169">
        <f>SUMIFS(Import!J$2:J$237,Import!$F$2:$F$237,$F3,Import!$G$2:$G$237,$G3)</f>
        <v>62.45</v>
      </c>
      <c r="K3" s="155">
        <f>SUMIFS(Import!K$2:K$237,Import!$F$2:$F$237,$F3,Import!$G$2:$G$237,$G3)</f>
        <v>95</v>
      </c>
      <c r="L3" s="169">
        <f>SUMIFS(Import!L$2:L$237,Import!$F$2:$F$237,$F3,Import!$G$2:$G$237,$G3)</f>
        <v>37.549999999999997</v>
      </c>
      <c r="M3" s="155">
        <f>SUMIFS(Import!M$2:M$237,Import!$F$2:$F$237,$F3,Import!$G$2:$G$237,$G3)</f>
        <v>10</v>
      </c>
      <c r="N3" s="169">
        <f>SUMIFS(Import!N$2:N$237,Import!$F$2:$F$237,$F3,Import!$G$2:$G$237,$G3)</f>
        <v>3.95</v>
      </c>
      <c r="O3" s="169">
        <f>SUMIFS(Import!O$2:O$237,Import!$F$2:$F$237,$F3,Import!$G$2:$G$237,$G3)</f>
        <v>10.53</v>
      </c>
      <c r="P3" s="155">
        <f>SUMIFS(Import!P$2:P$237,Import!$F$2:$F$237,$F3,Import!$G$2:$G$237,$G3)</f>
        <v>0</v>
      </c>
      <c r="Q3" s="169">
        <f>SUMIFS(Import!Q$2:Q$237,Import!$F$2:$F$237,$F3,Import!$G$2:$G$237,$G3)</f>
        <v>0</v>
      </c>
      <c r="R3" s="169">
        <f>SUMIFS(Import!R$2:R$237,Import!$F$2:$F$237,$F3,Import!$G$2:$G$237,$G3)</f>
        <v>0</v>
      </c>
      <c r="S3" s="155">
        <f>SUMIFS(Import!S$2:S$237,Import!$F$2:$F$237,$F3,Import!$G$2:$G$237,$G3)</f>
        <v>85</v>
      </c>
      <c r="T3" s="169">
        <f>SUMIFS(Import!T$2:T$237,Import!$F$2:$F$237,$F3,Import!$G$2:$G$237,$G3)</f>
        <v>33.6</v>
      </c>
      <c r="U3" s="169">
        <f>SUMIFS(Import!U$2:U$237,Import!$F$2:$F$237,$F3,Import!$G$2:$G$237,$G3)</f>
        <v>89.47</v>
      </c>
      <c r="V3" s="169">
        <v>1</v>
      </c>
      <c r="W3" s="169" t="s">
        <v>32</v>
      </c>
      <c r="X3" s="169" t="s">
        <v>33</v>
      </c>
      <c r="Y3" s="169" t="s">
        <v>34</v>
      </c>
      <c r="Z3" s="159">
        <f>SUMIFS(Import!Z$2:Z$237,Import!$F$2:$F$237,$F3,Import!$G$2:$G$237,$G3)</f>
        <v>44</v>
      </c>
      <c r="AA3" s="169">
        <f>SUMIFS(Import!AA$2:AA$237,Import!$F$2:$F$237,$F3,Import!$G$2:$G$237,$G3)</f>
        <v>17.39</v>
      </c>
      <c r="AB3" s="170">
        <f>SUMIFS(Import!AB$2:AB$237,Import!$F$2:$F$237,$F3,Import!$G$2:$G$237,$G3)</f>
        <v>51.76</v>
      </c>
      <c r="AC3" s="169">
        <v>2</v>
      </c>
      <c r="AD3" s="169" t="s">
        <v>35</v>
      </c>
      <c r="AE3" s="169" t="s">
        <v>36</v>
      </c>
      <c r="AF3" s="169" t="s">
        <v>37</v>
      </c>
      <c r="AG3" s="159">
        <f>SUMIFS(Import!AG$2:AG$237,Import!$F$2:$F$237,$F3,Import!$G$2:$G$237,$G3)</f>
        <v>41</v>
      </c>
      <c r="AH3" s="169">
        <f>SUMIFS(Import!AH$2:AH$237,Import!$F$2:$F$237,$F3,Import!$G$2:$G$237,$G3)</f>
        <v>16.21</v>
      </c>
      <c r="AI3" s="170">
        <f>SUMIFS(Import!AI$2:AI$237,Import!$F$2:$F$237,$F3,Import!$G$2:$G$237,$G3)</f>
        <v>48.24</v>
      </c>
      <c r="AN3" s="169">
        <f ca="1">SUMIFS(Import!AN$2:AN$166,Import!$F$2:$F$166,$F3,Import!$G$2:$G$166,$G3)</f>
        <v>0</v>
      </c>
      <c r="AO3" s="169">
        <f ca="1">SUMIFS(Import!AO$2:AO$166,Import!$F$2:$F$166,$F3,Import!$G$2:$G$166,$G3)</f>
        <v>0</v>
      </c>
      <c r="AP3" s="169">
        <f ca="1">SUMIFS(Import!AP$2:AP$166,Import!$F$2:$F$166,$F3,Import!$G$2:$G$166,$G3)</f>
        <v>0</v>
      </c>
      <c r="AU3" s="169">
        <f ca="1">SUMIFS(Import!AU$2:AU$166,Import!$F$2:$F$166,$F3,Import!$G$2:$G$166,$G3)</f>
        <v>0</v>
      </c>
      <c r="AV3" s="169">
        <f ca="1">SUMIFS(Import!AV$2:AV$166,Import!$F$2:$F$166,$F3,Import!$G$2:$G$166,$G3)</f>
        <v>0</v>
      </c>
      <c r="AW3" s="169">
        <f ca="1">SUMIFS(Import!AW$2:AW$166,Import!$F$2:$F$166,$F3,Import!$G$2:$G$166,$G3)</f>
        <v>0</v>
      </c>
      <c r="BB3" s="169">
        <f ca="1">SUMIFS(Import!BB$2:BB$166,Import!$F$2:$F$166,$F3,Import!$G$2:$G$166,$G3)</f>
        <v>0</v>
      </c>
      <c r="BC3" s="169">
        <f ca="1">SUMIFS(Import!BC$2:BC$166,Import!$F$2:$F$166,$F3,Import!$G$2:$G$166,$G3)</f>
        <v>0</v>
      </c>
      <c r="BD3" s="169">
        <f ca="1">SUMIFS(Import!BD$2:BD$166,Import!$F$2:$F$166,$F3,Import!$G$2:$G$166,$G3)</f>
        <v>0</v>
      </c>
      <c r="BI3" s="169">
        <f ca="1">SUMIFS(Import!BI$2:BI$166,Import!$F$2:$F$166,$F3,Import!$G$2:$G$166,$G3)</f>
        <v>0</v>
      </c>
      <c r="BJ3" s="169">
        <f ca="1">SUMIFS(Import!BJ$2:BJ$166,Import!$F$2:$F$166,$F3,Import!$G$2:$G$166,$G3)</f>
        <v>0</v>
      </c>
      <c r="BK3" s="169">
        <f ca="1">SUMIFS(Import!BK$2:BK$166,Import!$F$2:$F$166,$F3,Import!$G$2:$G$166,$G3)</f>
        <v>0</v>
      </c>
      <c r="BP3" s="169">
        <f ca="1">SUMIFS(Import!BP$2:BP$166,Import!$F$2:$F$166,$F3,Import!$G$2:$G$166,$G3)</f>
        <v>0</v>
      </c>
      <c r="BQ3" s="169">
        <f ca="1">SUMIFS(Import!BQ$2:BQ$166,Import!$F$2:$F$166,$F3,Import!$G$2:$G$166,$G3)</f>
        <v>0</v>
      </c>
      <c r="BR3" s="169">
        <f ca="1">SUMIFS(Import!BR$2:BR$166,Import!$F$2:$F$166,$F3,Import!$G$2:$G$166,$G3)</f>
        <v>0</v>
      </c>
      <c r="BW3" s="169">
        <f ca="1">SUMIFS(Import!BW$2:BW$166,Import!$F$2:$F$166,$F3,Import!$G$2:$G$166,$G3)</f>
        <v>0</v>
      </c>
      <c r="BX3" s="169">
        <f ca="1">SUMIFS(Import!BX$2:BX$166,Import!$F$2:$F$166,$F3,Import!$G$2:$G$166,$G3)</f>
        <v>0</v>
      </c>
      <c r="BY3" s="169">
        <f ca="1">SUMIFS(Import!BY$2:BY$166,Import!$F$2:$F$166,$F3,Import!$G$2:$G$166,$G3)</f>
        <v>0</v>
      </c>
      <c r="CD3" s="169">
        <f ca="1">SUMIFS(Import!CD$2:CD$166,Import!$F$2:$F$166,$F3,Import!$G$2:$G$166,$G3)</f>
        <v>0</v>
      </c>
      <c r="CE3" s="169">
        <f ca="1">SUMIFS(Import!CE$2:CE$166,Import!$F$2:$F$166,$F3,Import!$G$2:$G$166,$G3)</f>
        <v>0</v>
      </c>
      <c r="CF3" s="169">
        <f ca="1">SUMIFS(Import!CF$2:CF$166,Import!$F$2:$F$166,$F3,Import!$G$2:$G$166,$G3)</f>
        <v>0</v>
      </c>
      <c r="CK3" s="169">
        <f ca="1">SUMIFS(Import!CK$2:CK$166,Import!$F$2:$F$166,$F3,Import!$G$2:$G$166,$G3)</f>
        <v>0</v>
      </c>
      <c r="CL3" s="169">
        <f ca="1">SUMIFS(Import!CL$2:CL$166,Import!$F$2:$F$166,$F3,Import!$G$2:$G$166,$G3)</f>
        <v>0</v>
      </c>
      <c r="CM3" s="169">
        <f ca="1">SUMIFS(Import!CM$2:CM$166,Import!$F$2:$F$166,$F3,Import!$G$2:$G$166,$G3)</f>
        <v>0</v>
      </c>
      <c r="CR3" s="169">
        <f ca="1">SUMIFS(Import!CR$2:CR$166,Import!$F$2:$F$166,$F3,Import!$G$2:$G$166,$G3)</f>
        <v>0</v>
      </c>
      <c r="CS3" s="169">
        <f ca="1">SUMIFS(Import!CS$2:CS$166,Import!$F$2:$F$166,$F3,Import!$G$2:$G$166,$G3)</f>
        <v>0</v>
      </c>
      <c r="CT3" s="169">
        <f ca="1">SUMIFS(Import!CT$2:CT$166,Import!$F$2:$F$166,$F3,Import!$G$2:$G$166,$G3)</f>
        <v>0</v>
      </c>
    </row>
    <row r="4" spans="1:98" s="172" customFormat="1" x14ac:dyDescent="0.15">
      <c r="A4" s="171" t="s">
        <v>28</v>
      </c>
      <c r="B4" s="172" t="s">
        <v>29</v>
      </c>
      <c r="C4" s="172">
        <v>1</v>
      </c>
      <c r="D4" s="172" t="s">
        <v>30</v>
      </c>
      <c r="E4" s="172">
        <v>12</v>
      </c>
      <c r="F4" s="172" t="s">
        <v>38</v>
      </c>
      <c r="G4" s="172">
        <v>1</v>
      </c>
      <c r="H4" s="154">
        <f>IF(SUMIFS(Import!H$2:H$237,Import!$F$2:$F$237,$F4,Import!$G$2:$G$237,$G4)=0,Data_T1!$H4,SUMIFS(Import!H$2:H$237,Import!$F$2:$F$237,$F4,Import!$G$2:$G$237,$G4))</f>
        <v>1167</v>
      </c>
      <c r="I4" s="154">
        <f>SUMIFS(Import!I$2:I$237,Import!$F$2:$F$237,$F4,Import!$G$2:$G$237,$G4)</f>
        <v>577</v>
      </c>
      <c r="J4" s="172">
        <f>SUMIFS(Import!J$2:J$237,Import!$F$2:$F$237,$F4,Import!$G$2:$G$237,$G4)</f>
        <v>49.44</v>
      </c>
      <c r="K4" s="154">
        <f>SUMIFS(Import!K$2:K$237,Import!$F$2:$F$237,$F4,Import!$G$2:$G$237,$G4)</f>
        <v>590</v>
      </c>
      <c r="L4" s="172">
        <f>SUMIFS(Import!L$2:L$237,Import!$F$2:$F$237,$F4,Import!$G$2:$G$237,$G4)</f>
        <v>50.56</v>
      </c>
      <c r="M4" s="154">
        <f>SUMIFS(Import!M$2:M$237,Import!$F$2:$F$237,$F4,Import!$G$2:$G$237,$G4)</f>
        <v>37</v>
      </c>
      <c r="N4" s="172">
        <f>SUMIFS(Import!N$2:N$237,Import!$F$2:$F$237,$F4,Import!$G$2:$G$237,$G4)</f>
        <v>3.17</v>
      </c>
      <c r="O4" s="172">
        <f>SUMIFS(Import!O$2:O$237,Import!$F$2:$F$237,$F4,Import!$G$2:$G$237,$G4)</f>
        <v>6.27</v>
      </c>
      <c r="P4" s="154">
        <f>SUMIFS(Import!P$2:P$237,Import!$F$2:$F$237,$F4,Import!$G$2:$G$237,$G4)</f>
        <v>15</v>
      </c>
      <c r="Q4" s="172">
        <f>SUMIFS(Import!Q$2:Q$237,Import!$F$2:$F$237,$F4,Import!$G$2:$G$237,$G4)</f>
        <v>1.29</v>
      </c>
      <c r="R4" s="172">
        <f>SUMIFS(Import!R$2:R$237,Import!$F$2:$F$237,$F4,Import!$G$2:$G$237,$G4)</f>
        <v>2.54</v>
      </c>
      <c r="S4" s="154">
        <f>SUMIFS(Import!S$2:S$237,Import!$F$2:$F$237,$F4,Import!$G$2:$G$237,$G4)</f>
        <v>538</v>
      </c>
      <c r="T4" s="172">
        <f>SUMIFS(Import!T$2:T$237,Import!$F$2:$F$237,$F4,Import!$G$2:$G$237,$G4)</f>
        <v>46.1</v>
      </c>
      <c r="U4" s="172">
        <f>SUMIFS(Import!U$2:U$237,Import!$F$2:$F$237,$F4,Import!$G$2:$G$237,$G4)</f>
        <v>91.19</v>
      </c>
      <c r="V4" s="172">
        <v>1</v>
      </c>
      <c r="W4" s="172" t="s">
        <v>32</v>
      </c>
      <c r="X4" s="172" t="s">
        <v>33</v>
      </c>
      <c r="Y4" s="172" t="s">
        <v>34</v>
      </c>
      <c r="Z4" s="158">
        <f>SUMIFS(Import!Z$2:Z$237,Import!$F$2:$F$237,$F4,Import!$G$2:$G$237,$G4)</f>
        <v>332</v>
      </c>
      <c r="AA4" s="172">
        <f>SUMIFS(Import!AA$2:AA$237,Import!$F$2:$F$237,$F4,Import!$G$2:$G$237,$G4)</f>
        <v>28.45</v>
      </c>
      <c r="AB4" s="173">
        <f>SUMIFS(Import!AB$2:AB$237,Import!$F$2:$F$237,$F4,Import!$G$2:$G$237,$G4)</f>
        <v>61.71</v>
      </c>
      <c r="AC4" s="172">
        <v>2</v>
      </c>
      <c r="AD4" s="172" t="s">
        <v>35</v>
      </c>
      <c r="AE4" s="172" t="s">
        <v>36</v>
      </c>
      <c r="AF4" s="172" t="s">
        <v>37</v>
      </c>
      <c r="AG4" s="158">
        <f>SUMIFS(Import!AG$2:AG$237,Import!$F$2:$F$237,$F4,Import!$G$2:$G$237,$G4)</f>
        <v>206</v>
      </c>
      <c r="AH4" s="172">
        <f>SUMIFS(Import!AH$2:AH$237,Import!$F$2:$F$237,$F4,Import!$G$2:$G$237,$G4)</f>
        <v>17.649999999999999</v>
      </c>
      <c r="AI4" s="173">
        <f>SUMIFS(Import!AI$2:AI$237,Import!$F$2:$F$237,$F4,Import!$G$2:$G$237,$G4)</f>
        <v>38.29</v>
      </c>
      <c r="AN4" s="172">
        <f ca="1">SUMIFS(Import!AN$2:AN$166,Import!$F$2:$F$166,$F4,Import!$G$2:$G$166,$G4)</f>
        <v>0</v>
      </c>
      <c r="AO4" s="172">
        <f ca="1">SUMIFS(Import!AO$2:AO$166,Import!$F$2:$F$166,$F4,Import!$G$2:$G$166,$G4)</f>
        <v>0</v>
      </c>
      <c r="AP4" s="172">
        <f ca="1">SUMIFS(Import!AP$2:AP$166,Import!$F$2:$F$166,$F4,Import!$G$2:$G$166,$G4)</f>
        <v>0</v>
      </c>
      <c r="AU4" s="172">
        <f ca="1">SUMIFS(Import!AU$2:AU$166,Import!$F$2:$F$166,$F4,Import!$G$2:$G$166,$G4)</f>
        <v>0</v>
      </c>
      <c r="AV4" s="172">
        <f ca="1">SUMIFS(Import!AV$2:AV$166,Import!$F$2:$F$166,$F4,Import!$G$2:$G$166,$G4)</f>
        <v>0</v>
      </c>
      <c r="AW4" s="172">
        <f ca="1">SUMIFS(Import!AW$2:AW$166,Import!$F$2:$F$166,$F4,Import!$G$2:$G$166,$G4)</f>
        <v>0</v>
      </c>
      <c r="BB4" s="172">
        <f ca="1">SUMIFS(Import!BB$2:BB$166,Import!$F$2:$F$166,$F4,Import!$G$2:$G$166,$G4)</f>
        <v>0</v>
      </c>
      <c r="BC4" s="172">
        <f ca="1">SUMIFS(Import!BC$2:BC$166,Import!$F$2:$F$166,$F4,Import!$G$2:$G$166,$G4)</f>
        <v>0</v>
      </c>
      <c r="BD4" s="172">
        <f ca="1">SUMIFS(Import!BD$2:BD$166,Import!$F$2:$F$166,$F4,Import!$G$2:$G$166,$G4)</f>
        <v>0</v>
      </c>
      <c r="BI4" s="172">
        <f ca="1">SUMIFS(Import!BI$2:BI$166,Import!$F$2:$F$166,$F4,Import!$G$2:$G$166,$G4)</f>
        <v>0</v>
      </c>
      <c r="BJ4" s="172">
        <f ca="1">SUMIFS(Import!BJ$2:BJ$166,Import!$F$2:$F$166,$F4,Import!$G$2:$G$166,$G4)</f>
        <v>0</v>
      </c>
      <c r="BK4" s="172">
        <f ca="1">SUMIFS(Import!BK$2:BK$166,Import!$F$2:$F$166,$F4,Import!$G$2:$G$166,$G4)</f>
        <v>0</v>
      </c>
      <c r="BP4" s="172">
        <f ca="1">SUMIFS(Import!BP$2:BP$166,Import!$F$2:$F$166,$F4,Import!$G$2:$G$166,$G4)</f>
        <v>0</v>
      </c>
      <c r="BQ4" s="172">
        <f ca="1">SUMIFS(Import!BQ$2:BQ$166,Import!$F$2:$F$166,$F4,Import!$G$2:$G$166,$G4)</f>
        <v>0</v>
      </c>
      <c r="BR4" s="172">
        <f ca="1">SUMIFS(Import!BR$2:BR$166,Import!$F$2:$F$166,$F4,Import!$G$2:$G$166,$G4)</f>
        <v>0</v>
      </c>
      <c r="BW4" s="172">
        <f ca="1">SUMIFS(Import!BW$2:BW$166,Import!$F$2:$F$166,$F4,Import!$G$2:$G$166,$G4)</f>
        <v>0</v>
      </c>
      <c r="BX4" s="172">
        <f ca="1">SUMIFS(Import!BX$2:BX$166,Import!$F$2:$F$166,$F4,Import!$G$2:$G$166,$G4)</f>
        <v>0</v>
      </c>
      <c r="BY4" s="172">
        <f ca="1">SUMIFS(Import!BY$2:BY$166,Import!$F$2:$F$166,$F4,Import!$G$2:$G$166,$G4)</f>
        <v>0</v>
      </c>
      <c r="CD4" s="172">
        <f ca="1">SUMIFS(Import!CD$2:CD$166,Import!$F$2:$F$166,$F4,Import!$G$2:$G$166,$G4)</f>
        <v>0</v>
      </c>
      <c r="CE4" s="172">
        <f ca="1">SUMIFS(Import!CE$2:CE$166,Import!$F$2:$F$166,$F4,Import!$G$2:$G$166,$G4)</f>
        <v>0</v>
      </c>
      <c r="CF4" s="172">
        <f ca="1">SUMIFS(Import!CF$2:CF$166,Import!$F$2:$F$166,$F4,Import!$G$2:$G$166,$G4)</f>
        <v>0</v>
      </c>
      <c r="CK4" s="172">
        <f ca="1">SUMIFS(Import!CK$2:CK$166,Import!$F$2:$F$166,$F4,Import!$G$2:$G$166,$G4)</f>
        <v>0</v>
      </c>
      <c r="CL4" s="172">
        <f ca="1">SUMIFS(Import!CL$2:CL$166,Import!$F$2:$F$166,$F4,Import!$G$2:$G$166,$G4)</f>
        <v>0</v>
      </c>
      <c r="CM4" s="172">
        <f ca="1">SUMIFS(Import!CM$2:CM$166,Import!$F$2:$F$166,$F4,Import!$G$2:$G$166,$G4)</f>
        <v>0</v>
      </c>
      <c r="CR4" s="172">
        <f ca="1">SUMIFS(Import!CR$2:CR$166,Import!$F$2:$F$166,$F4,Import!$G$2:$G$166,$G4)</f>
        <v>0</v>
      </c>
      <c r="CS4" s="172">
        <f ca="1">SUMIFS(Import!CS$2:CS$166,Import!$F$2:$F$166,$F4,Import!$G$2:$G$166,$G4)</f>
        <v>0</v>
      </c>
      <c r="CT4" s="172">
        <f ca="1">SUMIFS(Import!CT$2:CT$166,Import!$F$2:$F$166,$F4,Import!$G$2:$G$166,$G4)</f>
        <v>0</v>
      </c>
    </row>
    <row r="5" spans="1:98" s="175" customFormat="1" x14ac:dyDescent="0.15">
      <c r="A5" s="174" t="s">
        <v>28</v>
      </c>
      <c r="B5" s="175" t="s">
        <v>29</v>
      </c>
      <c r="C5" s="175">
        <v>1</v>
      </c>
      <c r="D5" s="175" t="s">
        <v>30</v>
      </c>
      <c r="E5" s="175">
        <v>12</v>
      </c>
      <c r="F5" s="175" t="s">
        <v>38</v>
      </c>
      <c r="G5" s="175">
        <v>2</v>
      </c>
      <c r="H5" s="156">
        <f>IF(SUMIFS(Import!H$2:H$237,Import!$F$2:$F$237,$F5,Import!$G$2:$G$237,$G5)=0,Data_T1!$H5,SUMIFS(Import!H$2:H$237,Import!$F$2:$F$237,$F5,Import!$G$2:$G$237,$G5))</f>
        <v>1408</v>
      </c>
      <c r="I5" s="156">
        <f>SUMIFS(Import!I$2:I$237,Import!$F$2:$F$237,$F5,Import!$G$2:$G$237,$G5)</f>
        <v>684</v>
      </c>
      <c r="J5" s="175">
        <f>SUMIFS(Import!J$2:J$237,Import!$F$2:$F$237,$F5,Import!$G$2:$G$237,$G5)</f>
        <v>48.58</v>
      </c>
      <c r="K5" s="156">
        <f>SUMIFS(Import!K$2:K$237,Import!$F$2:$F$237,$F5,Import!$G$2:$G$237,$G5)</f>
        <v>724</v>
      </c>
      <c r="L5" s="175">
        <f>SUMIFS(Import!L$2:L$237,Import!$F$2:$F$237,$F5,Import!$G$2:$G$237,$G5)</f>
        <v>51.42</v>
      </c>
      <c r="M5" s="156">
        <f>SUMIFS(Import!M$2:M$237,Import!$F$2:$F$237,$F5,Import!$G$2:$G$237,$G5)</f>
        <v>45</v>
      </c>
      <c r="N5" s="175">
        <f>SUMIFS(Import!N$2:N$237,Import!$F$2:$F$237,$F5,Import!$G$2:$G$237,$G5)</f>
        <v>3.2</v>
      </c>
      <c r="O5" s="175">
        <f>SUMIFS(Import!O$2:O$237,Import!$F$2:$F$237,$F5,Import!$G$2:$G$237,$G5)</f>
        <v>6.22</v>
      </c>
      <c r="P5" s="156">
        <f>SUMIFS(Import!P$2:P$237,Import!$F$2:$F$237,$F5,Import!$G$2:$G$237,$G5)</f>
        <v>19</v>
      </c>
      <c r="Q5" s="175">
        <f>SUMIFS(Import!Q$2:Q$237,Import!$F$2:$F$237,$F5,Import!$G$2:$G$237,$G5)</f>
        <v>1.35</v>
      </c>
      <c r="R5" s="175">
        <f>SUMIFS(Import!R$2:R$237,Import!$F$2:$F$237,$F5,Import!$G$2:$G$237,$G5)</f>
        <v>2.62</v>
      </c>
      <c r="S5" s="156">
        <f>SUMIFS(Import!S$2:S$237,Import!$F$2:$F$237,$F5,Import!$G$2:$G$237,$G5)</f>
        <v>660</v>
      </c>
      <c r="T5" s="175">
        <f>SUMIFS(Import!T$2:T$237,Import!$F$2:$F$237,$F5,Import!$G$2:$G$237,$G5)</f>
        <v>46.88</v>
      </c>
      <c r="U5" s="175">
        <f>SUMIFS(Import!U$2:U$237,Import!$F$2:$F$237,$F5,Import!$G$2:$G$237,$G5)</f>
        <v>91.16</v>
      </c>
      <c r="V5" s="175">
        <v>1</v>
      </c>
      <c r="W5" s="175" t="s">
        <v>32</v>
      </c>
      <c r="X5" s="175" t="s">
        <v>33</v>
      </c>
      <c r="Y5" s="175" t="s">
        <v>34</v>
      </c>
      <c r="Z5" s="160">
        <f>SUMIFS(Import!Z$2:Z$237,Import!$F$2:$F$237,$F5,Import!$G$2:$G$237,$G5)</f>
        <v>363</v>
      </c>
      <c r="AA5" s="175">
        <f>SUMIFS(Import!AA$2:AA$237,Import!$F$2:$F$237,$F5,Import!$G$2:$G$237,$G5)</f>
        <v>25.78</v>
      </c>
      <c r="AB5" s="176">
        <f>SUMIFS(Import!AB$2:AB$237,Import!$F$2:$F$237,$F5,Import!$G$2:$G$237,$G5)</f>
        <v>55</v>
      </c>
      <c r="AC5" s="175">
        <v>2</v>
      </c>
      <c r="AD5" s="175" t="s">
        <v>35</v>
      </c>
      <c r="AE5" s="175" t="s">
        <v>36</v>
      </c>
      <c r="AF5" s="175" t="s">
        <v>37</v>
      </c>
      <c r="AG5" s="160">
        <f>SUMIFS(Import!AG$2:AG$237,Import!$F$2:$F$237,$F5,Import!$G$2:$G$237,$G5)</f>
        <v>297</v>
      </c>
      <c r="AH5" s="175">
        <f>SUMIFS(Import!AH$2:AH$237,Import!$F$2:$F$237,$F5,Import!$G$2:$G$237,$G5)</f>
        <v>21.09</v>
      </c>
      <c r="AI5" s="176">
        <f>SUMIFS(Import!AI$2:AI$237,Import!$F$2:$F$237,$F5,Import!$G$2:$G$237,$G5)</f>
        <v>45</v>
      </c>
      <c r="AN5" s="175">
        <f ca="1">SUMIFS(Import!AN$2:AN$166,Import!$F$2:$F$166,$F5,Import!$G$2:$G$166,$G5)</f>
        <v>0</v>
      </c>
      <c r="AO5" s="175">
        <f ca="1">SUMIFS(Import!AO$2:AO$166,Import!$F$2:$F$166,$F5,Import!$G$2:$G$166,$G5)</f>
        <v>0</v>
      </c>
      <c r="AP5" s="175">
        <f ca="1">SUMIFS(Import!AP$2:AP$166,Import!$F$2:$F$166,$F5,Import!$G$2:$G$166,$G5)</f>
        <v>0</v>
      </c>
      <c r="AU5" s="175">
        <f ca="1">SUMIFS(Import!AU$2:AU$166,Import!$F$2:$F$166,$F5,Import!$G$2:$G$166,$G5)</f>
        <v>0</v>
      </c>
      <c r="AV5" s="175">
        <f ca="1">SUMIFS(Import!AV$2:AV$166,Import!$F$2:$F$166,$F5,Import!$G$2:$G$166,$G5)</f>
        <v>0</v>
      </c>
      <c r="AW5" s="175">
        <f ca="1">SUMIFS(Import!AW$2:AW$166,Import!$F$2:$F$166,$F5,Import!$G$2:$G$166,$G5)</f>
        <v>0</v>
      </c>
      <c r="BB5" s="175">
        <f ca="1">SUMIFS(Import!BB$2:BB$166,Import!$F$2:$F$166,$F5,Import!$G$2:$G$166,$G5)</f>
        <v>0</v>
      </c>
      <c r="BC5" s="175">
        <f ca="1">SUMIFS(Import!BC$2:BC$166,Import!$F$2:$F$166,$F5,Import!$G$2:$G$166,$G5)</f>
        <v>0</v>
      </c>
      <c r="BD5" s="175">
        <f ca="1">SUMIFS(Import!BD$2:BD$166,Import!$F$2:$F$166,$F5,Import!$G$2:$G$166,$G5)</f>
        <v>0</v>
      </c>
      <c r="BI5" s="175">
        <f ca="1">SUMIFS(Import!BI$2:BI$166,Import!$F$2:$F$166,$F5,Import!$G$2:$G$166,$G5)</f>
        <v>0</v>
      </c>
      <c r="BJ5" s="175">
        <f ca="1">SUMIFS(Import!BJ$2:BJ$166,Import!$F$2:$F$166,$F5,Import!$G$2:$G$166,$G5)</f>
        <v>0</v>
      </c>
      <c r="BK5" s="175">
        <f ca="1">SUMIFS(Import!BK$2:BK$166,Import!$F$2:$F$166,$F5,Import!$G$2:$G$166,$G5)</f>
        <v>0</v>
      </c>
      <c r="BP5" s="175">
        <f ca="1">SUMIFS(Import!BP$2:BP$166,Import!$F$2:$F$166,$F5,Import!$G$2:$G$166,$G5)</f>
        <v>0</v>
      </c>
      <c r="BQ5" s="175">
        <f ca="1">SUMIFS(Import!BQ$2:BQ$166,Import!$F$2:$F$166,$F5,Import!$G$2:$G$166,$G5)</f>
        <v>0</v>
      </c>
      <c r="BR5" s="175">
        <f ca="1">SUMIFS(Import!BR$2:BR$166,Import!$F$2:$F$166,$F5,Import!$G$2:$G$166,$G5)</f>
        <v>0</v>
      </c>
      <c r="BW5" s="175">
        <f ca="1">SUMIFS(Import!BW$2:BW$166,Import!$F$2:$F$166,$F5,Import!$G$2:$G$166,$G5)</f>
        <v>0</v>
      </c>
      <c r="BX5" s="175">
        <f ca="1">SUMIFS(Import!BX$2:BX$166,Import!$F$2:$F$166,$F5,Import!$G$2:$G$166,$G5)</f>
        <v>0</v>
      </c>
      <c r="BY5" s="175">
        <f ca="1">SUMIFS(Import!BY$2:BY$166,Import!$F$2:$F$166,$F5,Import!$G$2:$G$166,$G5)</f>
        <v>0</v>
      </c>
      <c r="CD5" s="175">
        <f ca="1">SUMIFS(Import!CD$2:CD$166,Import!$F$2:$F$166,$F5,Import!$G$2:$G$166,$G5)</f>
        <v>0</v>
      </c>
      <c r="CE5" s="175">
        <f ca="1">SUMIFS(Import!CE$2:CE$166,Import!$F$2:$F$166,$F5,Import!$G$2:$G$166,$G5)</f>
        <v>0</v>
      </c>
      <c r="CF5" s="175">
        <f ca="1">SUMIFS(Import!CF$2:CF$166,Import!$F$2:$F$166,$F5,Import!$G$2:$G$166,$G5)</f>
        <v>0</v>
      </c>
      <c r="CK5" s="175">
        <f ca="1">SUMIFS(Import!CK$2:CK$166,Import!$F$2:$F$166,$F5,Import!$G$2:$G$166,$G5)</f>
        <v>0</v>
      </c>
      <c r="CL5" s="175">
        <f ca="1">SUMIFS(Import!CL$2:CL$166,Import!$F$2:$F$166,$F5,Import!$G$2:$G$166,$G5)</f>
        <v>0</v>
      </c>
      <c r="CM5" s="175">
        <f ca="1">SUMIFS(Import!CM$2:CM$166,Import!$F$2:$F$166,$F5,Import!$G$2:$G$166,$G5)</f>
        <v>0</v>
      </c>
      <c r="CR5" s="175">
        <f ca="1">SUMIFS(Import!CR$2:CR$166,Import!$F$2:$F$166,$F5,Import!$G$2:$G$166,$G5)</f>
        <v>0</v>
      </c>
      <c r="CS5" s="175">
        <f ca="1">SUMIFS(Import!CS$2:CS$166,Import!$F$2:$F$166,$F5,Import!$G$2:$G$166,$G5)</f>
        <v>0</v>
      </c>
      <c r="CT5" s="175">
        <f ca="1">SUMIFS(Import!CT$2:CT$166,Import!$F$2:$F$166,$F5,Import!$G$2:$G$166,$G5)</f>
        <v>0</v>
      </c>
    </row>
    <row r="6" spans="1:98" s="175" customFormat="1" x14ac:dyDescent="0.15">
      <c r="A6" s="174" t="s">
        <v>28</v>
      </c>
      <c r="B6" s="175" t="s">
        <v>29</v>
      </c>
      <c r="C6" s="175">
        <v>1</v>
      </c>
      <c r="D6" s="175" t="s">
        <v>30</v>
      </c>
      <c r="E6" s="175">
        <v>12</v>
      </c>
      <c r="F6" s="175" t="s">
        <v>38</v>
      </c>
      <c r="G6" s="175">
        <v>3</v>
      </c>
      <c r="H6" s="156">
        <f>IF(SUMIFS(Import!H$2:H$237,Import!$F$2:$F$237,$F6,Import!$G$2:$G$237,$G6)=0,Data_T1!$H6,SUMIFS(Import!H$2:H$237,Import!$F$2:$F$237,$F6,Import!$G$2:$G$237,$G6))</f>
        <v>993</v>
      </c>
      <c r="I6" s="156">
        <f>SUMIFS(Import!I$2:I$237,Import!$F$2:$F$237,$F6,Import!$G$2:$G$237,$G6)</f>
        <v>561</v>
      </c>
      <c r="J6" s="175">
        <f>SUMIFS(Import!J$2:J$237,Import!$F$2:$F$237,$F6,Import!$G$2:$G$237,$G6)</f>
        <v>56.5</v>
      </c>
      <c r="K6" s="156">
        <f>SUMIFS(Import!K$2:K$237,Import!$F$2:$F$237,$F6,Import!$G$2:$G$237,$G6)</f>
        <v>432</v>
      </c>
      <c r="L6" s="175">
        <f>SUMIFS(Import!L$2:L$237,Import!$F$2:$F$237,$F6,Import!$G$2:$G$237,$G6)</f>
        <v>43.5</v>
      </c>
      <c r="M6" s="156">
        <f>SUMIFS(Import!M$2:M$237,Import!$F$2:$F$237,$F6,Import!$G$2:$G$237,$G6)</f>
        <v>12</v>
      </c>
      <c r="N6" s="175">
        <f>SUMIFS(Import!N$2:N$237,Import!$F$2:$F$237,$F6,Import!$G$2:$G$237,$G6)</f>
        <v>1.21</v>
      </c>
      <c r="O6" s="175">
        <f>SUMIFS(Import!O$2:O$237,Import!$F$2:$F$237,$F6,Import!$G$2:$G$237,$G6)</f>
        <v>2.78</v>
      </c>
      <c r="P6" s="156">
        <f>SUMIFS(Import!P$2:P$237,Import!$F$2:$F$237,$F6,Import!$G$2:$G$237,$G6)</f>
        <v>11</v>
      </c>
      <c r="Q6" s="175">
        <f>SUMIFS(Import!Q$2:Q$237,Import!$F$2:$F$237,$F6,Import!$G$2:$G$237,$G6)</f>
        <v>1.1100000000000001</v>
      </c>
      <c r="R6" s="175">
        <f>SUMIFS(Import!R$2:R$237,Import!$F$2:$F$237,$F6,Import!$G$2:$G$237,$G6)</f>
        <v>2.5499999999999998</v>
      </c>
      <c r="S6" s="156">
        <f>SUMIFS(Import!S$2:S$237,Import!$F$2:$F$237,$F6,Import!$G$2:$G$237,$G6)</f>
        <v>409</v>
      </c>
      <c r="T6" s="175">
        <f>SUMIFS(Import!T$2:T$237,Import!$F$2:$F$237,$F6,Import!$G$2:$G$237,$G6)</f>
        <v>41.19</v>
      </c>
      <c r="U6" s="175">
        <f>SUMIFS(Import!U$2:U$237,Import!$F$2:$F$237,$F6,Import!$G$2:$G$237,$G6)</f>
        <v>94.68</v>
      </c>
      <c r="V6" s="175">
        <v>1</v>
      </c>
      <c r="W6" s="175" t="s">
        <v>32</v>
      </c>
      <c r="X6" s="175" t="s">
        <v>33</v>
      </c>
      <c r="Y6" s="175" t="s">
        <v>34</v>
      </c>
      <c r="Z6" s="160">
        <f>SUMIFS(Import!Z$2:Z$237,Import!$F$2:$F$237,$F6,Import!$G$2:$G$237,$G6)</f>
        <v>180</v>
      </c>
      <c r="AA6" s="175">
        <f>SUMIFS(Import!AA$2:AA$237,Import!$F$2:$F$237,$F6,Import!$G$2:$G$237,$G6)</f>
        <v>18.13</v>
      </c>
      <c r="AB6" s="176">
        <f>SUMIFS(Import!AB$2:AB$237,Import!$F$2:$F$237,$F6,Import!$G$2:$G$237,$G6)</f>
        <v>44.01</v>
      </c>
      <c r="AC6" s="175">
        <v>2</v>
      </c>
      <c r="AD6" s="175" t="s">
        <v>35</v>
      </c>
      <c r="AE6" s="175" t="s">
        <v>36</v>
      </c>
      <c r="AF6" s="175" t="s">
        <v>37</v>
      </c>
      <c r="AG6" s="160">
        <f>SUMIFS(Import!AG$2:AG$237,Import!$F$2:$F$237,$F6,Import!$G$2:$G$237,$G6)</f>
        <v>229</v>
      </c>
      <c r="AH6" s="175">
        <f>SUMIFS(Import!AH$2:AH$237,Import!$F$2:$F$237,$F6,Import!$G$2:$G$237,$G6)</f>
        <v>23.06</v>
      </c>
      <c r="AI6" s="176">
        <f>SUMIFS(Import!AI$2:AI$237,Import!$F$2:$F$237,$F6,Import!$G$2:$G$237,$G6)</f>
        <v>55.99</v>
      </c>
      <c r="AN6" s="175">
        <f ca="1">SUMIFS(Import!AN$2:AN$166,Import!$F$2:$F$166,$F6,Import!$G$2:$G$166,$G6)</f>
        <v>0</v>
      </c>
      <c r="AO6" s="175">
        <f ca="1">SUMIFS(Import!AO$2:AO$166,Import!$F$2:$F$166,$F6,Import!$G$2:$G$166,$G6)</f>
        <v>0</v>
      </c>
      <c r="AP6" s="175">
        <f ca="1">SUMIFS(Import!AP$2:AP$166,Import!$F$2:$F$166,$F6,Import!$G$2:$G$166,$G6)</f>
        <v>0</v>
      </c>
      <c r="AU6" s="175">
        <f ca="1">SUMIFS(Import!AU$2:AU$166,Import!$F$2:$F$166,$F6,Import!$G$2:$G$166,$G6)</f>
        <v>0</v>
      </c>
      <c r="AV6" s="175">
        <f ca="1">SUMIFS(Import!AV$2:AV$166,Import!$F$2:$F$166,$F6,Import!$G$2:$G$166,$G6)</f>
        <v>0</v>
      </c>
      <c r="AW6" s="175">
        <f ca="1">SUMIFS(Import!AW$2:AW$166,Import!$F$2:$F$166,$F6,Import!$G$2:$G$166,$G6)</f>
        <v>0</v>
      </c>
      <c r="BB6" s="175">
        <f ca="1">SUMIFS(Import!BB$2:BB$166,Import!$F$2:$F$166,$F6,Import!$G$2:$G$166,$G6)</f>
        <v>0</v>
      </c>
      <c r="BC6" s="175">
        <f ca="1">SUMIFS(Import!BC$2:BC$166,Import!$F$2:$F$166,$F6,Import!$G$2:$G$166,$G6)</f>
        <v>0</v>
      </c>
      <c r="BD6" s="175">
        <f ca="1">SUMIFS(Import!BD$2:BD$166,Import!$F$2:$F$166,$F6,Import!$G$2:$G$166,$G6)</f>
        <v>0</v>
      </c>
      <c r="BI6" s="175">
        <f ca="1">SUMIFS(Import!BI$2:BI$166,Import!$F$2:$F$166,$F6,Import!$G$2:$G$166,$G6)</f>
        <v>0</v>
      </c>
      <c r="BJ6" s="175">
        <f ca="1">SUMIFS(Import!BJ$2:BJ$166,Import!$F$2:$F$166,$F6,Import!$G$2:$G$166,$G6)</f>
        <v>0</v>
      </c>
      <c r="BK6" s="175">
        <f ca="1">SUMIFS(Import!BK$2:BK$166,Import!$F$2:$F$166,$F6,Import!$G$2:$G$166,$G6)</f>
        <v>0</v>
      </c>
      <c r="BP6" s="175">
        <f ca="1">SUMIFS(Import!BP$2:BP$166,Import!$F$2:$F$166,$F6,Import!$G$2:$G$166,$G6)</f>
        <v>0</v>
      </c>
      <c r="BQ6" s="175">
        <f ca="1">SUMIFS(Import!BQ$2:BQ$166,Import!$F$2:$F$166,$F6,Import!$G$2:$G$166,$G6)</f>
        <v>0</v>
      </c>
      <c r="BR6" s="175">
        <f ca="1">SUMIFS(Import!BR$2:BR$166,Import!$F$2:$F$166,$F6,Import!$G$2:$G$166,$G6)</f>
        <v>0</v>
      </c>
      <c r="BW6" s="175">
        <f ca="1">SUMIFS(Import!BW$2:BW$166,Import!$F$2:$F$166,$F6,Import!$G$2:$G$166,$G6)</f>
        <v>0</v>
      </c>
      <c r="BX6" s="175">
        <f ca="1">SUMIFS(Import!BX$2:BX$166,Import!$F$2:$F$166,$F6,Import!$G$2:$G$166,$G6)</f>
        <v>0</v>
      </c>
      <c r="BY6" s="175">
        <f ca="1">SUMIFS(Import!BY$2:BY$166,Import!$F$2:$F$166,$F6,Import!$G$2:$G$166,$G6)</f>
        <v>0</v>
      </c>
      <c r="CD6" s="175">
        <f ca="1">SUMIFS(Import!CD$2:CD$166,Import!$F$2:$F$166,$F6,Import!$G$2:$G$166,$G6)</f>
        <v>0</v>
      </c>
      <c r="CE6" s="175">
        <f ca="1">SUMIFS(Import!CE$2:CE$166,Import!$F$2:$F$166,$F6,Import!$G$2:$G$166,$G6)</f>
        <v>0</v>
      </c>
      <c r="CF6" s="175">
        <f ca="1">SUMIFS(Import!CF$2:CF$166,Import!$F$2:$F$166,$F6,Import!$G$2:$G$166,$G6)</f>
        <v>0</v>
      </c>
      <c r="CK6" s="175">
        <f ca="1">SUMIFS(Import!CK$2:CK$166,Import!$F$2:$F$166,$F6,Import!$G$2:$G$166,$G6)</f>
        <v>0</v>
      </c>
      <c r="CL6" s="175">
        <f ca="1">SUMIFS(Import!CL$2:CL$166,Import!$F$2:$F$166,$F6,Import!$G$2:$G$166,$G6)</f>
        <v>0</v>
      </c>
      <c r="CM6" s="175">
        <f ca="1">SUMIFS(Import!CM$2:CM$166,Import!$F$2:$F$166,$F6,Import!$G$2:$G$166,$G6)</f>
        <v>0</v>
      </c>
      <c r="CR6" s="175">
        <f ca="1">SUMIFS(Import!CR$2:CR$166,Import!$F$2:$F$166,$F6,Import!$G$2:$G$166,$G6)</f>
        <v>0</v>
      </c>
      <c r="CS6" s="175">
        <f ca="1">SUMIFS(Import!CS$2:CS$166,Import!$F$2:$F$166,$F6,Import!$G$2:$G$166,$G6)</f>
        <v>0</v>
      </c>
      <c r="CT6" s="175">
        <f ca="1">SUMIFS(Import!CT$2:CT$166,Import!$F$2:$F$166,$F6,Import!$G$2:$G$166,$G6)</f>
        <v>0</v>
      </c>
    </row>
    <row r="7" spans="1:98" s="175" customFormat="1" x14ac:dyDescent="0.15">
      <c r="A7" s="174" t="s">
        <v>28</v>
      </c>
      <c r="B7" s="175" t="s">
        <v>29</v>
      </c>
      <c r="C7" s="175">
        <v>1</v>
      </c>
      <c r="D7" s="175" t="s">
        <v>30</v>
      </c>
      <c r="E7" s="175">
        <v>12</v>
      </c>
      <c r="F7" s="175" t="s">
        <v>38</v>
      </c>
      <c r="G7" s="175">
        <v>4</v>
      </c>
      <c r="H7" s="156">
        <f>IF(SUMIFS(Import!H$2:H$237,Import!$F$2:$F$237,$F7,Import!$G$2:$G$237,$G7)=0,Data_T1!$H7,SUMIFS(Import!H$2:H$237,Import!$F$2:$F$237,$F7,Import!$G$2:$G$237,$G7))</f>
        <v>1103</v>
      </c>
      <c r="I7" s="156">
        <f>SUMIFS(Import!I$2:I$237,Import!$F$2:$F$237,$F7,Import!$G$2:$G$237,$G7)</f>
        <v>492</v>
      </c>
      <c r="J7" s="175">
        <f>SUMIFS(Import!J$2:J$237,Import!$F$2:$F$237,$F7,Import!$G$2:$G$237,$G7)</f>
        <v>44.61</v>
      </c>
      <c r="K7" s="156">
        <f>SUMIFS(Import!K$2:K$237,Import!$F$2:$F$237,$F7,Import!$G$2:$G$237,$G7)</f>
        <v>611</v>
      </c>
      <c r="L7" s="175">
        <f>SUMIFS(Import!L$2:L$237,Import!$F$2:$F$237,$F7,Import!$G$2:$G$237,$G7)</f>
        <v>55.39</v>
      </c>
      <c r="M7" s="156">
        <f>SUMIFS(Import!M$2:M$237,Import!$F$2:$F$237,$F7,Import!$G$2:$G$237,$G7)</f>
        <v>37</v>
      </c>
      <c r="N7" s="175">
        <f>SUMIFS(Import!N$2:N$237,Import!$F$2:$F$237,$F7,Import!$G$2:$G$237,$G7)</f>
        <v>3.35</v>
      </c>
      <c r="O7" s="175">
        <f>SUMIFS(Import!O$2:O$237,Import!$F$2:$F$237,$F7,Import!$G$2:$G$237,$G7)</f>
        <v>6.06</v>
      </c>
      <c r="P7" s="156">
        <f>SUMIFS(Import!P$2:P$237,Import!$F$2:$F$237,$F7,Import!$G$2:$G$237,$G7)</f>
        <v>11</v>
      </c>
      <c r="Q7" s="175">
        <f>SUMIFS(Import!Q$2:Q$237,Import!$F$2:$F$237,$F7,Import!$G$2:$G$237,$G7)</f>
        <v>1</v>
      </c>
      <c r="R7" s="175">
        <f>SUMIFS(Import!R$2:R$237,Import!$F$2:$F$237,$F7,Import!$G$2:$G$237,$G7)</f>
        <v>1.8</v>
      </c>
      <c r="S7" s="156">
        <f>SUMIFS(Import!S$2:S$237,Import!$F$2:$F$237,$F7,Import!$G$2:$G$237,$G7)</f>
        <v>563</v>
      </c>
      <c r="T7" s="175">
        <f>SUMIFS(Import!T$2:T$237,Import!$F$2:$F$237,$F7,Import!$G$2:$G$237,$G7)</f>
        <v>51.04</v>
      </c>
      <c r="U7" s="175">
        <f>SUMIFS(Import!U$2:U$237,Import!$F$2:$F$237,$F7,Import!$G$2:$G$237,$G7)</f>
        <v>92.14</v>
      </c>
      <c r="V7" s="175">
        <v>1</v>
      </c>
      <c r="W7" s="175" t="s">
        <v>32</v>
      </c>
      <c r="X7" s="175" t="s">
        <v>33</v>
      </c>
      <c r="Y7" s="175" t="s">
        <v>34</v>
      </c>
      <c r="Z7" s="160">
        <f>SUMIFS(Import!Z$2:Z$237,Import!$F$2:$F$237,$F7,Import!$G$2:$G$237,$G7)</f>
        <v>341</v>
      </c>
      <c r="AA7" s="175">
        <f>SUMIFS(Import!AA$2:AA$237,Import!$F$2:$F$237,$F7,Import!$G$2:$G$237,$G7)</f>
        <v>30.92</v>
      </c>
      <c r="AB7" s="176">
        <f>SUMIFS(Import!AB$2:AB$237,Import!$F$2:$F$237,$F7,Import!$G$2:$G$237,$G7)</f>
        <v>60.57</v>
      </c>
      <c r="AC7" s="175">
        <v>2</v>
      </c>
      <c r="AD7" s="175" t="s">
        <v>35</v>
      </c>
      <c r="AE7" s="175" t="s">
        <v>36</v>
      </c>
      <c r="AF7" s="175" t="s">
        <v>37</v>
      </c>
      <c r="AG7" s="160">
        <f>SUMIFS(Import!AG$2:AG$237,Import!$F$2:$F$237,$F7,Import!$G$2:$G$237,$G7)</f>
        <v>222</v>
      </c>
      <c r="AH7" s="175">
        <f>SUMIFS(Import!AH$2:AH$237,Import!$F$2:$F$237,$F7,Import!$G$2:$G$237,$G7)</f>
        <v>20.13</v>
      </c>
      <c r="AI7" s="176">
        <f>SUMIFS(Import!AI$2:AI$237,Import!$F$2:$F$237,$F7,Import!$G$2:$G$237,$G7)</f>
        <v>39.43</v>
      </c>
      <c r="AN7" s="175">
        <f ca="1">SUMIFS(Import!AN$2:AN$166,Import!$F$2:$F$166,$F7,Import!$G$2:$G$166,$G7)</f>
        <v>0</v>
      </c>
      <c r="AO7" s="175">
        <f ca="1">SUMIFS(Import!AO$2:AO$166,Import!$F$2:$F$166,$F7,Import!$G$2:$G$166,$G7)</f>
        <v>0</v>
      </c>
      <c r="AP7" s="175">
        <f ca="1">SUMIFS(Import!AP$2:AP$166,Import!$F$2:$F$166,$F7,Import!$G$2:$G$166,$G7)</f>
        <v>0</v>
      </c>
      <c r="AU7" s="175">
        <f ca="1">SUMIFS(Import!AU$2:AU$166,Import!$F$2:$F$166,$F7,Import!$G$2:$G$166,$G7)</f>
        <v>0</v>
      </c>
      <c r="AV7" s="175">
        <f ca="1">SUMIFS(Import!AV$2:AV$166,Import!$F$2:$F$166,$F7,Import!$G$2:$G$166,$G7)</f>
        <v>0</v>
      </c>
      <c r="AW7" s="175">
        <f ca="1">SUMIFS(Import!AW$2:AW$166,Import!$F$2:$F$166,$F7,Import!$G$2:$G$166,$G7)</f>
        <v>0</v>
      </c>
      <c r="BB7" s="175">
        <f ca="1">SUMIFS(Import!BB$2:BB$166,Import!$F$2:$F$166,$F7,Import!$G$2:$G$166,$G7)</f>
        <v>0</v>
      </c>
      <c r="BC7" s="175">
        <f ca="1">SUMIFS(Import!BC$2:BC$166,Import!$F$2:$F$166,$F7,Import!$G$2:$G$166,$G7)</f>
        <v>0</v>
      </c>
      <c r="BD7" s="175">
        <f ca="1">SUMIFS(Import!BD$2:BD$166,Import!$F$2:$F$166,$F7,Import!$G$2:$G$166,$G7)</f>
        <v>0</v>
      </c>
      <c r="BI7" s="175">
        <f ca="1">SUMIFS(Import!BI$2:BI$166,Import!$F$2:$F$166,$F7,Import!$G$2:$G$166,$G7)</f>
        <v>0</v>
      </c>
      <c r="BJ7" s="175">
        <f ca="1">SUMIFS(Import!BJ$2:BJ$166,Import!$F$2:$F$166,$F7,Import!$G$2:$G$166,$G7)</f>
        <v>0</v>
      </c>
      <c r="BK7" s="175">
        <f ca="1">SUMIFS(Import!BK$2:BK$166,Import!$F$2:$F$166,$F7,Import!$G$2:$G$166,$G7)</f>
        <v>0</v>
      </c>
      <c r="BP7" s="175">
        <f ca="1">SUMIFS(Import!BP$2:BP$166,Import!$F$2:$F$166,$F7,Import!$G$2:$G$166,$G7)</f>
        <v>0</v>
      </c>
      <c r="BQ7" s="175">
        <f ca="1">SUMIFS(Import!BQ$2:BQ$166,Import!$F$2:$F$166,$F7,Import!$G$2:$G$166,$G7)</f>
        <v>0</v>
      </c>
      <c r="BR7" s="175">
        <f ca="1">SUMIFS(Import!BR$2:BR$166,Import!$F$2:$F$166,$F7,Import!$G$2:$G$166,$G7)</f>
        <v>0</v>
      </c>
      <c r="BW7" s="175">
        <f ca="1">SUMIFS(Import!BW$2:BW$166,Import!$F$2:$F$166,$F7,Import!$G$2:$G$166,$G7)</f>
        <v>0</v>
      </c>
      <c r="BX7" s="175">
        <f ca="1">SUMIFS(Import!BX$2:BX$166,Import!$F$2:$F$166,$F7,Import!$G$2:$G$166,$G7)</f>
        <v>0</v>
      </c>
      <c r="BY7" s="175">
        <f ca="1">SUMIFS(Import!BY$2:BY$166,Import!$F$2:$F$166,$F7,Import!$G$2:$G$166,$G7)</f>
        <v>0</v>
      </c>
      <c r="CD7" s="175">
        <f ca="1">SUMIFS(Import!CD$2:CD$166,Import!$F$2:$F$166,$F7,Import!$G$2:$G$166,$G7)</f>
        <v>0</v>
      </c>
      <c r="CE7" s="175">
        <f ca="1">SUMIFS(Import!CE$2:CE$166,Import!$F$2:$F$166,$F7,Import!$G$2:$G$166,$G7)</f>
        <v>0</v>
      </c>
      <c r="CF7" s="175">
        <f ca="1">SUMIFS(Import!CF$2:CF$166,Import!$F$2:$F$166,$F7,Import!$G$2:$G$166,$G7)</f>
        <v>0</v>
      </c>
      <c r="CK7" s="175">
        <f ca="1">SUMIFS(Import!CK$2:CK$166,Import!$F$2:$F$166,$F7,Import!$G$2:$G$166,$G7)</f>
        <v>0</v>
      </c>
      <c r="CL7" s="175">
        <f ca="1">SUMIFS(Import!CL$2:CL$166,Import!$F$2:$F$166,$F7,Import!$G$2:$G$166,$G7)</f>
        <v>0</v>
      </c>
      <c r="CM7" s="175">
        <f ca="1">SUMIFS(Import!CM$2:CM$166,Import!$F$2:$F$166,$F7,Import!$G$2:$G$166,$G7)</f>
        <v>0</v>
      </c>
      <c r="CR7" s="175">
        <f ca="1">SUMIFS(Import!CR$2:CR$166,Import!$F$2:$F$166,$F7,Import!$G$2:$G$166,$G7)</f>
        <v>0</v>
      </c>
      <c r="CS7" s="175">
        <f ca="1">SUMIFS(Import!CS$2:CS$166,Import!$F$2:$F$166,$F7,Import!$G$2:$G$166,$G7)</f>
        <v>0</v>
      </c>
      <c r="CT7" s="175">
        <f ca="1">SUMIFS(Import!CT$2:CT$166,Import!$F$2:$F$166,$F7,Import!$G$2:$G$166,$G7)</f>
        <v>0</v>
      </c>
    </row>
    <row r="8" spans="1:98" s="175" customFormat="1" x14ac:dyDescent="0.15">
      <c r="A8" s="174" t="s">
        <v>28</v>
      </c>
      <c r="B8" s="175" t="s">
        <v>29</v>
      </c>
      <c r="C8" s="175">
        <v>1</v>
      </c>
      <c r="D8" s="175" t="s">
        <v>30</v>
      </c>
      <c r="E8" s="175">
        <v>12</v>
      </c>
      <c r="F8" s="175" t="s">
        <v>38</v>
      </c>
      <c r="G8" s="175">
        <v>5</v>
      </c>
      <c r="H8" s="156">
        <f>IF(SUMIFS(Import!H$2:H$237,Import!$F$2:$F$237,$F8,Import!$G$2:$G$237,$G8)=0,Data_T1!$H8,SUMIFS(Import!H$2:H$237,Import!$F$2:$F$237,$F8,Import!$G$2:$G$237,$G8))</f>
        <v>1690</v>
      </c>
      <c r="I8" s="156">
        <f>SUMIFS(Import!I$2:I$237,Import!$F$2:$F$237,$F8,Import!$G$2:$G$237,$G8)</f>
        <v>963</v>
      </c>
      <c r="J8" s="175">
        <f>SUMIFS(Import!J$2:J$237,Import!$F$2:$F$237,$F8,Import!$G$2:$G$237,$G8)</f>
        <v>56.98</v>
      </c>
      <c r="K8" s="156">
        <f>SUMIFS(Import!K$2:K$237,Import!$F$2:$F$237,$F8,Import!$G$2:$G$237,$G8)</f>
        <v>727</v>
      </c>
      <c r="L8" s="175">
        <f>SUMIFS(Import!L$2:L$237,Import!$F$2:$F$237,$F8,Import!$G$2:$G$237,$G8)</f>
        <v>43.02</v>
      </c>
      <c r="M8" s="156">
        <f>SUMIFS(Import!M$2:M$237,Import!$F$2:$F$237,$F8,Import!$G$2:$G$237,$G8)</f>
        <v>42</v>
      </c>
      <c r="N8" s="175">
        <f>SUMIFS(Import!N$2:N$237,Import!$F$2:$F$237,$F8,Import!$G$2:$G$237,$G8)</f>
        <v>2.4900000000000002</v>
      </c>
      <c r="O8" s="175">
        <f>SUMIFS(Import!O$2:O$237,Import!$F$2:$F$237,$F8,Import!$G$2:$G$237,$G8)</f>
        <v>5.78</v>
      </c>
      <c r="P8" s="156">
        <f>SUMIFS(Import!P$2:P$237,Import!$F$2:$F$237,$F8,Import!$G$2:$G$237,$G8)</f>
        <v>16</v>
      </c>
      <c r="Q8" s="175">
        <f>SUMIFS(Import!Q$2:Q$237,Import!$F$2:$F$237,$F8,Import!$G$2:$G$237,$G8)</f>
        <v>0.95</v>
      </c>
      <c r="R8" s="175">
        <f>SUMIFS(Import!R$2:R$237,Import!$F$2:$F$237,$F8,Import!$G$2:$G$237,$G8)</f>
        <v>2.2000000000000002</v>
      </c>
      <c r="S8" s="156">
        <f>SUMIFS(Import!S$2:S$237,Import!$F$2:$F$237,$F8,Import!$G$2:$G$237,$G8)</f>
        <v>669</v>
      </c>
      <c r="T8" s="175">
        <f>SUMIFS(Import!T$2:T$237,Import!$F$2:$F$237,$F8,Import!$G$2:$G$237,$G8)</f>
        <v>39.590000000000003</v>
      </c>
      <c r="U8" s="175">
        <f>SUMIFS(Import!U$2:U$237,Import!$F$2:$F$237,$F8,Import!$G$2:$G$237,$G8)</f>
        <v>92.02</v>
      </c>
      <c r="V8" s="175">
        <v>1</v>
      </c>
      <c r="W8" s="175" t="s">
        <v>32</v>
      </c>
      <c r="X8" s="175" t="s">
        <v>33</v>
      </c>
      <c r="Y8" s="175" t="s">
        <v>34</v>
      </c>
      <c r="Z8" s="160">
        <f>SUMIFS(Import!Z$2:Z$237,Import!$F$2:$F$237,$F8,Import!$G$2:$G$237,$G8)</f>
        <v>376</v>
      </c>
      <c r="AA8" s="175">
        <f>SUMIFS(Import!AA$2:AA$237,Import!$F$2:$F$237,$F8,Import!$G$2:$G$237,$G8)</f>
        <v>22.25</v>
      </c>
      <c r="AB8" s="176">
        <f>SUMIFS(Import!AB$2:AB$237,Import!$F$2:$F$237,$F8,Import!$G$2:$G$237,$G8)</f>
        <v>56.2</v>
      </c>
      <c r="AC8" s="175">
        <v>2</v>
      </c>
      <c r="AD8" s="175" t="s">
        <v>35</v>
      </c>
      <c r="AE8" s="175" t="s">
        <v>36</v>
      </c>
      <c r="AF8" s="175" t="s">
        <v>37</v>
      </c>
      <c r="AG8" s="160">
        <f>SUMIFS(Import!AG$2:AG$237,Import!$F$2:$F$237,$F8,Import!$G$2:$G$237,$G8)</f>
        <v>293</v>
      </c>
      <c r="AH8" s="175">
        <f>SUMIFS(Import!AH$2:AH$237,Import!$F$2:$F$237,$F8,Import!$G$2:$G$237,$G8)</f>
        <v>17.34</v>
      </c>
      <c r="AI8" s="176">
        <f>SUMIFS(Import!AI$2:AI$237,Import!$F$2:$F$237,$F8,Import!$G$2:$G$237,$G8)</f>
        <v>43.8</v>
      </c>
      <c r="AN8" s="175">
        <f ca="1">SUMIFS(Import!AN$2:AN$166,Import!$F$2:$F$166,$F8,Import!$G$2:$G$166,$G8)</f>
        <v>0</v>
      </c>
      <c r="AO8" s="175">
        <f ca="1">SUMIFS(Import!AO$2:AO$166,Import!$F$2:$F$166,$F8,Import!$G$2:$G$166,$G8)</f>
        <v>0</v>
      </c>
      <c r="AP8" s="175">
        <f ca="1">SUMIFS(Import!AP$2:AP$166,Import!$F$2:$F$166,$F8,Import!$G$2:$G$166,$G8)</f>
        <v>0</v>
      </c>
      <c r="AU8" s="175">
        <f ca="1">SUMIFS(Import!AU$2:AU$166,Import!$F$2:$F$166,$F8,Import!$G$2:$G$166,$G8)</f>
        <v>0</v>
      </c>
      <c r="AV8" s="175">
        <f ca="1">SUMIFS(Import!AV$2:AV$166,Import!$F$2:$F$166,$F8,Import!$G$2:$G$166,$G8)</f>
        <v>0</v>
      </c>
      <c r="AW8" s="175">
        <f ca="1">SUMIFS(Import!AW$2:AW$166,Import!$F$2:$F$166,$F8,Import!$G$2:$G$166,$G8)</f>
        <v>0</v>
      </c>
      <c r="BB8" s="175">
        <f ca="1">SUMIFS(Import!BB$2:BB$166,Import!$F$2:$F$166,$F8,Import!$G$2:$G$166,$G8)</f>
        <v>0</v>
      </c>
      <c r="BC8" s="175">
        <f ca="1">SUMIFS(Import!BC$2:BC$166,Import!$F$2:$F$166,$F8,Import!$G$2:$G$166,$G8)</f>
        <v>0</v>
      </c>
      <c r="BD8" s="175">
        <f ca="1">SUMIFS(Import!BD$2:BD$166,Import!$F$2:$F$166,$F8,Import!$G$2:$G$166,$G8)</f>
        <v>0</v>
      </c>
      <c r="BI8" s="175">
        <f ca="1">SUMIFS(Import!BI$2:BI$166,Import!$F$2:$F$166,$F8,Import!$G$2:$G$166,$G8)</f>
        <v>0</v>
      </c>
      <c r="BJ8" s="175">
        <f ca="1">SUMIFS(Import!BJ$2:BJ$166,Import!$F$2:$F$166,$F8,Import!$G$2:$G$166,$G8)</f>
        <v>0</v>
      </c>
      <c r="BK8" s="175">
        <f ca="1">SUMIFS(Import!BK$2:BK$166,Import!$F$2:$F$166,$F8,Import!$G$2:$G$166,$G8)</f>
        <v>0</v>
      </c>
      <c r="BP8" s="175">
        <f ca="1">SUMIFS(Import!BP$2:BP$166,Import!$F$2:$F$166,$F8,Import!$G$2:$G$166,$G8)</f>
        <v>0</v>
      </c>
      <c r="BQ8" s="175">
        <f ca="1">SUMIFS(Import!BQ$2:BQ$166,Import!$F$2:$F$166,$F8,Import!$G$2:$G$166,$G8)</f>
        <v>0</v>
      </c>
      <c r="BR8" s="175">
        <f ca="1">SUMIFS(Import!BR$2:BR$166,Import!$F$2:$F$166,$F8,Import!$G$2:$G$166,$G8)</f>
        <v>0</v>
      </c>
      <c r="BW8" s="175">
        <f ca="1">SUMIFS(Import!BW$2:BW$166,Import!$F$2:$F$166,$F8,Import!$G$2:$G$166,$G8)</f>
        <v>0</v>
      </c>
      <c r="BX8" s="175">
        <f ca="1">SUMIFS(Import!BX$2:BX$166,Import!$F$2:$F$166,$F8,Import!$G$2:$G$166,$G8)</f>
        <v>0</v>
      </c>
      <c r="BY8" s="175">
        <f ca="1">SUMIFS(Import!BY$2:BY$166,Import!$F$2:$F$166,$F8,Import!$G$2:$G$166,$G8)</f>
        <v>0</v>
      </c>
      <c r="CD8" s="175">
        <f ca="1">SUMIFS(Import!CD$2:CD$166,Import!$F$2:$F$166,$F8,Import!$G$2:$G$166,$G8)</f>
        <v>0</v>
      </c>
      <c r="CE8" s="175">
        <f ca="1">SUMIFS(Import!CE$2:CE$166,Import!$F$2:$F$166,$F8,Import!$G$2:$G$166,$G8)</f>
        <v>0</v>
      </c>
      <c r="CF8" s="175">
        <f ca="1">SUMIFS(Import!CF$2:CF$166,Import!$F$2:$F$166,$F8,Import!$G$2:$G$166,$G8)</f>
        <v>0</v>
      </c>
      <c r="CK8" s="175">
        <f ca="1">SUMIFS(Import!CK$2:CK$166,Import!$F$2:$F$166,$F8,Import!$G$2:$G$166,$G8)</f>
        <v>0</v>
      </c>
      <c r="CL8" s="175">
        <f ca="1">SUMIFS(Import!CL$2:CL$166,Import!$F$2:$F$166,$F8,Import!$G$2:$G$166,$G8)</f>
        <v>0</v>
      </c>
      <c r="CM8" s="175">
        <f ca="1">SUMIFS(Import!CM$2:CM$166,Import!$F$2:$F$166,$F8,Import!$G$2:$G$166,$G8)</f>
        <v>0</v>
      </c>
      <c r="CR8" s="175">
        <f ca="1">SUMIFS(Import!CR$2:CR$166,Import!$F$2:$F$166,$F8,Import!$G$2:$G$166,$G8)</f>
        <v>0</v>
      </c>
      <c r="CS8" s="175">
        <f ca="1">SUMIFS(Import!CS$2:CS$166,Import!$F$2:$F$166,$F8,Import!$G$2:$G$166,$G8)</f>
        <v>0</v>
      </c>
      <c r="CT8" s="175">
        <f ca="1">SUMIFS(Import!CT$2:CT$166,Import!$F$2:$F$166,$F8,Import!$G$2:$G$166,$G8)</f>
        <v>0</v>
      </c>
    </row>
    <row r="9" spans="1:98" s="169" customFormat="1" ht="14" thickBot="1" x14ac:dyDescent="0.2">
      <c r="A9" s="168" t="s">
        <v>28</v>
      </c>
      <c r="B9" s="169" t="s">
        <v>29</v>
      </c>
      <c r="C9" s="169">
        <v>1</v>
      </c>
      <c r="D9" s="169" t="s">
        <v>30</v>
      </c>
      <c r="E9" s="169">
        <v>12</v>
      </c>
      <c r="F9" s="169" t="s">
        <v>38</v>
      </c>
      <c r="G9" s="169">
        <v>6</v>
      </c>
      <c r="H9" s="155">
        <f>IF(SUMIFS(Import!H$2:H$237,Import!$F$2:$F$237,$F9,Import!$G$2:$G$237,$G9)=0,Data_T1!$H9,SUMIFS(Import!H$2:H$237,Import!$F$2:$F$237,$F9,Import!$G$2:$G$237,$G9))</f>
        <v>1232</v>
      </c>
      <c r="I9" s="155">
        <f>SUMIFS(Import!I$2:I$237,Import!$F$2:$F$237,$F9,Import!$G$2:$G$237,$G9)</f>
        <v>623</v>
      </c>
      <c r="J9" s="169">
        <f>SUMIFS(Import!J$2:J$237,Import!$F$2:$F$237,$F9,Import!$G$2:$G$237,$G9)</f>
        <v>50.57</v>
      </c>
      <c r="K9" s="155">
        <f>SUMIFS(Import!K$2:K$237,Import!$F$2:$F$237,$F9,Import!$G$2:$G$237,$G9)</f>
        <v>609</v>
      </c>
      <c r="L9" s="169">
        <f>SUMIFS(Import!L$2:L$237,Import!$F$2:$F$237,$F9,Import!$G$2:$G$237,$G9)</f>
        <v>49.43</v>
      </c>
      <c r="M9" s="155">
        <f>SUMIFS(Import!M$2:M$237,Import!$F$2:$F$237,$F9,Import!$G$2:$G$237,$G9)</f>
        <v>33</v>
      </c>
      <c r="N9" s="169">
        <f>SUMIFS(Import!N$2:N$237,Import!$F$2:$F$237,$F9,Import!$G$2:$G$237,$G9)</f>
        <v>2.68</v>
      </c>
      <c r="O9" s="169">
        <f>SUMIFS(Import!O$2:O$237,Import!$F$2:$F$237,$F9,Import!$G$2:$G$237,$G9)</f>
        <v>5.42</v>
      </c>
      <c r="P9" s="155">
        <f>SUMIFS(Import!P$2:P$237,Import!$F$2:$F$237,$F9,Import!$G$2:$G$237,$G9)</f>
        <v>11</v>
      </c>
      <c r="Q9" s="169">
        <f>SUMIFS(Import!Q$2:Q$237,Import!$F$2:$F$237,$F9,Import!$G$2:$G$237,$G9)</f>
        <v>0.89</v>
      </c>
      <c r="R9" s="169">
        <f>SUMIFS(Import!R$2:R$237,Import!$F$2:$F$237,$F9,Import!$G$2:$G$237,$G9)</f>
        <v>1.81</v>
      </c>
      <c r="S9" s="155">
        <f>SUMIFS(Import!S$2:S$237,Import!$F$2:$F$237,$F9,Import!$G$2:$G$237,$G9)</f>
        <v>565</v>
      </c>
      <c r="T9" s="169">
        <f>SUMIFS(Import!T$2:T$237,Import!$F$2:$F$237,$F9,Import!$G$2:$G$237,$G9)</f>
        <v>45.86</v>
      </c>
      <c r="U9" s="169">
        <f>SUMIFS(Import!U$2:U$237,Import!$F$2:$F$237,$F9,Import!$G$2:$G$237,$G9)</f>
        <v>92.78</v>
      </c>
      <c r="V9" s="169">
        <v>1</v>
      </c>
      <c r="W9" s="169" t="s">
        <v>32</v>
      </c>
      <c r="X9" s="169" t="s">
        <v>33</v>
      </c>
      <c r="Y9" s="169" t="s">
        <v>34</v>
      </c>
      <c r="Z9" s="159">
        <f>SUMIFS(Import!Z$2:Z$237,Import!$F$2:$F$237,$F9,Import!$G$2:$G$237,$G9)</f>
        <v>323</v>
      </c>
      <c r="AA9" s="169">
        <f>SUMIFS(Import!AA$2:AA$237,Import!$F$2:$F$237,$F9,Import!$G$2:$G$237,$G9)</f>
        <v>26.22</v>
      </c>
      <c r="AB9" s="170">
        <f>SUMIFS(Import!AB$2:AB$237,Import!$F$2:$F$237,$F9,Import!$G$2:$G$237,$G9)</f>
        <v>57.17</v>
      </c>
      <c r="AC9" s="169">
        <v>2</v>
      </c>
      <c r="AD9" s="169" t="s">
        <v>35</v>
      </c>
      <c r="AE9" s="169" t="s">
        <v>36</v>
      </c>
      <c r="AF9" s="169" t="s">
        <v>37</v>
      </c>
      <c r="AG9" s="159">
        <f>SUMIFS(Import!AG$2:AG$237,Import!$F$2:$F$237,$F9,Import!$G$2:$G$237,$G9)</f>
        <v>242</v>
      </c>
      <c r="AH9" s="169">
        <f>SUMIFS(Import!AH$2:AH$237,Import!$F$2:$F$237,$F9,Import!$G$2:$G$237,$G9)</f>
        <v>19.64</v>
      </c>
      <c r="AI9" s="170">
        <f>SUMIFS(Import!AI$2:AI$237,Import!$F$2:$F$237,$F9,Import!$G$2:$G$237,$G9)</f>
        <v>42.83</v>
      </c>
      <c r="AN9" s="169">
        <f ca="1">SUMIFS(Import!AN$2:AN$166,Import!$F$2:$F$166,$F9,Import!$G$2:$G$166,$G9)</f>
        <v>0</v>
      </c>
      <c r="AO9" s="169">
        <f ca="1">SUMIFS(Import!AO$2:AO$166,Import!$F$2:$F$166,$F9,Import!$G$2:$G$166,$G9)</f>
        <v>0</v>
      </c>
      <c r="AP9" s="169">
        <f ca="1">SUMIFS(Import!AP$2:AP$166,Import!$F$2:$F$166,$F9,Import!$G$2:$G$166,$G9)</f>
        <v>0</v>
      </c>
      <c r="AU9" s="169">
        <f ca="1">SUMIFS(Import!AU$2:AU$166,Import!$F$2:$F$166,$F9,Import!$G$2:$G$166,$G9)</f>
        <v>0</v>
      </c>
      <c r="AV9" s="169">
        <f ca="1">SUMIFS(Import!AV$2:AV$166,Import!$F$2:$F$166,$F9,Import!$G$2:$G$166,$G9)</f>
        <v>0</v>
      </c>
      <c r="AW9" s="169">
        <f ca="1">SUMIFS(Import!AW$2:AW$166,Import!$F$2:$F$166,$F9,Import!$G$2:$G$166,$G9)</f>
        <v>0</v>
      </c>
      <c r="BB9" s="169">
        <f ca="1">SUMIFS(Import!BB$2:BB$166,Import!$F$2:$F$166,$F9,Import!$G$2:$G$166,$G9)</f>
        <v>0</v>
      </c>
      <c r="BC9" s="169">
        <f ca="1">SUMIFS(Import!BC$2:BC$166,Import!$F$2:$F$166,$F9,Import!$G$2:$G$166,$G9)</f>
        <v>0</v>
      </c>
      <c r="BD9" s="169">
        <f ca="1">SUMIFS(Import!BD$2:BD$166,Import!$F$2:$F$166,$F9,Import!$G$2:$G$166,$G9)</f>
        <v>0</v>
      </c>
      <c r="BI9" s="169">
        <f ca="1">SUMIFS(Import!BI$2:BI$166,Import!$F$2:$F$166,$F9,Import!$G$2:$G$166,$G9)</f>
        <v>0</v>
      </c>
      <c r="BJ9" s="169">
        <f ca="1">SUMIFS(Import!BJ$2:BJ$166,Import!$F$2:$F$166,$F9,Import!$G$2:$G$166,$G9)</f>
        <v>0</v>
      </c>
      <c r="BK9" s="169">
        <f ca="1">SUMIFS(Import!BK$2:BK$166,Import!$F$2:$F$166,$F9,Import!$G$2:$G$166,$G9)</f>
        <v>0</v>
      </c>
      <c r="BP9" s="169">
        <f ca="1">SUMIFS(Import!BP$2:BP$166,Import!$F$2:$F$166,$F9,Import!$G$2:$G$166,$G9)</f>
        <v>0</v>
      </c>
      <c r="BQ9" s="169">
        <f ca="1">SUMIFS(Import!BQ$2:BQ$166,Import!$F$2:$F$166,$F9,Import!$G$2:$G$166,$G9)</f>
        <v>0</v>
      </c>
      <c r="BR9" s="169">
        <f ca="1">SUMIFS(Import!BR$2:BR$166,Import!$F$2:$F$166,$F9,Import!$G$2:$G$166,$G9)</f>
        <v>0</v>
      </c>
      <c r="BW9" s="169">
        <f ca="1">SUMIFS(Import!BW$2:BW$166,Import!$F$2:$F$166,$F9,Import!$G$2:$G$166,$G9)</f>
        <v>0</v>
      </c>
      <c r="BX9" s="169">
        <f ca="1">SUMIFS(Import!BX$2:BX$166,Import!$F$2:$F$166,$F9,Import!$G$2:$G$166,$G9)</f>
        <v>0</v>
      </c>
      <c r="BY9" s="169">
        <f ca="1">SUMIFS(Import!BY$2:BY$166,Import!$F$2:$F$166,$F9,Import!$G$2:$G$166,$G9)</f>
        <v>0</v>
      </c>
      <c r="CD9" s="169">
        <f ca="1">SUMIFS(Import!CD$2:CD$166,Import!$F$2:$F$166,$F9,Import!$G$2:$G$166,$G9)</f>
        <v>0</v>
      </c>
      <c r="CE9" s="169">
        <f ca="1">SUMIFS(Import!CE$2:CE$166,Import!$F$2:$F$166,$F9,Import!$G$2:$G$166,$G9)</f>
        <v>0</v>
      </c>
      <c r="CF9" s="169">
        <f ca="1">SUMIFS(Import!CF$2:CF$166,Import!$F$2:$F$166,$F9,Import!$G$2:$G$166,$G9)</f>
        <v>0</v>
      </c>
      <c r="CK9" s="169">
        <f ca="1">SUMIFS(Import!CK$2:CK$166,Import!$F$2:$F$166,$F9,Import!$G$2:$G$166,$G9)</f>
        <v>0</v>
      </c>
      <c r="CL9" s="169">
        <f ca="1">SUMIFS(Import!CL$2:CL$166,Import!$F$2:$F$166,$F9,Import!$G$2:$G$166,$G9)</f>
        <v>0</v>
      </c>
      <c r="CM9" s="169">
        <f ca="1">SUMIFS(Import!CM$2:CM$166,Import!$F$2:$F$166,$F9,Import!$G$2:$G$166,$G9)</f>
        <v>0</v>
      </c>
      <c r="CR9" s="169">
        <f ca="1">SUMIFS(Import!CR$2:CR$166,Import!$F$2:$F$166,$F9,Import!$G$2:$G$166,$G9)</f>
        <v>0</v>
      </c>
      <c r="CS9" s="169">
        <f ca="1">SUMIFS(Import!CS$2:CS$166,Import!$F$2:$F$166,$F9,Import!$G$2:$G$166,$G9)</f>
        <v>0</v>
      </c>
      <c r="CT9" s="169">
        <f ca="1">SUMIFS(Import!CT$2:CT$166,Import!$F$2:$F$166,$F9,Import!$G$2:$G$166,$G9)</f>
        <v>0</v>
      </c>
    </row>
    <row r="10" spans="1:98" s="172" customFormat="1" x14ac:dyDescent="0.15">
      <c r="A10" s="171" t="s">
        <v>28</v>
      </c>
      <c r="B10" s="172" t="s">
        <v>29</v>
      </c>
      <c r="C10" s="172">
        <v>1</v>
      </c>
      <c r="D10" s="172" t="s">
        <v>30</v>
      </c>
      <c r="E10" s="172">
        <v>13</v>
      </c>
      <c r="F10" s="172" t="s">
        <v>39</v>
      </c>
      <c r="G10" s="172">
        <v>1</v>
      </c>
      <c r="H10" s="154">
        <f>IF(SUMIFS(Import!H$2:H$237,Import!$F$2:$F$237,$F10,Import!$G$2:$G$237,$G10)=0,Data_T1!$H10,SUMIFS(Import!H$2:H$237,Import!$F$2:$F$237,$F10,Import!$G$2:$G$237,$G10))</f>
        <v>671</v>
      </c>
      <c r="I10" s="154">
        <f>SUMIFS(Import!I$2:I$237,Import!$F$2:$F$237,$F10,Import!$G$2:$G$237,$G10)</f>
        <v>394</v>
      </c>
      <c r="J10" s="172">
        <f>SUMIFS(Import!J$2:J$237,Import!$F$2:$F$237,$F10,Import!$G$2:$G$237,$G10)</f>
        <v>58.72</v>
      </c>
      <c r="K10" s="154">
        <f>SUMIFS(Import!K$2:K$237,Import!$F$2:$F$237,$F10,Import!$G$2:$G$237,$G10)</f>
        <v>277</v>
      </c>
      <c r="L10" s="172">
        <f>SUMIFS(Import!L$2:L$237,Import!$F$2:$F$237,$F10,Import!$G$2:$G$237,$G10)</f>
        <v>41.28</v>
      </c>
      <c r="M10" s="154">
        <f>SUMIFS(Import!M$2:M$237,Import!$F$2:$F$237,$F10,Import!$G$2:$G$237,$G10)</f>
        <v>17</v>
      </c>
      <c r="N10" s="172">
        <f>SUMIFS(Import!N$2:N$237,Import!$F$2:$F$237,$F10,Import!$G$2:$G$237,$G10)</f>
        <v>2.5299999999999998</v>
      </c>
      <c r="O10" s="172">
        <f>SUMIFS(Import!O$2:O$237,Import!$F$2:$F$237,$F10,Import!$G$2:$G$237,$G10)</f>
        <v>6.14</v>
      </c>
      <c r="P10" s="154">
        <f>SUMIFS(Import!P$2:P$237,Import!$F$2:$F$237,$F10,Import!$G$2:$G$237,$G10)</f>
        <v>2</v>
      </c>
      <c r="Q10" s="172">
        <f>SUMIFS(Import!Q$2:Q$237,Import!$F$2:$F$237,$F10,Import!$G$2:$G$237,$G10)</f>
        <v>0.3</v>
      </c>
      <c r="R10" s="172">
        <f>SUMIFS(Import!R$2:R$237,Import!$F$2:$F$237,$F10,Import!$G$2:$G$237,$G10)</f>
        <v>0.72</v>
      </c>
      <c r="S10" s="154">
        <f>SUMIFS(Import!S$2:S$237,Import!$F$2:$F$237,$F10,Import!$G$2:$G$237,$G10)</f>
        <v>258</v>
      </c>
      <c r="T10" s="172">
        <f>SUMIFS(Import!T$2:T$237,Import!$F$2:$F$237,$F10,Import!$G$2:$G$237,$G10)</f>
        <v>38.450000000000003</v>
      </c>
      <c r="U10" s="172">
        <f>SUMIFS(Import!U$2:U$237,Import!$F$2:$F$237,$F10,Import!$G$2:$G$237,$G10)</f>
        <v>93.14</v>
      </c>
      <c r="V10" s="172">
        <v>1</v>
      </c>
      <c r="W10" s="172" t="s">
        <v>32</v>
      </c>
      <c r="X10" s="172" t="s">
        <v>33</v>
      </c>
      <c r="Y10" s="172" t="s">
        <v>34</v>
      </c>
      <c r="Z10" s="158">
        <f>SUMIFS(Import!Z$2:Z$237,Import!$F$2:$F$237,$F10,Import!$G$2:$G$237,$G10)</f>
        <v>152</v>
      </c>
      <c r="AA10" s="172">
        <f>SUMIFS(Import!AA$2:AA$237,Import!$F$2:$F$237,$F10,Import!$G$2:$G$237,$G10)</f>
        <v>22.65</v>
      </c>
      <c r="AB10" s="173">
        <f>SUMIFS(Import!AB$2:AB$237,Import!$F$2:$F$237,$F10,Import!$G$2:$G$237,$G10)</f>
        <v>58.91</v>
      </c>
      <c r="AC10" s="172">
        <v>2</v>
      </c>
      <c r="AD10" s="172" t="s">
        <v>35</v>
      </c>
      <c r="AE10" s="172" t="s">
        <v>36</v>
      </c>
      <c r="AF10" s="172" t="s">
        <v>37</v>
      </c>
      <c r="AG10" s="158">
        <f>SUMIFS(Import!AG$2:AG$237,Import!$F$2:$F$237,$F10,Import!$G$2:$G$237,$G10)</f>
        <v>106</v>
      </c>
      <c r="AH10" s="172">
        <f>SUMIFS(Import!AH$2:AH$237,Import!$F$2:$F$237,$F10,Import!$G$2:$G$237,$G10)</f>
        <v>15.8</v>
      </c>
      <c r="AI10" s="173">
        <f>SUMIFS(Import!AI$2:AI$237,Import!$F$2:$F$237,$F10,Import!$G$2:$G$237,$G10)</f>
        <v>41.09</v>
      </c>
      <c r="AN10" s="172">
        <f ca="1">SUMIFS(Import!AN$2:AN$166,Import!$F$2:$F$166,$F10,Import!$G$2:$G$166,$G10)</f>
        <v>0</v>
      </c>
      <c r="AO10" s="172">
        <f ca="1">SUMIFS(Import!AO$2:AO$166,Import!$F$2:$F$166,$F10,Import!$G$2:$G$166,$G10)</f>
        <v>0</v>
      </c>
      <c r="AP10" s="172">
        <f ca="1">SUMIFS(Import!AP$2:AP$166,Import!$F$2:$F$166,$F10,Import!$G$2:$G$166,$G10)</f>
        <v>0</v>
      </c>
      <c r="AU10" s="172">
        <f ca="1">SUMIFS(Import!AU$2:AU$166,Import!$F$2:$F$166,$F10,Import!$G$2:$G$166,$G10)</f>
        <v>0</v>
      </c>
      <c r="AV10" s="172">
        <f ca="1">SUMIFS(Import!AV$2:AV$166,Import!$F$2:$F$166,$F10,Import!$G$2:$G$166,$G10)</f>
        <v>0</v>
      </c>
      <c r="AW10" s="172">
        <f ca="1">SUMIFS(Import!AW$2:AW$166,Import!$F$2:$F$166,$F10,Import!$G$2:$G$166,$G10)</f>
        <v>0</v>
      </c>
      <c r="BB10" s="172">
        <f ca="1">SUMIFS(Import!BB$2:BB$166,Import!$F$2:$F$166,$F10,Import!$G$2:$G$166,$G10)</f>
        <v>0</v>
      </c>
      <c r="BC10" s="172">
        <f ca="1">SUMIFS(Import!BC$2:BC$166,Import!$F$2:$F$166,$F10,Import!$G$2:$G$166,$G10)</f>
        <v>0</v>
      </c>
      <c r="BD10" s="172">
        <f ca="1">SUMIFS(Import!BD$2:BD$166,Import!$F$2:$F$166,$F10,Import!$G$2:$G$166,$G10)</f>
        <v>0</v>
      </c>
      <c r="BI10" s="172">
        <f ca="1">SUMIFS(Import!BI$2:BI$166,Import!$F$2:$F$166,$F10,Import!$G$2:$G$166,$G10)</f>
        <v>0</v>
      </c>
      <c r="BJ10" s="172">
        <f ca="1">SUMIFS(Import!BJ$2:BJ$166,Import!$F$2:$F$166,$F10,Import!$G$2:$G$166,$G10)</f>
        <v>0</v>
      </c>
      <c r="BK10" s="172">
        <f ca="1">SUMIFS(Import!BK$2:BK$166,Import!$F$2:$F$166,$F10,Import!$G$2:$G$166,$G10)</f>
        <v>0</v>
      </c>
      <c r="BP10" s="172">
        <f ca="1">SUMIFS(Import!BP$2:BP$166,Import!$F$2:$F$166,$F10,Import!$G$2:$G$166,$G10)</f>
        <v>0</v>
      </c>
      <c r="BQ10" s="172">
        <f ca="1">SUMIFS(Import!BQ$2:BQ$166,Import!$F$2:$F$166,$F10,Import!$G$2:$G$166,$G10)</f>
        <v>0</v>
      </c>
      <c r="BR10" s="172">
        <f ca="1">SUMIFS(Import!BR$2:BR$166,Import!$F$2:$F$166,$F10,Import!$G$2:$G$166,$G10)</f>
        <v>0</v>
      </c>
      <c r="BW10" s="172">
        <f ca="1">SUMIFS(Import!BW$2:BW$166,Import!$F$2:$F$166,$F10,Import!$G$2:$G$166,$G10)</f>
        <v>0</v>
      </c>
      <c r="BX10" s="172">
        <f ca="1">SUMIFS(Import!BX$2:BX$166,Import!$F$2:$F$166,$F10,Import!$G$2:$G$166,$G10)</f>
        <v>0</v>
      </c>
      <c r="BY10" s="172">
        <f ca="1">SUMIFS(Import!BY$2:BY$166,Import!$F$2:$F$166,$F10,Import!$G$2:$G$166,$G10)</f>
        <v>0</v>
      </c>
      <c r="CD10" s="172">
        <f ca="1">SUMIFS(Import!CD$2:CD$166,Import!$F$2:$F$166,$F10,Import!$G$2:$G$166,$G10)</f>
        <v>0</v>
      </c>
      <c r="CE10" s="172">
        <f ca="1">SUMIFS(Import!CE$2:CE$166,Import!$F$2:$F$166,$F10,Import!$G$2:$G$166,$G10)</f>
        <v>0</v>
      </c>
      <c r="CF10" s="172">
        <f ca="1">SUMIFS(Import!CF$2:CF$166,Import!$F$2:$F$166,$F10,Import!$G$2:$G$166,$G10)</f>
        <v>0</v>
      </c>
      <c r="CK10" s="172">
        <f ca="1">SUMIFS(Import!CK$2:CK$166,Import!$F$2:$F$166,$F10,Import!$G$2:$G$166,$G10)</f>
        <v>0</v>
      </c>
      <c r="CL10" s="172">
        <f ca="1">SUMIFS(Import!CL$2:CL$166,Import!$F$2:$F$166,$F10,Import!$G$2:$G$166,$G10)</f>
        <v>0</v>
      </c>
      <c r="CM10" s="172">
        <f ca="1">SUMIFS(Import!CM$2:CM$166,Import!$F$2:$F$166,$F10,Import!$G$2:$G$166,$G10)</f>
        <v>0</v>
      </c>
      <c r="CR10" s="172">
        <f ca="1">SUMIFS(Import!CR$2:CR$166,Import!$F$2:$F$166,$F10,Import!$G$2:$G$166,$G10)</f>
        <v>0</v>
      </c>
      <c r="CS10" s="172">
        <f ca="1">SUMIFS(Import!CS$2:CS$166,Import!$F$2:$F$166,$F10,Import!$G$2:$G$166,$G10)</f>
        <v>0</v>
      </c>
      <c r="CT10" s="172">
        <f ca="1">SUMIFS(Import!CT$2:CT$166,Import!$F$2:$F$166,$F10,Import!$G$2:$G$166,$G10)</f>
        <v>0</v>
      </c>
    </row>
    <row r="11" spans="1:98" s="175" customFormat="1" x14ac:dyDescent="0.15">
      <c r="A11" s="174" t="s">
        <v>28</v>
      </c>
      <c r="B11" s="175" t="s">
        <v>29</v>
      </c>
      <c r="C11" s="175">
        <v>1</v>
      </c>
      <c r="D11" s="175" t="s">
        <v>30</v>
      </c>
      <c r="E11" s="175">
        <v>13</v>
      </c>
      <c r="F11" s="175" t="s">
        <v>39</v>
      </c>
      <c r="G11" s="175">
        <v>2</v>
      </c>
      <c r="H11" s="156">
        <f>IF(SUMIFS(Import!H$2:H$237,Import!$F$2:$F$237,$F11,Import!$G$2:$G$237,$G11)=0,Data_T1!$H11,SUMIFS(Import!H$2:H$237,Import!$F$2:$F$237,$F11,Import!$G$2:$G$237,$G11))</f>
        <v>401</v>
      </c>
      <c r="I11" s="156">
        <f>SUMIFS(Import!I$2:I$237,Import!$F$2:$F$237,$F11,Import!$G$2:$G$237,$G11)</f>
        <v>181</v>
      </c>
      <c r="J11" s="175">
        <f>SUMIFS(Import!J$2:J$237,Import!$F$2:$F$237,$F11,Import!$G$2:$G$237,$G11)</f>
        <v>45.14</v>
      </c>
      <c r="K11" s="156">
        <f>SUMIFS(Import!K$2:K$237,Import!$F$2:$F$237,$F11,Import!$G$2:$G$237,$G11)</f>
        <v>220</v>
      </c>
      <c r="L11" s="175">
        <f>SUMIFS(Import!L$2:L$237,Import!$F$2:$F$237,$F11,Import!$G$2:$G$237,$G11)</f>
        <v>54.86</v>
      </c>
      <c r="M11" s="156">
        <f>SUMIFS(Import!M$2:M$237,Import!$F$2:$F$237,$F11,Import!$G$2:$G$237,$G11)</f>
        <v>3</v>
      </c>
      <c r="N11" s="175">
        <f>SUMIFS(Import!N$2:N$237,Import!$F$2:$F$237,$F11,Import!$G$2:$G$237,$G11)</f>
        <v>0.75</v>
      </c>
      <c r="O11" s="175">
        <f>SUMIFS(Import!O$2:O$237,Import!$F$2:$F$237,$F11,Import!$G$2:$G$237,$G11)</f>
        <v>1.36</v>
      </c>
      <c r="P11" s="156">
        <f>SUMIFS(Import!P$2:P$237,Import!$F$2:$F$237,$F11,Import!$G$2:$G$237,$G11)</f>
        <v>6</v>
      </c>
      <c r="Q11" s="175">
        <f>SUMIFS(Import!Q$2:Q$237,Import!$F$2:$F$237,$F11,Import!$G$2:$G$237,$G11)</f>
        <v>1.5</v>
      </c>
      <c r="R11" s="175">
        <f>SUMIFS(Import!R$2:R$237,Import!$F$2:$F$237,$F11,Import!$G$2:$G$237,$G11)</f>
        <v>2.73</v>
      </c>
      <c r="S11" s="156">
        <f>SUMIFS(Import!S$2:S$237,Import!$F$2:$F$237,$F11,Import!$G$2:$G$237,$G11)</f>
        <v>211</v>
      </c>
      <c r="T11" s="175">
        <f>SUMIFS(Import!T$2:T$237,Import!$F$2:$F$237,$F11,Import!$G$2:$G$237,$G11)</f>
        <v>52.62</v>
      </c>
      <c r="U11" s="175">
        <f>SUMIFS(Import!U$2:U$237,Import!$F$2:$F$237,$F11,Import!$G$2:$G$237,$G11)</f>
        <v>95.91</v>
      </c>
      <c r="V11" s="175">
        <v>1</v>
      </c>
      <c r="W11" s="175" t="s">
        <v>32</v>
      </c>
      <c r="X11" s="175" t="s">
        <v>33</v>
      </c>
      <c r="Y11" s="175" t="s">
        <v>34</v>
      </c>
      <c r="Z11" s="160">
        <f>SUMIFS(Import!Z$2:Z$237,Import!$F$2:$F$237,$F11,Import!$G$2:$G$237,$G11)</f>
        <v>136</v>
      </c>
      <c r="AA11" s="175">
        <f>SUMIFS(Import!AA$2:AA$237,Import!$F$2:$F$237,$F11,Import!$G$2:$G$237,$G11)</f>
        <v>33.92</v>
      </c>
      <c r="AB11" s="176">
        <f>SUMIFS(Import!AB$2:AB$237,Import!$F$2:$F$237,$F11,Import!$G$2:$G$237,$G11)</f>
        <v>64.45</v>
      </c>
      <c r="AC11" s="175">
        <v>2</v>
      </c>
      <c r="AD11" s="175" t="s">
        <v>35</v>
      </c>
      <c r="AE11" s="175" t="s">
        <v>36</v>
      </c>
      <c r="AF11" s="175" t="s">
        <v>37</v>
      </c>
      <c r="AG11" s="160">
        <f>SUMIFS(Import!AG$2:AG$237,Import!$F$2:$F$237,$F11,Import!$G$2:$G$237,$G11)</f>
        <v>75</v>
      </c>
      <c r="AH11" s="175">
        <f>SUMIFS(Import!AH$2:AH$237,Import!$F$2:$F$237,$F11,Import!$G$2:$G$237,$G11)</f>
        <v>18.7</v>
      </c>
      <c r="AI11" s="176">
        <f>SUMIFS(Import!AI$2:AI$237,Import!$F$2:$F$237,$F11,Import!$G$2:$G$237,$G11)</f>
        <v>35.549999999999997</v>
      </c>
      <c r="AN11" s="175">
        <f ca="1">SUMIFS(Import!AN$2:AN$166,Import!$F$2:$F$166,$F11,Import!$G$2:$G$166,$G11)</f>
        <v>0</v>
      </c>
      <c r="AO11" s="175">
        <f ca="1">SUMIFS(Import!AO$2:AO$166,Import!$F$2:$F$166,$F11,Import!$G$2:$G$166,$G11)</f>
        <v>0</v>
      </c>
      <c r="AP11" s="175">
        <f ca="1">SUMIFS(Import!AP$2:AP$166,Import!$F$2:$F$166,$F11,Import!$G$2:$G$166,$G11)</f>
        <v>0</v>
      </c>
      <c r="AU11" s="175">
        <f ca="1">SUMIFS(Import!AU$2:AU$166,Import!$F$2:$F$166,$F11,Import!$G$2:$G$166,$G11)</f>
        <v>0</v>
      </c>
      <c r="AV11" s="175">
        <f ca="1">SUMIFS(Import!AV$2:AV$166,Import!$F$2:$F$166,$F11,Import!$G$2:$G$166,$G11)</f>
        <v>0</v>
      </c>
      <c r="AW11" s="175">
        <f ca="1">SUMIFS(Import!AW$2:AW$166,Import!$F$2:$F$166,$F11,Import!$G$2:$G$166,$G11)</f>
        <v>0</v>
      </c>
      <c r="BB11" s="175">
        <f ca="1">SUMIFS(Import!BB$2:BB$166,Import!$F$2:$F$166,$F11,Import!$G$2:$G$166,$G11)</f>
        <v>0</v>
      </c>
      <c r="BC11" s="175">
        <f ca="1">SUMIFS(Import!BC$2:BC$166,Import!$F$2:$F$166,$F11,Import!$G$2:$G$166,$G11)</f>
        <v>0</v>
      </c>
      <c r="BD11" s="175">
        <f ca="1">SUMIFS(Import!BD$2:BD$166,Import!$F$2:$F$166,$F11,Import!$G$2:$G$166,$G11)</f>
        <v>0</v>
      </c>
      <c r="BI11" s="175">
        <f ca="1">SUMIFS(Import!BI$2:BI$166,Import!$F$2:$F$166,$F11,Import!$G$2:$G$166,$G11)</f>
        <v>0</v>
      </c>
      <c r="BJ11" s="175">
        <f ca="1">SUMIFS(Import!BJ$2:BJ$166,Import!$F$2:$F$166,$F11,Import!$G$2:$G$166,$G11)</f>
        <v>0</v>
      </c>
      <c r="BK11" s="175">
        <f ca="1">SUMIFS(Import!BK$2:BK$166,Import!$F$2:$F$166,$F11,Import!$G$2:$G$166,$G11)</f>
        <v>0</v>
      </c>
      <c r="BP11" s="175">
        <f ca="1">SUMIFS(Import!BP$2:BP$166,Import!$F$2:$F$166,$F11,Import!$G$2:$G$166,$G11)</f>
        <v>0</v>
      </c>
      <c r="BQ11" s="175">
        <f ca="1">SUMIFS(Import!BQ$2:BQ$166,Import!$F$2:$F$166,$F11,Import!$G$2:$G$166,$G11)</f>
        <v>0</v>
      </c>
      <c r="BR11" s="175">
        <f ca="1">SUMIFS(Import!BR$2:BR$166,Import!$F$2:$F$166,$F11,Import!$G$2:$G$166,$G11)</f>
        <v>0</v>
      </c>
      <c r="BW11" s="175">
        <f ca="1">SUMIFS(Import!BW$2:BW$166,Import!$F$2:$F$166,$F11,Import!$G$2:$G$166,$G11)</f>
        <v>0</v>
      </c>
      <c r="BX11" s="175">
        <f ca="1">SUMIFS(Import!BX$2:BX$166,Import!$F$2:$F$166,$F11,Import!$G$2:$G$166,$G11)</f>
        <v>0</v>
      </c>
      <c r="BY11" s="175">
        <f ca="1">SUMIFS(Import!BY$2:BY$166,Import!$F$2:$F$166,$F11,Import!$G$2:$G$166,$G11)</f>
        <v>0</v>
      </c>
      <c r="CD11" s="175">
        <f ca="1">SUMIFS(Import!CD$2:CD$166,Import!$F$2:$F$166,$F11,Import!$G$2:$G$166,$G11)</f>
        <v>0</v>
      </c>
      <c r="CE11" s="175">
        <f ca="1">SUMIFS(Import!CE$2:CE$166,Import!$F$2:$F$166,$F11,Import!$G$2:$G$166,$G11)</f>
        <v>0</v>
      </c>
      <c r="CF11" s="175">
        <f ca="1">SUMIFS(Import!CF$2:CF$166,Import!$F$2:$F$166,$F11,Import!$G$2:$G$166,$G11)</f>
        <v>0</v>
      </c>
      <c r="CK11" s="175">
        <f ca="1">SUMIFS(Import!CK$2:CK$166,Import!$F$2:$F$166,$F11,Import!$G$2:$G$166,$G11)</f>
        <v>0</v>
      </c>
      <c r="CL11" s="175">
        <f ca="1">SUMIFS(Import!CL$2:CL$166,Import!$F$2:$F$166,$F11,Import!$G$2:$G$166,$G11)</f>
        <v>0</v>
      </c>
      <c r="CM11" s="175">
        <f ca="1">SUMIFS(Import!CM$2:CM$166,Import!$F$2:$F$166,$F11,Import!$G$2:$G$166,$G11)</f>
        <v>0</v>
      </c>
      <c r="CR11" s="175">
        <f ca="1">SUMIFS(Import!CR$2:CR$166,Import!$F$2:$F$166,$F11,Import!$G$2:$G$166,$G11)</f>
        <v>0</v>
      </c>
      <c r="CS11" s="175">
        <f ca="1">SUMIFS(Import!CS$2:CS$166,Import!$F$2:$F$166,$F11,Import!$G$2:$G$166,$G11)</f>
        <v>0</v>
      </c>
      <c r="CT11" s="175">
        <f ca="1">SUMIFS(Import!CT$2:CT$166,Import!$F$2:$F$166,$F11,Import!$G$2:$G$166,$G11)</f>
        <v>0</v>
      </c>
    </row>
    <row r="12" spans="1:98" s="169" customFormat="1" ht="14" thickBot="1" x14ac:dyDescent="0.2">
      <c r="A12" s="168" t="s">
        <v>28</v>
      </c>
      <c r="B12" s="169" t="s">
        <v>29</v>
      </c>
      <c r="C12" s="169">
        <v>1</v>
      </c>
      <c r="D12" s="169" t="s">
        <v>30</v>
      </c>
      <c r="E12" s="169">
        <v>13</v>
      </c>
      <c r="F12" s="169" t="s">
        <v>39</v>
      </c>
      <c r="G12" s="169">
        <v>3</v>
      </c>
      <c r="H12" s="155">
        <f>IF(SUMIFS(Import!H$2:H$237,Import!$F$2:$F$237,$F12,Import!$G$2:$G$237,$G12)=0,Data_T1!$H12,SUMIFS(Import!H$2:H$237,Import!$F$2:$F$237,$F12,Import!$G$2:$G$237,$G12))</f>
        <v>447</v>
      </c>
      <c r="I12" s="155">
        <f>SUMIFS(Import!I$2:I$237,Import!$F$2:$F$237,$F12,Import!$G$2:$G$237,$G12)</f>
        <v>276</v>
      </c>
      <c r="J12" s="169">
        <f>SUMIFS(Import!J$2:J$237,Import!$F$2:$F$237,$F12,Import!$G$2:$G$237,$G12)</f>
        <v>61.74</v>
      </c>
      <c r="K12" s="155">
        <f>SUMIFS(Import!K$2:K$237,Import!$F$2:$F$237,$F12,Import!$G$2:$G$237,$G12)</f>
        <v>171</v>
      </c>
      <c r="L12" s="169">
        <f>SUMIFS(Import!L$2:L$237,Import!$F$2:$F$237,$F12,Import!$G$2:$G$237,$G12)</f>
        <v>38.26</v>
      </c>
      <c r="M12" s="155">
        <f>SUMIFS(Import!M$2:M$237,Import!$F$2:$F$237,$F12,Import!$G$2:$G$237,$G12)</f>
        <v>0</v>
      </c>
      <c r="N12" s="169">
        <f>SUMIFS(Import!N$2:N$237,Import!$F$2:$F$237,$F12,Import!$G$2:$G$237,$G12)</f>
        <v>0</v>
      </c>
      <c r="O12" s="169">
        <f>SUMIFS(Import!O$2:O$237,Import!$F$2:$F$237,$F12,Import!$G$2:$G$237,$G12)</f>
        <v>0</v>
      </c>
      <c r="P12" s="155">
        <f>SUMIFS(Import!P$2:P$237,Import!$F$2:$F$237,$F12,Import!$G$2:$G$237,$G12)</f>
        <v>4</v>
      </c>
      <c r="Q12" s="169">
        <f>SUMIFS(Import!Q$2:Q$237,Import!$F$2:$F$237,$F12,Import!$G$2:$G$237,$G12)</f>
        <v>0.89</v>
      </c>
      <c r="R12" s="169">
        <f>SUMIFS(Import!R$2:R$237,Import!$F$2:$F$237,$F12,Import!$G$2:$G$237,$G12)</f>
        <v>2.34</v>
      </c>
      <c r="S12" s="155">
        <f>SUMIFS(Import!S$2:S$237,Import!$F$2:$F$237,$F12,Import!$G$2:$G$237,$G12)</f>
        <v>167</v>
      </c>
      <c r="T12" s="169">
        <f>SUMIFS(Import!T$2:T$237,Import!$F$2:$F$237,$F12,Import!$G$2:$G$237,$G12)</f>
        <v>37.36</v>
      </c>
      <c r="U12" s="169">
        <f>SUMIFS(Import!U$2:U$237,Import!$F$2:$F$237,$F12,Import!$G$2:$G$237,$G12)</f>
        <v>97.66</v>
      </c>
      <c r="V12" s="169">
        <v>1</v>
      </c>
      <c r="W12" s="169" t="s">
        <v>32</v>
      </c>
      <c r="X12" s="169" t="s">
        <v>33</v>
      </c>
      <c r="Y12" s="169" t="s">
        <v>34</v>
      </c>
      <c r="Z12" s="159">
        <f>SUMIFS(Import!Z$2:Z$237,Import!$F$2:$F$237,$F12,Import!$G$2:$G$237,$G12)</f>
        <v>128</v>
      </c>
      <c r="AA12" s="169">
        <f>SUMIFS(Import!AA$2:AA$237,Import!$F$2:$F$237,$F12,Import!$G$2:$G$237,$G12)</f>
        <v>28.64</v>
      </c>
      <c r="AB12" s="170">
        <f>SUMIFS(Import!AB$2:AB$237,Import!$F$2:$F$237,$F12,Import!$G$2:$G$237,$G12)</f>
        <v>76.650000000000006</v>
      </c>
      <c r="AC12" s="169">
        <v>2</v>
      </c>
      <c r="AD12" s="169" t="s">
        <v>35</v>
      </c>
      <c r="AE12" s="169" t="s">
        <v>36</v>
      </c>
      <c r="AF12" s="169" t="s">
        <v>37</v>
      </c>
      <c r="AG12" s="159">
        <f>SUMIFS(Import!AG$2:AG$237,Import!$F$2:$F$237,$F12,Import!$G$2:$G$237,$G12)</f>
        <v>39</v>
      </c>
      <c r="AH12" s="169">
        <f>SUMIFS(Import!AH$2:AH$237,Import!$F$2:$F$237,$F12,Import!$G$2:$G$237,$G12)</f>
        <v>8.7200000000000006</v>
      </c>
      <c r="AI12" s="170">
        <f>SUMIFS(Import!AI$2:AI$237,Import!$F$2:$F$237,$F12,Import!$G$2:$G$237,$G12)</f>
        <v>23.35</v>
      </c>
      <c r="AN12" s="169">
        <f ca="1">SUMIFS(Import!AN$2:AN$166,Import!$F$2:$F$166,$F12,Import!$G$2:$G$166,$G12)</f>
        <v>0</v>
      </c>
      <c r="AO12" s="169">
        <f ca="1">SUMIFS(Import!AO$2:AO$166,Import!$F$2:$F$166,$F12,Import!$G$2:$G$166,$G12)</f>
        <v>0</v>
      </c>
      <c r="AP12" s="169">
        <f ca="1">SUMIFS(Import!AP$2:AP$166,Import!$F$2:$F$166,$F12,Import!$G$2:$G$166,$G12)</f>
        <v>0</v>
      </c>
      <c r="AU12" s="169">
        <f ca="1">SUMIFS(Import!AU$2:AU$166,Import!$F$2:$F$166,$F12,Import!$G$2:$G$166,$G12)</f>
        <v>0</v>
      </c>
      <c r="AV12" s="169">
        <f ca="1">SUMIFS(Import!AV$2:AV$166,Import!$F$2:$F$166,$F12,Import!$G$2:$G$166,$G12)</f>
        <v>0</v>
      </c>
      <c r="AW12" s="169">
        <f ca="1">SUMIFS(Import!AW$2:AW$166,Import!$F$2:$F$166,$F12,Import!$G$2:$G$166,$G12)</f>
        <v>0</v>
      </c>
      <c r="BB12" s="169">
        <f ca="1">SUMIFS(Import!BB$2:BB$166,Import!$F$2:$F$166,$F12,Import!$G$2:$G$166,$G12)</f>
        <v>0</v>
      </c>
      <c r="BC12" s="169">
        <f ca="1">SUMIFS(Import!BC$2:BC$166,Import!$F$2:$F$166,$F12,Import!$G$2:$G$166,$G12)</f>
        <v>0</v>
      </c>
      <c r="BD12" s="169">
        <f ca="1">SUMIFS(Import!BD$2:BD$166,Import!$F$2:$F$166,$F12,Import!$G$2:$G$166,$G12)</f>
        <v>0</v>
      </c>
      <c r="BI12" s="169">
        <f ca="1">SUMIFS(Import!BI$2:BI$166,Import!$F$2:$F$166,$F12,Import!$G$2:$G$166,$G12)</f>
        <v>0</v>
      </c>
      <c r="BJ12" s="169">
        <f ca="1">SUMIFS(Import!BJ$2:BJ$166,Import!$F$2:$F$166,$F12,Import!$G$2:$G$166,$G12)</f>
        <v>0</v>
      </c>
      <c r="BK12" s="169">
        <f ca="1">SUMIFS(Import!BK$2:BK$166,Import!$F$2:$F$166,$F12,Import!$G$2:$G$166,$G12)</f>
        <v>0</v>
      </c>
      <c r="BP12" s="169">
        <f ca="1">SUMIFS(Import!BP$2:BP$166,Import!$F$2:$F$166,$F12,Import!$G$2:$G$166,$G12)</f>
        <v>0</v>
      </c>
      <c r="BQ12" s="169">
        <f ca="1">SUMIFS(Import!BQ$2:BQ$166,Import!$F$2:$F$166,$F12,Import!$G$2:$G$166,$G12)</f>
        <v>0</v>
      </c>
      <c r="BR12" s="169">
        <f ca="1">SUMIFS(Import!BR$2:BR$166,Import!$F$2:$F$166,$F12,Import!$G$2:$G$166,$G12)</f>
        <v>0</v>
      </c>
      <c r="BW12" s="169">
        <f ca="1">SUMIFS(Import!BW$2:BW$166,Import!$F$2:$F$166,$F12,Import!$G$2:$G$166,$G12)</f>
        <v>0</v>
      </c>
      <c r="BX12" s="169">
        <f ca="1">SUMIFS(Import!BX$2:BX$166,Import!$F$2:$F$166,$F12,Import!$G$2:$G$166,$G12)</f>
        <v>0</v>
      </c>
      <c r="BY12" s="169">
        <f ca="1">SUMIFS(Import!BY$2:BY$166,Import!$F$2:$F$166,$F12,Import!$G$2:$G$166,$G12)</f>
        <v>0</v>
      </c>
      <c r="CD12" s="169">
        <f ca="1">SUMIFS(Import!CD$2:CD$166,Import!$F$2:$F$166,$F12,Import!$G$2:$G$166,$G12)</f>
        <v>0</v>
      </c>
      <c r="CE12" s="169">
        <f ca="1">SUMIFS(Import!CE$2:CE$166,Import!$F$2:$F$166,$F12,Import!$G$2:$G$166,$G12)</f>
        <v>0</v>
      </c>
      <c r="CF12" s="169">
        <f ca="1">SUMIFS(Import!CF$2:CF$166,Import!$F$2:$F$166,$F12,Import!$G$2:$G$166,$G12)</f>
        <v>0</v>
      </c>
      <c r="CK12" s="169">
        <f ca="1">SUMIFS(Import!CK$2:CK$166,Import!$F$2:$F$166,$F12,Import!$G$2:$G$166,$G12)</f>
        <v>0</v>
      </c>
      <c r="CL12" s="169">
        <f ca="1">SUMIFS(Import!CL$2:CL$166,Import!$F$2:$F$166,$F12,Import!$G$2:$G$166,$G12)</f>
        <v>0</v>
      </c>
      <c r="CM12" s="169">
        <f ca="1">SUMIFS(Import!CM$2:CM$166,Import!$F$2:$F$166,$F12,Import!$G$2:$G$166,$G12)</f>
        <v>0</v>
      </c>
      <c r="CR12" s="169">
        <f ca="1">SUMIFS(Import!CR$2:CR$166,Import!$F$2:$F$166,$F12,Import!$G$2:$G$166,$G12)</f>
        <v>0</v>
      </c>
      <c r="CS12" s="169">
        <f ca="1">SUMIFS(Import!CS$2:CS$166,Import!$F$2:$F$166,$F12,Import!$G$2:$G$166,$G12)</f>
        <v>0</v>
      </c>
      <c r="CT12" s="169">
        <f ca="1">SUMIFS(Import!CT$2:CT$166,Import!$F$2:$F$166,$F12,Import!$G$2:$G$166,$G12)</f>
        <v>0</v>
      </c>
    </row>
    <row r="13" spans="1:98" s="172" customFormat="1" x14ac:dyDescent="0.15">
      <c r="A13" s="171" t="s">
        <v>28</v>
      </c>
      <c r="B13" s="172" t="s">
        <v>29</v>
      </c>
      <c r="C13" s="172">
        <v>3</v>
      </c>
      <c r="D13" s="172" t="s">
        <v>40</v>
      </c>
      <c r="E13" s="172">
        <v>14</v>
      </c>
      <c r="F13" s="172" t="s">
        <v>41</v>
      </c>
      <c r="G13" s="172">
        <v>1</v>
      </c>
      <c r="H13" s="154">
        <f>IF(SUMIFS(Import!H$2:H$237,Import!$F$2:$F$237,$F13,Import!$G$2:$G$237,$G13)=0,Data_T1!$H13,SUMIFS(Import!H$2:H$237,Import!$F$2:$F$237,$F13,Import!$G$2:$G$237,$G13))</f>
        <v>1393</v>
      </c>
      <c r="I13" s="154">
        <f>SUMIFS(Import!I$2:I$237,Import!$F$2:$F$237,$F13,Import!$G$2:$G$237,$G13)</f>
        <v>836</v>
      </c>
      <c r="J13" s="172">
        <f>SUMIFS(Import!J$2:J$237,Import!$F$2:$F$237,$F13,Import!$G$2:$G$237,$G13)</f>
        <v>60.01</v>
      </c>
      <c r="K13" s="154">
        <f>SUMIFS(Import!K$2:K$237,Import!$F$2:$F$237,$F13,Import!$G$2:$G$237,$G13)</f>
        <v>557</v>
      </c>
      <c r="L13" s="172">
        <f>SUMIFS(Import!L$2:L$237,Import!$F$2:$F$237,$F13,Import!$G$2:$G$237,$G13)</f>
        <v>39.99</v>
      </c>
      <c r="M13" s="154">
        <f>SUMIFS(Import!M$2:M$237,Import!$F$2:$F$237,$F13,Import!$G$2:$G$237,$G13)</f>
        <v>20</v>
      </c>
      <c r="N13" s="172">
        <f>SUMIFS(Import!N$2:N$237,Import!$F$2:$F$237,$F13,Import!$G$2:$G$237,$G13)</f>
        <v>1.44</v>
      </c>
      <c r="O13" s="172">
        <f>SUMIFS(Import!O$2:O$237,Import!$F$2:$F$237,$F13,Import!$G$2:$G$237,$G13)</f>
        <v>3.59</v>
      </c>
      <c r="P13" s="154">
        <f>SUMIFS(Import!P$2:P$237,Import!$F$2:$F$237,$F13,Import!$G$2:$G$237,$G13)</f>
        <v>12</v>
      </c>
      <c r="Q13" s="172">
        <f>SUMIFS(Import!Q$2:Q$237,Import!$F$2:$F$237,$F13,Import!$G$2:$G$237,$G13)</f>
        <v>0.86</v>
      </c>
      <c r="R13" s="172">
        <f>SUMIFS(Import!R$2:R$237,Import!$F$2:$F$237,$F13,Import!$G$2:$G$237,$G13)</f>
        <v>2.15</v>
      </c>
      <c r="S13" s="154">
        <f>SUMIFS(Import!S$2:S$237,Import!$F$2:$F$237,$F13,Import!$G$2:$G$237,$G13)</f>
        <v>525</v>
      </c>
      <c r="T13" s="172">
        <f>SUMIFS(Import!T$2:T$237,Import!$F$2:$F$237,$F13,Import!$G$2:$G$237,$G13)</f>
        <v>37.69</v>
      </c>
      <c r="U13" s="172">
        <f>SUMIFS(Import!U$2:U$237,Import!$F$2:$F$237,$F13,Import!$G$2:$G$237,$G13)</f>
        <v>94.25</v>
      </c>
      <c r="V13" s="172">
        <v>1</v>
      </c>
      <c r="W13" s="172" t="s">
        <v>32</v>
      </c>
      <c r="X13" s="172" t="s">
        <v>33</v>
      </c>
      <c r="Y13" s="172" t="s">
        <v>34</v>
      </c>
      <c r="Z13" s="158">
        <f>SUMIFS(Import!Z$2:Z$237,Import!$F$2:$F$237,$F13,Import!$G$2:$G$237,$G13)</f>
        <v>312</v>
      </c>
      <c r="AA13" s="172">
        <f>SUMIFS(Import!AA$2:AA$237,Import!$F$2:$F$237,$F13,Import!$G$2:$G$237,$G13)</f>
        <v>22.4</v>
      </c>
      <c r="AB13" s="173">
        <f>SUMIFS(Import!AB$2:AB$237,Import!$F$2:$F$237,$F13,Import!$G$2:$G$237,$G13)</f>
        <v>59.43</v>
      </c>
      <c r="AC13" s="172">
        <v>2</v>
      </c>
      <c r="AD13" s="172" t="s">
        <v>35</v>
      </c>
      <c r="AE13" s="172" t="s">
        <v>36</v>
      </c>
      <c r="AF13" s="172" t="s">
        <v>37</v>
      </c>
      <c r="AG13" s="158">
        <f>SUMIFS(Import!AG$2:AG$237,Import!$F$2:$F$237,$F13,Import!$G$2:$G$237,$G13)</f>
        <v>213</v>
      </c>
      <c r="AH13" s="172">
        <f>SUMIFS(Import!AH$2:AH$237,Import!$F$2:$F$237,$F13,Import!$G$2:$G$237,$G13)</f>
        <v>15.29</v>
      </c>
      <c r="AI13" s="173">
        <f>SUMIFS(Import!AI$2:AI$237,Import!$F$2:$F$237,$F13,Import!$G$2:$G$237,$G13)</f>
        <v>40.57</v>
      </c>
      <c r="AN13" s="172">
        <f ca="1">SUMIFS(Import!AN$2:AN$166,Import!$F$2:$F$166,$F13,Import!$G$2:$G$166,$G13)</f>
        <v>0</v>
      </c>
      <c r="AO13" s="172">
        <f ca="1">SUMIFS(Import!AO$2:AO$166,Import!$F$2:$F$166,$F13,Import!$G$2:$G$166,$G13)</f>
        <v>0</v>
      </c>
      <c r="AP13" s="172">
        <f ca="1">SUMIFS(Import!AP$2:AP$166,Import!$F$2:$F$166,$F13,Import!$G$2:$G$166,$G13)</f>
        <v>0</v>
      </c>
      <c r="AU13" s="172">
        <f ca="1">SUMIFS(Import!AU$2:AU$166,Import!$F$2:$F$166,$F13,Import!$G$2:$G$166,$G13)</f>
        <v>0</v>
      </c>
      <c r="AV13" s="172">
        <f ca="1">SUMIFS(Import!AV$2:AV$166,Import!$F$2:$F$166,$F13,Import!$G$2:$G$166,$G13)</f>
        <v>0</v>
      </c>
      <c r="AW13" s="172">
        <f ca="1">SUMIFS(Import!AW$2:AW$166,Import!$F$2:$F$166,$F13,Import!$G$2:$G$166,$G13)</f>
        <v>0</v>
      </c>
      <c r="BB13" s="172">
        <f ca="1">SUMIFS(Import!BB$2:BB$166,Import!$F$2:$F$166,$F13,Import!$G$2:$G$166,$G13)</f>
        <v>0</v>
      </c>
      <c r="BC13" s="172">
        <f ca="1">SUMIFS(Import!BC$2:BC$166,Import!$F$2:$F$166,$F13,Import!$G$2:$G$166,$G13)</f>
        <v>0</v>
      </c>
      <c r="BD13" s="172">
        <f ca="1">SUMIFS(Import!BD$2:BD$166,Import!$F$2:$F$166,$F13,Import!$G$2:$G$166,$G13)</f>
        <v>0</v>
      </c>
      <c r="BI13" s="172">
        <f ca="1">SUMIFS(Import!BI$2:BI$166,Import!$F$2:$F$166,$F13,Import!$G$2:$G$166,$G13)</f>
        <v>0</v>
      </c>
      <c r="BJ13" s="172">
        <f ca="1">SUMIFS(Import!BJ$2:BJ$166,Import!$F$2:$F$166,$F13,Import!$G$2:$G$166,$G13)</f>
        <v>0</v>
      </c>
      <c r="BK13" s="172">
        <f ca="1">SUMIFS(Import!BK$2:BK$166,Import!$F$2:$F$166,$F13,Import!$G$2:$G$166,$G13)</f>
        <v>0</v>
      </c>
      <c r="BP13" s="172">
        <f ca="1">SUMIFS(Import!BP$2:BP$166,Import!$F$2:$F$166,$F13,Import!$G$2:$G$166,$G13)</f>
        <v>0</v>
      </c>
      <c r="BQ13" s="172">
        <f ca="1">SUMIFS(Import!BQ$2:BQ$166,Import!$F$2:$F$166,$F13,Import!$G$2:$G$166,$G13)</f>
        <v>0</v>
      </c>
      <c r="BR13" s="172">
        <f ca="1">SUMIFS(Import!BR$2:BR$166,Import!$F$2:$F$166,$F13,Import!$G$2:$G$166,$G13)</f>
        <v>0</v>
      </c>
      <c r="BW13" s="172">
        <f ca="1">SUMIFS(Import!BW$2:BW$166,Import!$F$2:$F$166,$F13,Import!$G$2:$G$166,$G13)</f>
        <v>0</v>
      </c>
      <c r="BX13" s="172">
        <f ca="1">SUMIFS(Import!BX$2:BX$166,Import!$F$2:$F$166,$F13,Import!$G$2:$G$166,$G13)</f>
        <v>0</v>
      </c>
      <c r="BY13" s="172">
        <f ca="1">SUMIFS(Import!BY$2:BY$166,Import!$F$2:$F$166,$F13,Import!$G$2:$G$166,$G13)</f>
        <v>0</v>
      </c>
      <c r="CD13" s="172">
        <f ca="1">SUMIFS(Import!CD$2:CD$166,Import!$F$2:$F$166,$F13,Import!$G$2:$G$166,$G13)</f>
        <v>0</v>
      </c>
      <c r="CE13" s="172">
        <f ca="1">SUMIFS(Import!CE$2:CE$166,Import!$F$2:$F$166,$F13,Import!$G$2:$G$166,$G13)</f>
        <v>0</v>
      </c>
      <c r="CF13" s="172">
        <f ca="1">SUMIFS(Import!CF$2:CF$166,Import!$F$2:$F$166,$F13,Import!$G$2:$G$166,$G13)</f>
        <v>0</v>
      </c>
      <c r="CK13" s="172">
        <f ca="1">SUMIFS(Import!CK$2:CK$166,Import!$F$2:$F$166,$F13,Import!$G$2:$G$166,$G13)</f>
        <v>0</v>
      </c>
      <c r="CL13" s="172">
        <f ca="1">SUMIFS(Import!CL$2:CL$166,Import!$F$2:$F$166,$F13,Import!$G$2:$G$166,$G13)</f>
        <v>0</v>
      </c>
      <c r="CM13" s="172">
        <f ca="1">SUMIFS(Import!CM$2:CM$166,Import!$F$2:$F$166,$F13,Import!$G$2:$G$166,$G13)</f>
        <v>0</v>
      </c>
      <c r="CR13" s="172">
        <f ca="1">SUMIFS(Import!CR$2:CR$166,Import!$F$2:$F$166,$F13,Import!$G$2:$G$166,$G13)</f>
        <v>0</v>
      </c>
      <c r="CS13" s="172">
        <f ca="1">SUMIFS(Import!CS$2:CS$166,Import!$F$2:$F$166,$F13,Import!$G$2:$G$166,$G13)</f>
        <v>0</v>
      </c>
      <c r="CT13" s="172">
        <f ca="1">SUMIFS(Import!CT$2:CT$166,Import!$F$2:$F$166,$F13,Import!$G$2:$G$166,$G13)</f>
        <v>0</v>
      </c>
    </row>
    <row r="14" spans="1:98" s="175" customFormat="1" x14ac:dyDescent="0.15">
      <c r="A14" s="174" t="s">
        <v>28</v>
      </c>
      <c r="B14" s="175" t="s">
        <v>29</v>
      </c>
      <c r="C14" s="175">
        <v>3</v>
      </c>
      <c r="D14" s="175" t="s">
        <v>40</v>
      </c>
      <c r="E14" s="175">
        <v>14</v>
      </c>
      <c r="F14" s="175" t="s">
        <v>41</v>
      </c>
      <c r="G14" s="175">
        <v>2</v>
      </c>
      <c r="H14" s="156">
        <f>IF(SUMIFS(Import!H$2:H$237,Import!$F$2:$F$237,$F14,Import!$G$2:$G$237,$G14)=0,Data_T1!$H14,SUMIFS(Import!H$2:H$237,Import!$F$2:$F$237,$F14,Import!$G$2:$G$237,$G14))</f>
        <v>1607</v>
      </c>
      <c r="I14" s="156">
        <f>SUMIFS(Import!I$2:I$237,Import!$F$2:$F$237,$F14,Import!$G$2:$G$237,$G14)</f>
        <v>907</v>
      </c>
      <c r="J14" s="175">
        <f>SUMIFS(Import!J$2:J$237,Import!$F$2:$F$237,$F14,Import!$G$2:$G$237,$G14)</f>
        <v>56.44</v>
      </c>
      <c r="K14" s="156">
        <f>SUMIFS(Import!K$2:K$237,Import!$F$2:$F$237,$F14,Import!$G$2:$G$237,$G14)</f>
        <v>700</v>
      </c>
      <c r="L14" s="175">
        <f>SUMIFS(Import!L$2:L$237,Import!$F$2:$F$237,$F14,Import!$G$2:$G$237,$G14)</f>
        <v>43.56</v>
      </c>
      <c r="M14" s="156">
        <f>SUMIFS(Import!M$2:M$237,Import!$F$2:$F$237,$F14,Import!$G$2:$G$237,$G14)</f>
        <v>13</v>
      </c>
      <c r="N14" s="175">
        <f>SUMIFS(Import!N$2:N$237,Import!$F$2:$F$237,$F14,Import!$G$2:$G$237,$G14)</f>
        <v>0.81</v>
      </c>
      <c r="O14" s="175">
        <f>SUMIFS(Import!O$2:O$237,Import!$F$2:$F$237,$F14,Import!$G$2:$G$237,$G14)</f>
        <v>1.86</v>
      </c>
      <c r="P14" s="156">
        <f>SUMIFS(Import!P$2:P$237,Import!$F$2:$F$237,$F14,Import!$G$2:$G$237,$G14)</f>
        <v>8</v>
      </c>
      <c r="Q14" s="175">
        <f>SUMIFS(Import!Q$2:Q$237,Import!$F$2:$F$237,$F14,Import!$G$2:$G$237,$G14)</f>
        <v>0.5</v>
      </c>
      <c r="R14" s="175">
        <f>SUMIFS(Import!R$2:R$237,Import!$F$2:$F$237,$F14,Import!$G$2:$G$237,$G14)</f>
        <v>1.1399999999999999</v>
      </c>
      <c r="S14" s="156">
        <f>SUMIFS(Import!S$2:S$237,Import!$F$2:$F$237,$F14,Import!$G$2:$G$237,$G14)</f>
        <v>679</v>
      </c>
      <c r="T14" s="175">
        <f>SUMIFS(Import!T$2:T$237,Import!$F$2:$F$237,$F14,Import!$G$2:$G$237,$G14)</f>
        <v>42.25</v>
      </c>
      <c r="U14" s="175">
        <f>SUMIFS(Import!U$2:U$237,Import!$F$2:$F$237,$F14,Import!$G$2:$G$237,$G14)</f>
        <v>97</v>
      </c>
      <c r="V14" s="175">
        <v>1</v>
      </c>
      <c r="W14" s="175" t="s">
        <v>32</v>
      </c>
      <c r="X14" s="175" t="s">
        <v>33</v>
      </c>
      <c r="Y14" s="175" t="s">
        <v>34</v>
      </c>
      <c r="Z14" s="160">
        <f>SUMIFS(Import!Z$2:Z$237,Import!$F$2:$F$237,$F14,Import!$G$2:$G$237,$G14)</f>
        <v>446</v>
      </c>
      <c r="AA14" s="175">
        <f>SUMIFS(Import!AA$2:AA$237,Import!$F$2:$F$237,$F14,Import!$G$2:$G$237,$G14)</f>
        <v>27.75</v>
      </c>
      <c r="AB14" s="176">
        <f>SUMIFS(Import!AB$2:AB$237,Import!$F$2:$F$237,$F14,Import!$G$2:$G$237,$G14)</f>
        <v>65.680000000000007</v>
      </c>
      <c r="AC14" s="175">
        <v>2</v>
      </c>
      <c r="AD14" s="175" t="s">
        <v>35</v>
      </c>
      <c r="AE14" s="175" t="s">
        <v>36</v>
      </c>
      <c r="AF14" s="175" t="s">
        <v>37</v>
      </c>
      <c r="AG14" s="160">
        <f>SUMIFS(Import!AG$2:AG$237,Import!$F$2:$F$237,$F14,Import!$G$2:$G$237,$G14)</f>
        <v>233</v>
      </c>
      <c r="AH14" s="175">
        <f>SUMIFS(Import!AH$2:AH$237,Import!$F$2:$F$237,$F14,Import!$G$2:$G$237,$G14)</f>
        <v>14.5</v>
      </c>
      <c r="AI14" s="176">
        <f>SUMIFS(Import!AI$2:AI$237,Import!$F$2:$F$237,$F14,Import!$G$2:$G$237,$G14)</f>
        <v>34.32</v>
      </c>
      <c r="AN14" s="175">
        <f ca="1">SUMIFS(Import!AN$2:AN$166,Import!$F$2:$F$166,$F14,Import!$G$2:$G$166,$G14)</f>
        <v>0</v>
      </c>
      <c r="AO14" s="175">
        <f ca="1">SUMIFS(Import!AO$2:AO$166,Import!$F$2:$F$166,$F14,Import!$G$2:$G$166,$G14)</f>
        <v>0</v>
      </c>
      <c r="AP14" s="175">
        <f ca="1">SUMIFS(Import!AP$2:AP$166,Import!$F$2:$F$166,$F14,Import!$G$2:$G$166,$G14)</f>
        <v>0</v>
      </c>
      <c r="AU14" s="175">
        <f ca="1">SUMIFS(Import!AU$2:AU$166,Import!$F$2:$F$166,$F14,Import!$G$2:$G$166,$G14)</f>
        <v>0</v>
      </c>
      <c r="AV14" s="175">
        <f ca="1">SUMIFS(Import!AV$2:AV$166,Import!$F$2:$F$166,$F14,Import!$G$2:$G$166,$G14)</f>
        <v>0</v>
      </c>
      <c r="AW14" s="175">
        <f ca="1">SUMIFS(Import!AW$2:AW$166,Import!$F$2:$F$166,$F14,Import!$G$2:$G$166,$G14)</f>
        <v>0</v>
      </c>
      <c r="BB14" s="175">
        <f ca="1">SUMIFS(Import!BB$2:BB$166,Import!$F$2:$F$166,$F14,Import!$G$2:$G$166,$G14)</f>
        <v>0</v>
      </c>
      <c r="BC14" s="175">
        <f ca="1">SUMIFS(Import!BC$2:BC$166,Import!$F$2:$F$166,$F14,Import!$G$2:$G$166,$G14)</f>
        <v>0</v>
      </c>
      <c r="BD14" s="175">
        <f ca="1">SUMIFS(Import!BD$2:BD$166,Import!$F$2:$F$166,$F14,Import!$G$2:$G$166,$G14)</f>
        <v>0</v>
      </c>
      <c r="BI14" s="175">
        <f ca="1">SUMIFS(Import!BI$2:BI$166,Import!$F$2:$F$166,$F14,Import!$G$2:$G$166,$G14)</f>
        <v>0</v>
      </c>
      <c r="BJ14" s="175">
        <f ca="1">SUMIFS(Import!BJ$2:BJ$166,Import!$F$2:$F$166,$F14,Import!$G$2:$G$166,$G14)</f>
        <v>0</v>
      </c>
      <c r="BK14" s="175">
        <f ca="1">SUMIFS(Import!BK$2:BK$166,Import!$F$2:$F$166,$F14,Import!$G$2:$G$166,$G14)</f>
        <v>0</v>
      </c>
      <c r="BP14" s="175">
        <f ca="1">SUMIFS(Import!BP$2:BP$166,Import!$F$2:$F$166,$F14,Import!$G$2:$G$166,$G14)</f>
        <v>0</v>
      </c>
      <c r="BQ14" s="175">
        <f ca="1">SUMIFS(Import!BQ$2:BQ$166,Import!$F$2:$F$166,$F14,Import!$G$2:$G$166,$G14)</f>
        <v>0</v>
      </c>
      <c r="BR14" s="175">
        <f ca="1">SUMIFS(Import!BR$2:BR$166,Import!$F$2:$F$166,$F14,Import!$G$2:$G$166,$G14)</f>
        <v>0</v>
      </c>
      <c r="BW14" s="175">
        <f ca="1">SUMIFS(Import!BW$2:BW$166,Import!$F$2:$F$166,$F14,Import!$G$2:$G$166,$G14)</f>
        <v>0</v>
      </c>
      <c r="BX14" s="175">
        <f ca="1">SUMIFS(Import!BX$2:BX$166,Import!$F$2:$F$166,$F14,Import!$G$2:$G$166,$G14)</f>
        <v>0</v>
      </c>
      <c r="BY14" s="175">
        <f ca="1">SUMIFS(Import!BY$2:BY$166,Import!$F$2:$F$166,$F14,Import!$G$2:$G$166,$G14)</f>
        <v>0</v>
      </c>
      <c r="CD14" s="175">
        <f ca="1">SUMIFS(Import!CD$2:CD$166,Import!$F$2:$F$166,$F14,Import!$G$2:$G$166,$G14)</f>
        <v>0</v>
      </c>
      <c r="CE14" s="175">
        <f ca="1">SUMIFS(Import!CE$2:CE$166,Import!$F$2:$F$166,$F14,Import!$G$2:$G$166,$G14)</f>
        <v>0</v>
      </c>
      <c r="CF14" s="175">
        <f ca="1">SUMIFS(Import!CF$2:CF$166,Import!$F$2:$F$166,$F14,Import!$G$2:$G$166,$G14)</f>
        <v>0</v>
      </c>
      <c r="CK14" s="175">
        <f ca="1">SUMIFS(Import!CK$2:CK$166,Import!$F$2:$F$166,$F14,Import!$G$2:$G$166,$G14)</f>
        <v>0</v>
      </c>
      <c r="CL14" s="175">
        <f ca="1">SUMIFS(Import!CL$2:CL$166,Import!$F$2:$F$166,$F14,Import!$G$2:$G$166,$G14)</f>
        <v>0</v>
      </c>
      <c r="CM14" s="175">
        <f ca="1">SUMIFS(Import!CM$2:CM$166,Import!$F$2:$F$166,$F14,Import!$G$2:$G$166,$G14)</f>
        <v>0</v>
      </c>
      <c r="CR14" s="175">
        <f ca="1">SUMIFS(Import!CR$2:CR$166,Import!$F$2:$F$166,$F14,Import!$G$2:$G$166,$G14)</f>
        <v>0</v>
      </c>
      <c r="CS14" s="175">
        <f ca="1">SUMIFS(Import!CS$2:CS$166,Import!$F$2:$F$166,$F14,Import!$G$2:$G$166,$G14)</f>
        <v>0</v>
      </c>
      <c r="CT14" s="175">
        <f ca="1">SUMIFS(Import!CT$2:CT$166,Import!$F$2:$F$166,$F14,Import!$G$2:$G$166,$G14)</f>
        <v>0</v>
      </c>
    </row>
    <row r="15" spans="1:98" s="175" customFormat="1" x14ac:dyDescent="0.15">
      <c r="A15" s="174" t="s">
        <v>28</v>
      </c>
      <c r="B15" s="175" t="s">
        <v>29</v>
      </c>
      <c r="C15" s="175">
        <v>3</v>
      </c>
      <c r="D15" s="175" t="s">
        <v>40</v>
      </c>
      <c r="E15" s="175">
        <v>14</v>
      </c>
      <c r="F15" s="175" t="s">
        <v>41</v>
      </c>
      <c r="G15" s="175">
        <v>3</v>
      </c>
      <c r="H15" s="156">
        <f>IF(SUMIFS(Import!H$2:H$237,Import!$F$2:$F$237,$F15,Import!$G$2:$G$237,$G15)=0,Data_T1!$H15,SUMIFS(Import!H$2:H$237,Import!$F$2:$F$237,$F15,Import!$G$2:$G$237,$G15))</f>
        <v>1122</v>
      </c>
      <c r="I15" s="156">
        <f>SUMIFS(Import!I$2:I$237,Import!$F$2:$F$237,$F15,Import!$G$2:$G$237,$G15)</f>
        <v>596</v>
      </c>
      <c r="J15" s="175">
        <f>SUMIFS(Import!J$2:J$237,Import!$F$2:$F$237,$F15,Import!$G$2:$G$237,$G15)</f>
        <v>53.12</v>
      </c>
      <c r="K15" s="156">
        <f>SUMIFS(Import!K$2:K$237,Import!$F$2:$F$237,$F15,Import!$G$2:$G$237,$G15)</f>
        <v>526</v>
      </c>
      <c r="L15" s="175">
        <f>SUMIFS(Import!L$2:L$237,Import!$F$2:$F$237,$F15,Import!$G$2:$G$237,$G15)</f>
        <v>46.88</v>
      </c>
      <c r="M15" s="156">
        <f>SUMIFS(Import!M$2:M$237,Import!$F$2:$F$237,$F15,Import!$G$2:$G$237,$G15)</f>
        <v>23</v>
      </c>
      <c r="N15" s="175">
        <f>SUMIFS(Import!N$2:N$237,Import!$F$2:$F$237,$F15,Import!$G$2:$G$237,$G15)</f>
        <v>2.0499999999999998</v>
      </c>
      <c r="O15" s="175">
        <f>SUMIFS(Import!O$2:O$237,Import!$F$2:$F$237,$F15,Import!$G$2:$G$237,$G15)</f>
        <v>4.37</v>
      </c>
      <c r="P15" s="156">
        <f>SUMIFS(Import!P$2:P$237,Import!$F$2:$F$237,$F15,Import!$G$2:$G$237,$G15)</f>
        <v>9</v>
      </c>
      <c r="Q15" s="175">
        <f>SUMIFS(Import!Q$2:Q$237,Import!$F$2:$F$237,$F15,Import!$G$2:$G$237,$G15)</f>
        <v>0.8</v>
      </c>
      <c r="R15" s="175">
        <f>SUMIFS(Import!R$2:R$237,Import!$F$2:$F$237,$F15,Import!$G$2:$G$237,$G15)</f>
        <v>1.71</v>
      </c>
      <c r="S15" s="156">
        <f>SUMIFS(Import!S$2:S$237,Import!$F$2:$F$237,$F15,Import!$G$2:$G$237,$G15)</f>
        <v>494</v>
      </c>
      <c r="T15" s="175">
        <f>SUMIFS(Import!T$2:T$237,Import!$F$2:$F$237,$F15,Import!$G$2:$G$237,$G15)</f>
        <v>44.03</v>
      </c>
      <c r="U15" s="175">
        <f>SUMIFS(Import!U$2:U$237,Import!$F$2:$F$237,$F15,Import!$G$2:$G$237,$G15)</f>
        <v>93.92</v>
      </c>
      <c r="V15" s="175">
        <v>1</v>
      </c>
      <c r="W15" s="175" t="s">
        <v>32</v>
      </c>
      <c r="X15" s="175" t="s">
        <v>33</v>
      </c>
      <c r="Y15" s="175" t="s">
        <v>34</v>
      </c>
      <c r="Z15" s="160">
        <f>SUMIFS(Import!Z$2:Z$237,Import!$F$2:$F$237,$F15,Import!$G$2:$G$237,$G15)</f>
        <v>328</v>
      </c>
      <c r="AA15" s="175">
        <f>SUMIFS(Import!AA$2:AA$237,Import!$F$2:$F$237,$F15,Import!$G$2:$G$237,$G15)</f>
        <v>29.23</v>
      </c>
      <c r="AB15" s="176">
        <f>SUMIFS(Import!AB$2:AB$237,Import!$F$2:$F$237,$F15,Import!$G$2:$G$237,$G15)</f>
        <v>66.400000000000006</v>
      </c>
      <c r="AC15" s="175">
        <v>2</v>
      </c>
      <c r="AD15" s="175" t="s">
        <v>35</v>
      </c>
      <c r="AE15" s="175" t="s">
        <v>36</v>
      </c>
      <c r="AF15" s="175" t="s">
        <v>37</v>
      </c>
      <c r="AG15" s="160">
        <f>SUMIFS(Import!AG$2:AG$237,Import!$F$2:$F$237,$F15,Import!$G$2:$G$237,$G15)</f>
        <v>166</v>
      </c>
      <c r="AH15" s="175">
        <f>SUMIFS(Import!AH$2:AH$237,Import!$F$2:$F$237,$F15,Import!$G$2:$G$237,$G15)</f>
        <v>14.8</v>
      </c>
      <c r="AI15" s="176">
        <f>SUMIFS(Import!AI$2:AI$237,Import!$F$2:$F$237,$F15,Import!$G$2:$G$237,$G15)</f>
        <v>33.6</v>
      </c>
      <c r="AN15" s="175">
        <f ca="1">SUMIFS(Import!AN$2:AN$166,Import!$F$2:$F$166,$F15,Import!$G$2:$G$166,$G15)</f>
        <v>0</v>
      </c>
      <c r="AO15" s="175">
        <f ca="1">SUMIFS(Import!AO$2:AO$166,Import!$F$2:$F$166,$F15,Import!$G$2:$G$166,$G15)</f>
        <v>0</v>
      </c>
      <c r="AP15" s="175">
        <f ca="1">SUMIFS(Import!AP$2:AP$166,Import!$F$2:$F$166,$F15,Import!$G$2:$G$166,$G15)</f>
        <v>0</v>
      </c>
      <c r="AU15" s="175">
        <f ca="1">SUMIFS(Import!AU$2:AU$166,Import!$F$2:$F$166,$F15,Import!$G$2:$G$166,$G15)</f>
        <v>0</v>
      </c>
      <c r="AV15" s="175">
        <f ca="1">SUMIFS(Import!AV$2:AV$166,Import!$F$2:$F$166,$F15,Import!$G$2:$G$166,$G15)</f>
        <v>0</v>
      </c>
      <c r="AW15" s="175">
        <f ca="1">SUMIFS(Import!AW$2:AW$166,Import!$F$2:$F$166,$F15,Import!$G$2:$G$166,$G15)</f>
        <v>0</v>
      </c>
      <c r="BB15" s="175">
        <f ca="1">SUMIFS(Import!BB$2:BB$166,Import!$F$2:$F$166,$F15,Import!$G$2:$G$166,$G15)</f>
        <v>0</v>
      </c>
      <c r="BC15" s="175">
        <f ca="1">SUMIFS(Import!BC$2:BC$166,Import!$F$2:$F$166,$F15,Import!$G$2:$G$166,$G15)</f>
        <v>0</v>
      </c>
      <c r="BD15" s="175">
        <f ca="1">SUMIFS(Import!BD$2:BD$166,Import!$F$2:$F$166,$F15,Import!$G$2:$G$166,$G15)</f>
        <v>0</v>
      </c>
      <c r="BI15" s="175">
        <f ca="1">SUMIFS(Import!BI$2:BI$166,Import!$F$2:$F$166,$F15,Import!$G$2:$G$166,$G15)</f>
        <v>0</v>
      </c>
      <c r="BJ15" s="175">
        <f ca="1">SUMIFS(Import!BJ$2:BJ$166,Import!$F$2:$F$166,$F15,Import!$G$2:$G$166,$G15)</f>
        <v>0</v>
      </c>
      <c r="BK15" s="175">
        <f ca="1">SUMIFS(Import!BK$2:BK$166,Import!$F$2:$F$166,$F15,Import!$G$2:$G$166,$G15)</f>
        <v>0</v>
      </c>
      <c r="BP15" s="175">
        <f ca="1">SUMIFS(Import!BP$2:BP$166,Import!$F$2:$F$166,$F15,Import!$G$2:$G$166,$G15)</f>
        <v>0</v>
      </c>
      <c r="BQ15" s="175">
        <f ca="1">SUMIFS(Import!BQ$2:BQ$166,Import!$F$2:$F$166,$F15,Import!$G$2:$G$166,$G15)</f>
        <v>0</v>
      </c>
      <c r="BR15" s="175">
        <f ca="1">SUMIFS(Import!BR$2:BR$166,Import!$F$2:$F$166,$F15,Import!$G$2:$G$166,$G15)</f>
        <v>0</v>
      </c>
      <c r="BW15" s="175">
        <f ca="1">SUMIFS(Import!BW$2:BW$166,Import!$F$2:$F$166,$F15,Import!$G$2:$G$166,$G15)</f>
        <v>0</v>
      </c>
      <c r="BX15" s="175">
        <f ca="1">SUMIFS(Import!BX$2:BX$166,Import!$F$2:$F$166,$F15,Import!$G$2:$G$166,$G15)</f>
        <v>0</v>
      </c>
      <c r="BY15" s="175">
        <f ca="1">SUMIFS(Import!BY$2:BY$166,Import!$F$2:$F$166,$F15,Import!$G$2:$G$166,$G15)</f>
        <v>0</v>
      </c>
      <c r="CD15" s="175">
        <f ca="1">SUMIFS(Import!CD$2:CD$166,Import!$F$2:$F$166,$F15,Import!$G$2:$G$166,$G15)</f>
        <v>0</v>
      </c>
      <c r="CE15" s="175">
        <f ca="1">SUMIFS(Import!CE$2:CE$166,Import!$F$2:$F$166,$F15,Import!$G$2:$G$166,$G15)</f>
        <v>0</v>
      </c>
      <c r="CF15" s="175">
        <f ca="1">SUMIFS(Import!CF$2:CF$166,Import!$F$2:$F$166,$F15,Import!$G$2:$G$166,$G15)</f>
        <v>0</v>
      </c>
      <c r="CK15" s="175">
        <f ca="1">SUMIFS(Import!CK$2:CK$166,Import!$F$2:$F$166,$F15,Import!$G$2:$G$166,$G15)</f>
        <v>0</v>
      </c>
      <c r="CL15" s="175">
        <f ca="1">SUMIFS(Import!CL$2:CL$166,Import!$F$2:$F$166,$F15,Import!$G$2:$G$166,$G15)</f>
        <v>0</v>
      </c>
      <c r="CM15" s="175">
        <f ca="1">SUMIFS(Import!CM$2:CM$166,Import!$F$2:$F$166,$F15,Import!$G$2:$G$166,$G15)</f>
        <v>0</v>
      </c>
      <c r="CR15" s="175">
        <f ca="1">SUMIFS(Import!CR$2:CR$166,Import!$F$2:$F$166,$F15,Import!$G$2:$G$166,$G15)</f>
        <v>0</v>
      </c>
      <c r="CS15" s="175">
        <f ca="1">SUMIFS(Import!CS$2:CS$166,Import!$F$2:$F$166,$F15,Import!$G$2:$G$166,$G15)</f>
        <v>0</v>
      </c>
      <c r="CT15" s="175">
        <f ca="1">SUMIFS(Import!CT$2:CT$166,Import!$F$2:$F$166,$F15,Import!$G$2:$G$166,$G15)</f>
        <v>0</v>
      </c>
    </row>
    <row r="16" spans="1:98" s="175" customFormat="1" x14ac:dyDescent="0.15">
      <c r="A16" s="174" t="s">
        <v>28</v>
      </c>
      <c r="B16" s="175" t="s">
        <v>29</v>
      </c>
      <c r="C16" s="175">
        <v>3</v>
      </c>
      <c r="D16" s="175" t="s">
        <v>40</v>
      </c>
      <c r="E16" s="175">
        <v>14</v>
      </c>
      <c r="F16" s="175" t="s">
        <v>41</v>
      </c>
      <c r="G16" s="175">
        <v>4</v>
      </c>
      <c r="H16" s="156">
        <f>IF(SUMIFS(Import!H$2:H$237,Import!$F$2:$F$237,$F16,Import!$G$2:$G$237,$G16)=0,Data_T1!$H16,SUMIFS(Import!H$2:H$237,Import!$F$2:$F$237,$F16,Import!$G$2:$G$237,$G16))</f>
        <v>1408</v>
      </c>
      <c r="I16" s="156">
        <f>SUMIFS(Import!I$2:I$237,Import!$F$2:$F$237,$F16,Import!$G$2:$G$237,$G16)</f>
        <v>833</v>
      </c>
      <c r="J16" s="175">
        <f>SUMIFS(Import!J$2:J$237,Import!$F$2:$F$237,$F16,Import!$G$2:$G$237,$G16)</f>
        <v>59.16</v>
      </c>
      <c r="K16" s="156">
        <f>SUMIFS(Import!K$2:K$237,Import!$F$2:$F$237,$F16,Import!$G$2:$G$237,$G16)</f>
        <v>575</v>
      </c>
      <c r="L16" s="175">
        <f>SUMIFS(Import!L$2:L$237,Import!$F$2:$F$237,$F16,Import!$G$2:$G$237,$G16)</f>
        <v>40.840000000000003</v>
      </c>
      <c r="M16" s="156">
        <f>SUMIFS(Import!M$2:M$237,Import!$F$2:$F$237,$F16,Import!$G$2:$G$237,$G16)</f>
        <v>9</v>
      </c>
      <c r="N16" s="175">
        <f>SUMIFS(Import!N$2:N$237,Import!$F$2:$F$237,$F16,Import!$G$2:$G$237,$G16)</f>
        <v>0.64</v>
      </c>
      <c r="O16" s="175">
        <f>SUMIFS(Import!O$2:O$237,Import!$F$2:$F$237,$F16,Import!$G$2:$G$237,$G16)</f>
        <v>1.57</v>
      </c>
      <c r="P16" s="156">
        <f>SUMIFS(Import!P$2:P$237,Import!$F$2:$F$237,$F16,Import!$G$2:$G$237,$G16)</f>
        <v>10</v>
      </c>
      <c r="Q16" s="175">
        <f>SUMIFS(Import!Q$2:Q$237,Import!$F$2:$F$237,$F16,Import!$G$2:$G$237,$G16)</f>
        <v>0.71</v>
      </c>
      <c r="R16" s="175">
        <f>SUMIFS(Import!R$2:R$237,Import!$F$2:$F$237,$F16,Import!$G$2:$G$237,$G16)</f>
        <v>1.74</v>
      </c>
      <c r="S16" s="156">
        <f>SUMIFS(Import!S$2:S$237,Import!$F$2:$F$237,$F16,Import!$G$2:$G$237,$G16)</f>
        <v>556</v>
      </c>
      <c r="T16" s="175">
        <f>SUMIFS(Import!T$2:T$237,Import!$F$2:$F$237,$F16,Import!$G$2:$G$237,$G16)</f>
        <v>39.49</v>
      </c>
      <c r="U16" s="175">
        <f>SUMIFS(Import!U$2:U$237,Import!$F$2:$F$237,$F16,Import!$G$2:$G$237,$G16)</f>
        <v>96.7</v>
      </c>
      <c r="V16" s="175">
        <v>1</v>
      </c>
      <c r="W16" s="175" t="s">
        <v>32</v>
      </c>
      <c r="X16" s="175" t="s">
        <v>33</v>
      </c>
      <c r="Y16" s="175" t="s">
        <v>34</v>
      </c>
      <c r="Z16" s="160">
        <f>SUMIFS(Import!Z$2:Z$237,Import!$F$2:$F$237,$F16,Import!$G$2:$G$237,$G16)</f>
        <v>337</v>
      </c>
      <c r="AA16" s="175">
        <f>SUMIFS(Import!AA$2:AA$237,Import!$F$2:$F$237,$F16,Import!$G$2:$G$237,$G16)</f>
        <v>23.93</v>
      </c>
      <c r="AB16" s="176">
        <f>SUMIFS(Import!AB$2:AB$237,Import!$F$2:$F$237,$F16,Import!$G$2:$G$237,$G16)</f>
        <v>60.61</v>
      </c>
      <c r="AC16" s="175">
        <v>2</v>
      </c>
      <c r="AD16" s="175" t="s">
        <v>35</v>
      </c>
      <c r="AE16" s="175" t="s">
        <v>36</v>
      </c>
      <c r="AF16" s="175" t="s">
        <v>37</v>
      </c>
      <c r="AG16" s="160">
        <f>SUMIFS(Import!AG$2:AG$237,Import!$F$2:$F$237,$F16,Import!$G$2:$G$237,$G16)</f>
        <v>219</v>
      </c>
      <c r="AH16" s="175">
        <f>SUMIFS(Import!AH$2:AH$237,Import!$F$2:$F$237,$F16,Import!$G$2:$G$237,$G16)</f>
        <v>15.55</v>
      </c>
      <c r="AI16" s="176">
        <f>SUMIFS(Import!AI$2:AI$237,Import!$F$2:$F$237,$F16,Import!$G$2:$G$237,$G16)</f>
        <v>39.39</v>
      </c>
      <c r="AN16" s="175">
        <f ca="1">SUMIFS(Import!AN$2:AN$166,Import!$F$2:$F$166,$F16,Import!$G$2:$G$166,$G16)</f>
        <v>0</v>
      </c>
      <c r="AO16" s="175">
        <f ca="1">SUMIFS(Import!AO$2:AO$166,Import!$F$2:$F$166,$F16,Import!$G$2:$G$166,$G16)</f>
        <v>0</v>
      </c>
      <c r="AP16" s="175">
        <f ca="1">SUMIFS(Import!AP$2:AP$166,Import!$F$2:$F$166,$F16,Import!$G$2:$G$166,$G16)</f>
        <v>0</v>
      </c>
      <c r="AU16" s="175">
        <f ca="1">SUMIFS(Import!AU$2:AU$166,Import!$F$2:$F$166,$F16,Import!$G$2:$G$166,$G16)</f>
        <v>0</v>
      </c>
      <c r="AV16" s="175">
        <f ca="1">SUMIFS(Import!AV$2:AV$166,Import!$F$2:$F$166,$F16,Import!$G$2:$G$166,$G16)</f>
        <v>0</v>
      </c>
      <c r="AW16" s="175">
        <f ca="1">SUMIFS(Import!AW$2:AW$166,Import!$F$2:$F$166,$F16,Import!$G$2:$G$166,$G16)</f>
        <v>0</v>
      </c>
      <c r="BB16" s="175">
        <f ca="1">SUMIFS(Import!BB$2:BB$166,Import!$F$2:$F$166,$F16,Import!$G$2:$G$166,$G16)</f>
        <v>0</v>
      </c>
      <c r="BC16" s="175">
        <f ca="1">SUMIFS(Import!BC$2:BC$166,Import!$F$2:$F$166,$F16,Import!$G$2:$G$166,$G16)</f>
        <v>0</v>
      </c>
      <c r="BD16" s="175">
        <f ca="1">SUMIFS(Import!BD$2:BD$166,Import!$F$2:$F$166,$F16,Import!$G$2:$G$166,$G16)</f>
        <v>0</v>
      </c>
      <c r="BI16" s="175">
        <f ca="1">SUMIFS(Import!BI$2:BI$166,Import!$F$2:$F$166,$F16,Import!$G$2:$G$166,$G16)</f>
        <v>0</v>
      </c>
      <c r="BJ16" s="175">
        <f ca="1">SUMIFS(Import!BJ$2:BJ$166,Import!$F$2:$F$166,$F16,Import!$G$2:$G$166,$G16)</f>
        <v>0</v>
      </c>
      <c r="BK16" s="175">
        <f ca="1">SUMIFS(Import!BK$2:BK$166,Import!$F$2:$F$166,$F16,Import!$G$2:$G$166,$G16)</f>
        <v>0</v>
      </c>
      <c r="BP16" s="175">
        <f ca="1">SUMIFS(Import!BP$2:BP$166,Import!$F$2:$F$166,$F16,Import!$G$2:$G$166,$G16)</f>
        <v>0</v>
      </c>
      <c r="BQ16" s="175">
        <f ca="1">SUMIFS(Import!BQ$2:BQ$166,Import!$F$2:$F$166,$F16,Import!$G$2:$G$166,$G16)</f>
        <v>0</v>
      </c>
      <c r="BR16" s="175">
        <f ca="1">SUMIFS(Import!BR$2:BR$166,Import!$F$2:$F$166,$F16,Import!$G$2:$G$166,$G16)</f>
        <v>0</v>
      </c>
      <c r="BW16" s="175">
        <f ca="1">SUMIFS(Import!BW$2:BW$166,Import!$F$2:$F$166,$F16,Import!$G$2:$G$166,$G16)</f>
        <v>0</v>
      </c>
      <c r="BX16" s="175">
        <f ca="1">SUMIFS(Import!BX$2:BX$166,Import!$F$2:$F$166,$F16,Import!$G$2:$G$166,$G16)</f>
        <v>0</v>
      </c>
      <c r="BY16" s="175">
        <f ca="1">SUMIFS(Import!BY$2:BY$166,Import!$F$2:$F$166,$F16,Import!$G$2:$G$166,$G16)</f>
        <v>0</v>
      </c>
      <c r="CD16" s="175">
        <f ca="1">SUMIFS(Import!CD$2:CD$166,Import!$F$2:$F$166,$F16,Import!$G$2:$G$166,$G16)</f>
        <v>0</v>
      </c>
      <c r="CE16" s="175">
        <f ca="1">SUMIFS(Import!CE$2:CE$166,Import!$F$2:$F$166,$F16,Import!$G$2:$G$166,$G16)</f>
        <v>0</v>
      </c>
      <c r="CF16" s="175">
        <f ca="1">SUMIFS(Import!CF$2:CF$166,Import!$F$2:$F$166,$F16,Import!$G$2:$G$166,$G16)</f>
        <v>0</v>
      </c>
      <c r="CK16" s="175">
        <f ca="1">SUMIFS(Import!CK$2:CK$166,Import!$F$2:$F$166,$F16,Import!$G$2:$G$166,$G16)</f>
        <v>0</v>
      </c>
      <c r="CL16" s="175">
        <f ca="1">SUMIFS(Import!CL$2:CL$166,Import!$F$2:$F$166,$F16,Import!$G$2:$G$166,$G16)</f>
        <v>0</v>
      </c>
      <c r="CM16" s="175">
        <f ca="1">SUMIFS(Import!CM$2:CM$166,Import!$F$2:$F$166,$F16,Import!$G$2:$G$166,$G16)</f>
        <v>0</v>
      </c>
      <c r="CR16" s="175">
        <f ca="1">SUMIFS(Import!CR$2:CR$166,Import!$F$2:$F$166,$F16,Import!$G$2:$G$166,$G16)</f>
        <v>0</v>
      </c>
      <c r="CS16" s="175">
        <f ca="1">SUMIFS(Import!CS$2:CS$166,Import!$F$2:$F$166,$F16,Import!$G$2:$G$166,$G16)</f>
        <v>0</v>
      </c>
      <c r="CT16" s="175">
        <f ca="1">SUMIFS(Import!CT$2:CT$166,Import!$F$2:$F$166,$F16,Import!$G$2:$G$166,$G16)</f>
        <v>0</v>
      </c>
    </row>
    <row r="17" spans="1:98" s="169" customFormat="1" ht="14" thickBot="1" x14ac:dyDescent="0.2">
      <c r="A17" s="168" t="s">
        <v>28</v>
      </c>
      <c r="B17" s="169" t="s">
        <v>29</v>
      </c>
      <c r="C17" s="169">
        <v>3</v>
      </c>
      <c r="D17" s="169" t="s">
        <v>40</v>
      </c>
      <c r="E17" s="169">
        <v>14</v>
      </c>
      <c r="F17" s="169" t="s">
        <v>41</v>
      </c>
      <c r="G17" s="169">
        <v>5</v>
      </c>
      <c r="H17" s="155">
        <f>IF(SUMIFS(Import!H$2:H$237,Import!$F$2:$F$237,$F17,Import!$G$2:$G$237,$G17)=0,Data_T1!$H17,SUMIFS(Import!H$2:H$237,Import!$F$2:$F$237,$F17,Import!$G$2:$G$237,$G17))</f>
        <v>1209</v>
      </c>
      <c r="I17" s="155">
        <f>SUMIFS(Import!I$2:I$237,Import!$F$2:$F$237,$F17,Import!$G$2:$G$237,$G17)</f>
        <v>801</v>
      </c>
      <c r="J17" s="169">
        <f>SUMIFS(Import!J$2:J$237,Import!$F$2:$F$237,$F17,Import!$G$2:$G$237,$G17)</f>
        <v>66.25</v>
      </c>
      <c r="K17" s="155">
        <f>SUMIFS(Import!K$2:K$237,Import!$F$2:$F$237,$F17,Import!$G$2:$G$237,$G17)</f>
        <v>408</v>
      </c>
      <c r="L17" s="169">
        <f>SUMIFS(Import!L$2:L$237,Import!$F$2:$F$237,$F17,Import!$G$2:$G$237,$G17)</f>
        <v>33.75</v>
      </c>
      <c r="M17" s="155">
        <f>SUMIFS(Import!M$2:M$237,Import!$F$2:$F$237,$F17,Import!$G$2:$G$237,$G17)</f>
        <v>10</v>
      </c>
      <c r="N17" s="169">
        <f>SUMIFS(Import!N$2:N$237,Import!$F$2:$F$237,$F17,Import!$G$2:$G$237,$G17)</f>
        <v>0.83</v>
      </c>
      <c r="O17" s="169">
        <f>SUMIFS(Import!O$2:O$237,Import!$F$2:$F$237,$F17,Import!$G$2:$G$237,$G17)</f>
        <v>2.4500000000000002</v>
      </c>
      <c r="P17" s="155">
        <f>SUMIFS(Import!P$2:P$237,Import!$F$2:$F$237,$F17,Import!$G$2:$G$237,$G17)</f>
        <v>13</v>
      </c>
      <c r="Q17" s="169">
        <f>SUMIFS(Import!Q$2:Q$237,Import!$F$2:$F$237,$F17,Import!$G$2:$G$237,$G17)</f>
        <v>1.08</v>
      </c>
      <c r="R17" s="169">
        <f>SUMIFS(Import!R$2:R$237,Import!$F$2:$F$237,$F17,Import!$G$2:$G$237,$G17)</f>
        <v>3.19</v>
      </c>
      <c r="S17" s="155">
        <f>SUMIFS(Import!S$2:S$237,Import!$F$2:$F$237,$F17,Import!$G$2:$G$237,$G17)</f>
        <v>385</v>
      </c>
      <c r="T17" s="169">
        <f>SUMIFS(Import!T$2:T$237,Import!$F$2:$F$237,$F17,Import!$G$2:$G$237,$G17)</f>
        <v>31.84</v>
      </c>
      <c r="U17" s="169">
        <f>SUMIFS(Import!U$2:U$237,Import!$F$2:$F$237,$F17,Import!$G$2:$G$237,$G17)</f>
        <v>94.36</v>
      </c>
      <c r="V17" s="169">
        <v>1</v>
      </c>
      <c r="W17" s="169" t="s">
        <v>32</v>
      </c>
      <c r="X17" s="169" t="s">
        <v>33</v>
      </c>
      <c r="Y17" s="169" t="s">
        <v>34</v>
      </c>
      <c r="Z17" s="159">
        <f>SUMIFS(Import!Z$2:Z$237,Import!$F$2:$F$237,$F17,Import!$G$2:$G$237,$G17)</f>
        <v>220</v>
      </c>
      <c r="AA17" s="169">
        <f>SUMIFS(Import!AA$2:AA$237,Import!$F$2:$F$237,$F17,Import!$G$2:$G$237,$G17)</f>
        <v>18.2</v>
      </c>
      <c r="AB17" s="170">
        <f>SUMIFS(Import!AB$2:AB$237,Import!$F$2:$F$237,$F17,Import!$G$2:$G$237,$G17)</f>
        <v>57.14</v>
      </c>
      <c r="AC17" s="169">
        <v>2</v>
      </c>
      <c r="AD17" s="169" t="s">
        <v>35</v>
      </c>
      <c r="AE17" s="169" t="s">
        <v>36</v>
      </c>
      <c r="AF17" s="169" t="s">
        <v>37</v>
      </c>
      <c r="AG17" s="159">
        <f>SUMIFS(Import!AG$2:AG$237,Import!$F$2:$F$237,$F17,Import!$G$2:$G$237,$G17)</f>
        <v>165</v>
      </c>
      <c r="AH17" s="169">
        <f>SUMIFS(Import!AH$2:AH$237,Import!$F$2:$F$237,$F17,Import!$G$2:$G$237,$G17)</f>
        <v>13.65</v>
      </c>
      <c r="AI17" s="170">
        <f>SUMIFS(Import!AI$2:AI$237,Import!$F$2:$F$237,$F17,Import!$G$2:$G$237,$G17)</f>
        <v>42.86</v>
      </c>
      <c r="AN17" s="169">
        <f ca="1">SUMIFS(Import!AN$2:AN$166,Import!$F$2:$F$166,$F17,Import!$G$2:$G$166,$G17)</f>
        <v>0</v>
      </c>
      <c r="AO17" s="169">
        <f ca="1">SUMIFS(Import!AO$2:AO$166,Import!$F$2:$F$166,$F17,Import!$G$2:$G$166,$G17)</f>
        <v>0</v>
      </c>
      <c r="AP17" s="169">
        <f ca="1">SUMIFS(Import!AP$2:AP$166,Import!$F$2:$F$166,$F17,Import!$G$2:$G$166,$G17)</f>
        <v>0</v>
      </c>
      <c r="AU17" s="169">
        <f ca="1">SUMIFS(Import!AU$2:AU$166,Import!$F$2:$F$166,$F17,Import!$G$2:$G$166,$G17)</f>
        <v>0</v>
      </c>
      <c r="AV17" s="169">
        <f ca="1">SUMIFS(Import!AV$2:AV$166,Import!$F$2:$F$166,$F17,Import!$G$2:$G$166,$G17)</f>
        <v>0</v>
      </c>
      <c r="AW17" s="169">
        <f ca="1">SUMIFS(Import!AW$2:AW$166,Import!$F$2:$F$166,$F17,Import!$G$2:$G$166,$G17)</f>
        <v>0</v>
      </c>
      <c r="BB17" s="169">
        <f ca="1">SUMIFS(Import!BB$2:BB$166,Import!$F$2:$F$166,$F17,Import!$G$2:$G$166,$G17)</f>
        <v>0</v>
      </c>
      <c r="BC17" s="169">
        <f ca="1">SUMIFS(Import!BC$2:BC$166,Import!$F$2:$F$166,$F17,Import!$G$2:$G$166,$G17)</f>
        <v>0</v>
      </c>
      <c r="BD17" s="169">
        <f ca="1">SUMIFS(Import!BD$2:BD$166,Import!$F$2:$F$166,$F17,Import!$G$2:$G$166,$G17)</f>
        <v>0</v>
      </c>
      <c r="BI17" s="169">
        <f ca="1">SUMIFS(Import!BI$2:BI$166,Import!$F$2:$F$166,$F17,Import!$G$2:$G$166,$G17)</f>
        <v>0</v>
      </c>
      <c r="BJ17" s="169">
        <f ca="1">SUMIFS(Import!BJ$2:BJ$166,Import!$F$2:$F$166,$F17,Import!$G$2:$G$166,$G17)</f>
        <v>0</v>
      </c>
      <c r="BK17" s="169">
        <f ca="1">SUMIFS(Import!BK$2:BK$166,Import!$F$2:$F$166,$F17,Import!$G$2:$G$166,$G17)</f>
        <v>0</v>
      </c>
      <c r="BP17" s="169">
        <f ca="1">SUMIFS(Import!BP$2:BP$166,Import!$F$2:$F$166,$F17,Import!$G$2:$G$166,$G17)</f>
        <v>0</v>
      </c>
      <c r="BQ17" s="169">
        <f ca="1">SUMIFS(Import!BQ$2:BQ$166,Import!$F$2:$F$166,$F17,Import!$G$2:$G$166,$G17)</f>
        <v>0</v>
      </c>
      <c r="BR17" s="169">
        <f ca="1">SUMIFS(Import!BR$2:BR$166,Import!$F$2:$F$166,$F17,Import!$G$2:$G$166,$G17)</f>
        <v>0</v>
      </c>
      <c r="BW17" s="169">
        <f ca="1">SUMIFS(Import!BW$2:BW$166,Import!$F$2:$F$166,$F17,Import!$G$2:$G$166,$G17)</f>
        <v>0</v>
      </c>
      <c r="BX17" s="169">
        <f ca="1">SUMIFS(Import!BX$2:BX$166,Import!$F$2:$F$166,$F17,Import!$G$2:$G$166,$G17)</f>
        <v>0</v>
      </c>
      <c r="BY17" s="169">
        <f ca="1">SUMIFS(Import!BY$2:BY$166,Import!$F$2:$F$166,$F17,Import!$G$2:$G$166,$G17)</f>
        <v>0</v>
      </c>
      <c r="CD17" s="169">
        <f ca="1">SUMIFS(Import!CD$2:CD$166,Import!$F$2:$F$166,$F17,Import!$G$2:$G$166,$G17)</f>
        <v>0</v>
      </c>
      <c r="CE17" s="169">
        <f ca="1">SUMIFS(Import!CE$2:CE$166,Import!$F$2:$F$166,$F17,Import!$G$2:$G$166,$G17)</f>
        <v>0</v>
      </c>
      <c r="CF17" s="169">
        <f ca="1">SUMIFS(Import!CF$2:CF$166,Import!$F$2:$F$166,$F17,Import!$G$2:$G$166,$G17)</f>
        <v>0</v>
      </c>
      <c r="CK17" s="169">
        <f ca="1">SUMIFS(Import!CK$2:CK$166,Import!$F$2:$F$166,$F17,Import!$G$2:$G$166,$G17)</f>
        <v>0</v>
      </c>
      <c r="CL17" s="169">
        <f ca="1">SUMIFS(Import!CL$2:CL$166,Import!$F$2:$F$166,$F17,Import!$G$2:$G$166,$G17)</f>
        <v>0</v>
      </c>
      <c r="CM17" s="169">
        <f ca="1">SUMIFS(Import!CM$2:CM$166,Import!$F$2:$F$166,$F17,Import!$G$2:$G$166,$G17)</f>
        <v>0</v>
      </c>
      <c r="CR17" s="169">
        <f ca="1">SUMIFS(Import!CR$2:CR$166,Import!$F$2:$F$166,$F17,Import!$G$2:$G$166,$G17)</f>
        <v>0</v>
      </c>
      <c r="CS17" s="169">
        <f ca="1">SUMIFS(Import!CS$2:CS$166,Import!$F$2:$F$166,$F17,Import!$G$2:$G$166,$G17)</f>
        <v>0</v>
      </c>
      <c r="CT17" s="169">
        <f ca="1">SUMIFS(Import!CT$2:CT$166,Import!$F$2:$F$166,$F17,Import!$G$2:$G$166,$G17)</f>
        <v>0</v>
      </c>
    </row>
    <row r="18" spans="1:98" s="172" customFormat="1" x14ac:dyDescent="0.15">
      <c r="A18" s="171" t="s">
        <v>28</v>
      </c>
      <c r="B18" s="172" t="s">
        <v>29</v>
      </c>
      <c r="C18" s="172">
        <v>3</v>
      </c>
      <c r="D18" s="172" t="s">
        <v>40</v>
      </c>
      <c r="E18" s="172">
        <v>15</v>
      </c>
      <c r="F18" s="172" t="s">
        <v>42</v>
      </c>
      <c r="G18" s="172">
        <v>1</v>
      </c>
      <c r="H18" s="154">
        <f>IF(SUMIFS(Import!H$2:H$237,Import!$F$2:$F$237,$F18,Import!$G$2:$G$237,$G18)=0,Data_T1!$H18,SUMIFS(Import!H$2:H$237,Import!$F$2:$F$237,$F18,Import!$G$2:$G$237,$G18))</f>
        <v>1469</v>
      </c>
      <c r="I18" s="154">
        <f>SUMIFS(Import!I$2:I$237,Import!$F$2:$F$237,$F18,Import!$G$2:$G$237,$G18)</f>
        <v>1055</v>
      </c>
      <c r="J18" s="172">
        <f>SUMIFS(Import!J$2:J$237,Import!$F$2:$F$237,$F18,Import!$G$2:$G$237,$G18)</f>
        <v>71.819999999999993</v>
      </c>
      <c r="K18" s="154">
        <f>SUMIFS(Import!K$2:K$237,Import!$F$2:$F$237,$F18,Import!$G$2:$G$237,$G18)</f>
        <v>414</v>
      </c>
      <c r="L18" s="172">
        <f>SUMIFS(Import!L$2:L$237,Import!$F$2:$F$237,$F18,Import!$G$2:$G$237,$G18)</f>
        <v>28.18</v>
      </c>
      <c r="M18" s="154">
        <f>SUMIFS(Import!M$2:M$237,Import!$F$2:$F$237,$F18,Import!$G$2:$G$237,$G18)</f>
        <v>30</v>
      </c>
      <c r="N18" s="172">
        <f>SUMIFS(Import!N$2:N$237,Import!$F$2:$F$237,$F18,Import!$G$2:$G$237,$G18)</f>
        <v>2.04</v>
      </c>
      <c r="O18" s="172">
        <f>SUMIFS(Import!O$2:O$237,Import!$F$2:$F$237,$F18,Import!$G$2:$G$237,$G18)</f>
        <v>7.25</v>
      </c>
      <c r="P18" s="154">
        <f>SUMIFS(Import!P$2:P$237,Import!$F$2:$F$237,$F18,Import!$G$2:$G$237,$G18)</f>
        <v>7</v>
      </c>
      <c r="Q18" s="172">
        <f>SUMIFS(Import!Q$2:Q$237,Import!$F$2:$F$237,$F18,Import!$G$2:$G$237,$G18)</f>
        <v>0.48</v>
      </c>
      <c r="R18" s="172">
        <f>SUMIFS(Import!R$2:R$237,Import!$F$2:$F$237,$F18,Import!$G$2:$G$237,$G18)</f>
        <v>1.69</v>
      </c>
      <c r="S18" s="154">
        <f>SUMIFS(Import!S$2:S$237,Import!$F$2:$F$237,$F18,Import!$G$2:$G$237,$G18)</f>
        <v>377</v>
      </c>
      <c r="T18" s="172">
        <f>SUMIFS(Import!T$2:T$237,Import!$F$2:$F$237,$F18,Import!$G$2:$G$237,$G18)</f>
        <v>25.66</v>
      </c>
      <c r="U18" s="172">
        <f>SUMIFS(Import!U$2:U$237,Import!$F$2:$F$237,$F18,Import!$G$2:$G$237,$G18)</f>
        <v>91.06</v>
      </c>
      <c r="V18" s="172">
        <v>1</v>
      </c>
      <c r="W18" s="172" t="s">
        <v>32</v>
      </c>
      <c r="X18" s="172" t="s">
        <v>33</v>
      </c>
      <c r="Y18" s="172" t="s">
        <v>34</v>
      </c>
      <c r="Z18" s="158">
        <f>SUMIFS(Import!Z$2:Z$237,Import!$F$2:$F$237,$F18,Import!$G$2:$G$237,$G18)</f>
        <v>202</v>
      </c>
      <c r="AA18" s="172">
        <f>SUMIFS(Import!AA$2:AA$237,Import!$F$2:$F$237,$F18,Import!$G$2:$G$237,$G18)</f>
        <v>13.75</v>
      </c>
      <c r="AB18" s="173">
        <f>SUMIFS(Import!AB$2:AB$237,Import!$F$2:$F$237,$F18,Import!$G$2:$G$237,$G18)</f>
        <v>53.58</v>
      </c>
      <c r="AC18" s="172">
        <v>2</v>
      </c>
      <c r="AD18" s="172" t="s">
        <v>35</v>
      </c>
      <c r="AE18" s="172" t="s">
        <v>36</v>
      </c>
      <c r="AF18" s="172" t="s">
        <v>37</v>
      </c>
      <c r="AG18" s="158">
        <f>SUMIFS(Import!AG$2:AG$237,Import!$F$2:$F$237,$F18,Import!$G$2:$G$237,$G18)</f>
        <v>175</v>
      </c>
      <c r="AH18" s="172">
        <f>SUMIFS(Import!AH$2:AH$237,Import!$F$2:$F$237,$F18,Import!$G$2:$G$237,$G18)</f>
        <v>11.91</v>
      </c>
      <c r="AI18" s="173">
        <f>SUMIFS(Import!AI$2:AI$237,Import!$F$2:$F$237,$F18,Import!$G$2:$G$237,$G18)</f>
        <v>46.42</v>
      </c>
      <c r="AN18" s="172">
        <f ca="1">SUMIFS(Import!AN$2:AN$166,Import!$F$2:$F$166,$F18,Import!$G$2:$G$166,$G18)</f>
        <v>0</v>
      </c>
      <c r="AO18" s="172">
        <f ca="1">SUMIFS(Import!AO$2:AO$166,Import!$F$2:$F$166,$F18,Import!$G$2:$G$166,$G18)</f>
        <v>0</v>
      </c>
      <c r="AP18" s="172">
        <f ca="1">SUMIFS(Import!AP$2:AP$166,Import!$F$2:$F$166,$F18,Import!$G$2:$G$166,$G18)</f>
        <v>0</v>
      </c>
      <c r="AU18" s="172">
        <f ca="1">SUMIFS(Import!AU$2:AU$166,Import!$F$2:$F$166,$F18,Import!$G$2:$G$166,$G18)</f>
        <v>0</v>
      </c>
      <c r="AV18" s="172">
        <f ca="1">SUMIFS(Import!AV$2:AV$166,Import!$F$2:$F$166,$F18,Import!$G$2:$G$166,$G18)</f>
        <v>0</v>
      </c>
      <c r="AW18" s="172">
        <f ca="1">SUMIFS(Import!AW$2:AW$166,Import!$F$2:$F$166,$F18,Import!$G$2:$G$166,$G18)</f>
        <v>0</v>
      </c>
      <c r="BB18" s="172">
        <f ca="1">SUMIFS(Import!BB$2:BB$166,Import!$F$2:$F$166,$F18,Import!$G$2:$G$166,$G18)</f>
        <v>0</v>
      </c>
      <c r="BC18" s="172">
        <f ca="1">SUMIFS(Import!BC$2:BC$166,Import!$F$2:$F$166,$F18,Import!$G$2:$G$166,$G18)</f>
        <v>0</v>
      </c>
      <c r="BD18" s="172">
        <f ca="1">SUMIFS(Import!BD$2:BD$166,Import!$F$2:$F$166,$F18,Import!$G$2:$G$166,$G18)</f>
        <v>0</v>
      </c>
      <c r="BI18" s="172">
        <f ca="1">SUMIFS(Import!BI$2:BI$166,Import!$F$2:$F$166,$F18,Import!$G$2:$G$166,$G18)</f>
        <v>0</v>
      </c>
      <c r="BJ18" s="172">
        <f ca="1">SUMIFS(Import!BJ$2:BJ$166,Import!$F$2:$F$166,$F18,Import!$G$2:$G$166,$G18)</f>
        <v>0</v>
      </c>
      <c r="BK18" s="172">
        <f ca="1">SUMIFS(Import!BK$2:BK$166,Import!$F$2:$F$166,$F18,Import!$G$2:$G$166,$G18)</f>
        <v>0</v>
      </c>
      <c r="BP18" s="172">
        <f ca="1">SUMIFS(Import!BP$2:BP$166,Import!$F$2:$F$166,$F18,Import!$G$2:$G$166,$G18)</f>
        <v>0</v>
      </c>
      <c r="BQ18" s="172">
        <f ca="1">SUMIFS(Import!BQ$2:BQ$166,Import!$F$2:$F$166,$F18,Import!$G$2:$G$166,$G18)</f>
        <v>0</v>
      </c>
      <c r="BR18" s="172">
        <f ca="1">SUMIFS(Import!BR$2:BR$166,Import!$F$2:$F$166,$F18,Import!$G$2:$G$166,$G18)</f>
        <v>0</v>
      </c>
      <c r="BW18" s="172">
        <f ca="1">SUMIFS(Import!BW$2:BW$166,Import!$F$2:$F$166,$F18,Import!$G$2:$G$166,$G18)</f>
        <v>0</v>
      </c>
      <c r="BX18" s="172">
        <f ca="1">SUMIFS(Import!BX$2:BX$166,Import!$F$2:$F$166,$F18,Import!$G$2:$G$166,$G18)</f>
        <v>0</v>
      </c>
      <c r="BY18" s="172">
        <f ca="1">SUMIFS(Import!BY$2:BY$166,Import!$F$2:$F$166,$F18,Import!$G$2:$G$166,$G18)</f>
        <v>0</v>
      </c>
      <c r="CD18" s="172">
        <f ca="1">SUMIFS(Import!CD$2:CD$166,Import!$F$2:$F$166,$F18,Import!$G$2:$G$166,$G18)</f>
        <v>0</v>
      </c>
      <c r="CE18" s="172">
        <f ca="1">SUMIFS(Import!CE$2:CE$166,Import!$F$2:$F$166,$F18,Import!$G$2:$G$166,$G18)</f>
        <v>0</v>
      </c>
      <c r="CF18" s="172">
        <f ca="1">SUMIFS(Import!CF$2:CF$166,Import!$F$2:$F$166,$F18,Import!$G$2:$G$166,$G18)</f>
        <v>0</v>
      </c>
      <c r="CK18" s="172">
        <f ca="1">SUMIFS(Import!CK$2:CK$166,Import!$F$2:$F$166,$F18,Import!$G$2:$G$166,$G18)</f>
        <v>0</v>
      </c>
      <c r="CL18" s="172">
        <f ca="1">SUMIFS(Import!CL$2:CL$166,Import!$F$2:$F$166,$F18,Import!$G$2:$G$166,$G18)</f>
        <v>0</v>
      </c>
      <c r="CM18" s="172">
        <f ca="1">SUMIFS(Import!CM$2:CM$166,Import!$F$2:$F$166,$F18,Import!$G$2:$G$166,$G18)</f>
        <v>0</v>
      </c>
      <c r="CR18" s="172">
        <f ca="1">SUMIFS(Import!CR$2:CR$166,Import!$F$2:$F$166,$F18,Import!$G$2:$G$166,$G18)</f>
        <v>0</v>
      </c>
      <c r="CS18" s="172">
        <f ca="1">SUMIFS(Import!CS$2:CS$166,Import!$F$2:$F$166,$F18,Import!$G$2:$G$166,$G18)</f>
        <v>0</v>
      </c>
      <c r="CT18" s="172">
        <f ca="1">SUMIFS(Import!CT$2:CT$166,Import!$F$2:$F$166,$F18,Import!$G$2:$G$166,$G18)</f>
        <v>0</v>
      </c>
    </row>
    <row r="19" spans="1:98" s="175" customFormat="1" x14ac:dyDescent="0.15">
      <c r="A19" s="174" t="s">
        <v>28</v>
      </c>
      <c r="B19" s="175" t="s">
        <v>29</v>
      </c>
      <c r="C19" s="175">
        <v>3</v>
      </c>
      <c r="D19" s="175" t="s">
        <v>40</v>
      </c>
      <c r="E19" s="175">
        <v>15</v>
      </c>
      <c r="F19" s="175" t="s">
        <v>42</v>
      </c>
      <c r="G19" s="175">
        <v>2</v>
      </c>
      <c r="H19" s="156">
        <f>IF(SUMIFS(Import!H$2:H$237,Import!$F$2:$F$237,$F19,Import!$G$2:$G$237,$G19)=0,Data_T1!$H19,SUMIFS(Import!H$2:H$237,Import!$F$2:$F$237,$F19,Import!$G$2:$G$237,$G19))</f>
        <v>1436</v>
      </c>
      <c r="I19" s="156">
        <f>SUMIFS(Import!I$2:I$237,Import!$F$2:$F$237,$F19,Import!$G$2:$G$237,$G19)</f>
        <v>1042</v>
      </c>
      <c r="J19" s="175">
        <f>SUMIFS(Import!J$2:J$237,Import!$F$2:$F$237,$F19,Import!$G$2:$G$237,$G19)</f>
        <v>72.56</v>
      </c>
      <c r="K19" s="156">
        <f>SUMIFS(Import!K$2:K$237,Import!$F$2:$F$237,$F19,Import!$G$2:$G$237,$G19)</f>
        <v>394</v>
      </c>
      <c r="L19" s="175">
        <f>SUMIFS(Import!L$2:L$237,Import!$F$2:$F$237,$F19,Import!$G$2:$G$237,$G19)</f>
        <v>27.44</v>
      </c>
      <c r="M19" s="156">
        <f>SUMIFS(Import!M$2:M$237,Import!$F$2:$F$237,$F19,Import!$G$2:$G$237,$G19)</f>
        <v>33</v>
      </c>
      <c r="N19" s="175">
        <f>SUMIFS(Import!N$2:N$237,Import!$F$2:$F$237,$F19,Import!$G$2:$G$237,$G19)</f>
        <v>2.2999999999999998</v>
      </c>
      <c r="O19" s="175">
        <f>SUMIFS(Import!O$2:O$237,Import!$F$2:$F$237,$F19,Import!$G$2:$G$237,$G19)</f>
        <v>8.3800000000000008</v>
      </c>
      <c r="P19" s="156">
        <f>SUMIFS(Import!P$2:P$237,Import!$F$2:$F$237,$F19,Import!$G$2:$G$237,$G19)</f>
        <v>8</v>
      </c>
      <c r="Q19" s="175">
        <f>SUMIFS(Import!Q$2:Q$237,Import!$F$2:$F$237,$F19,Import!$G$2:$G$237,$G19)</f>
        <v>0.56000000000000005</v>
      </c>
      <c r="R19" s="175">
        <f>SUMIFS(Import!R$2:R$237,Import!$F$2:$F$237,$F19,Import!$G$2:$G$237,$G19)</f>
        <v>2.0299999999999998</v>
      </c>
      <c r="S19" s="156">
        <f>SUMIFS(Import!S$2:S$237,Import!$F$2:$F$237,$F19,Import!$G$2:$G$237,$G19)</f>
        <v>353</v>
      </c>
      <c r="T19" s="175">
        <f>SUMIFS(Import!T$2:T$237,Import!$F$2:$F$237,$F19,Import!$G$2:$G$237,$G19)</f>
        <v>24.58</v>
      </c>
      <c r="U19" s="175">
        <f>SUMIFS(Import!U$2:U$237,Import!$F$2:$F$237,$F19,Import!$G$2:$G$237,$G19)</f>
        <v>89.59</v>
      </c>
      <c r="V19" s="175">
        <v>1</v>
      </c>
      <c r="W19" s="175" t="s">
        <v>32</v>
      </c>
      <c r="X19" s="175" t="s">
        <v>33</v>
      </c>
      <c r="Y19" s="175" t="s">
        <v>34</v>
      </c>
      <c r="Z19" s="160">
        <f>SUMIFS(Import!Z$2:Z$237,Import!$F$2:$F$237,$F19,Import!$G$2:$G$237,$G19)</f>
        <v>189</v>
      </c>
      <c r="AA19" s="175">
        <f>SUMIFS(Import!AA$2:AA$237,Import!$F$2:$F$237,$F19,Import!$G$2:$G$237,$G19)</f>
        <v>13.16</v>
      </c>
      <c r="AB19" s="176">
        <f>SUMIFS(Import!AB$2:AB$237,Import!$F$2:$F$237,$F19,Import!$G$2:$G$237,$G19)</f>
        <v>53.54</v>
      </c>
      <c r="AC19" s="175">
        <v>2</v>
      </c>
      <c r="AD19" s="175" t="s">
        <v>35</v>
      </c>
      <c r="AE19" s="175" t="s">
        <v>36</v>
      </c>
      <c r="AF19" s="175" t="s">
        <v>37</v>
      </c>
      <c r="AG19" s="160">
        <f>SUMIFS(Import!AG$2:AG$237,Import!$F$2:$F$237,$F19,Import!$G$2:$G$237,$G19)</f>
        <v>164</v>
      </c>
      <c r="AH19" s="175">
        <f>SUMIFS(Import!AH$2:AH$237,Import!$F$2:$F$237,$F19,Import!$G$2:$G$237,$G19)</f>
        <v>11.42</v>
      </c>
      <c r="AI19" s="176">
        <f>SUMIFS(Import!AI$2:AI$237,Import!$F$2:$F$237,$F19,Import!$G$2:$G$237,$G19)</f>
        <v>46.46</v>
      </c>
      <c r="AN19" s="175">
        <f ca="1">SUMIFS(Import!AN$2:AN$166,Import!$F$2:$F$166,$F19,Import!$G$2:$G$166,$G19)</f>
        <v>0</v>
      </c>
      <c r="AO19" s="175">
        <f ca="1">SUMIFS(Import!AO$2:AO$166,Import!$F$2:$F$166,$F19,Import!$G$2:$G$166,$G19)</f>
        <v>0</v>
      </c>
      <c r="AP19" s="175">
        <f ca="1">SUMIFS(Import!AP$2:AP$166,Import!$F$2:$F$166,$F19,Import!$G$2:$G$166,$G19)</f>
        <v>0</v>
      </c>
      <c r="AU19" s="175">
        <f ca="1">SUMIFS(Import!AU$2:AU$166,Import!$F$2:$F$166,$F19,Import!$G$2:$G$166,$G19)</f>
        <v>0</v>
      </c>
      <c r="AV19" s="175">
        <f ca="1">SUMIFS(Import!AV$2:AV$166,Import!$F$2:$F$166,$F19,Import!$G$2:$G$166,$G19)</f>
        <v>0</v>
      </c>
      <c r="AW19" s="175">
        <f ca="1">SUMIFS(Import!AW$2:AW$166,Import!$F$2:$F$166,$F19,Import!$G$2:$G$166,$G19)</f>
        <v>0</v>
      </c>
      <c r="BB19" s="175">
        <f ca="1">SUMIFS(Import!BB$2:BB$166,Import!$F$2:$F$166,$F19,Import!$G$2:$G$166,$G19)</f>
        <v>0</v>
      </c>
      <c r="BC19" s="175">
        <f ca="1">SUMIFS(Import!BC$2:BC$166,Import!$F$2:$F$166,$F19,Import!$G$2:$G$166,$G19)</f>
        <v>0</v>
      </c>
      <c r="BD19" s="175">
        <f ca="1">SUMIFS(Import!BD$2:BD$166,Import!$F$2:$F$166,$F19,Import!$G$2:$G$166,$G19)</f>
        <v>0</v>
      </c>
      <c r="BI19" s="175">
        <f ca="1">SUMIFS(Import!BI$2:BI$166,Import!$F$2:$F$166,$F19,Import!$G$2:$G$166,$G19)</f>
        <v>0</v>
      </c>
      <c r="BJ19" s="175">
        <f ca="1">SUMIFS(Import!BJ$2:BJ$166,Import!$F$2:$F$166,$F19,Import!$G$2:$G$166,$G19)</f>
        <v>0</v>
      </c>
      <c r="BK19" s="175">
        <f ca="1">SUMIFS(Import!BK$2:BK$166,Import!$F$2:$F$166,$F19,Import!$G$2:$G$166,$G19)</f>
        <v>0</v>
      </c>
      <c r="BP19" s="175">
        <f ca="1">SUMIFS(Import!BP$2:BP$166,Import!$F$2:$F$166,$F19,Import!$G$2:$G$166,$G19)</f>
        <v>0</v>
      </c>
      <c r="BQ19" s="175">
        <f ca="1">SUMIFS(Import!BQ$2:BQ$166,Import!$F$2:$F$166,$F19,Import!$G$2:$G$166,$G19)</f>
        <v>0</v>
      </c>
      <c r="BR19" s="175">
        <f ca="1">SUMIFS(Import!BR$2:BR$166,Import!$F$2:$F$166,$F19,Import!$G$2:$G$166,$G19)</f>
        <v>0</v>
      </c>
      <c r="BW19" s="175">
        <f ca="1">SUMIFS(Import!BW$2:BW$166,Import!$F$2:$F$166,$F19,Import!$G$2:$G$166,$G19)</f>
        <v>0</v>
      </c>
      <c r="BX19" s="175">
        <f ca="1">SUMIFS(Import!BX$2:BX$166,Import!$F$2:$F$166,$F19,Import!$G$2:$G$166,$G19)</f>
        <v>0</v>
      </c>
      <c r="BY19" s="175">
        <f ca="1">SUMIFS(Import!BY$2:BY$166,Import!$F$2:$F$166,$F19,Import!$G$2:$G$166,$G19)</f>
        <v>0</v>
      </c>
      <c r="CD19" s="175">
        <f ca="1">SUMIFS(Import!CD$2:CD$166,Import!$F$2:$F$166,$F19,Import!$G$2:$G$166,$G19)</f>
        <v>0</v>
      </c>
      <c r="CE19" s="175">
        <f ca="1">SUMIFS(Import!CE$2:CE$166,Import!$F$2:$F$166,$F19,Import!$G$2:$G$166,$G19)</f>
        <v>0</v>
      </c>
      <c r="CF19" s="175">
        <f ca="1">SUMIFS(Import!CF$2:CF$166,Import!$F$2:$F$166,$F19,Import!$G$2:$G$166,$G19)</f>
        <v>0</v>
      </c>
      <c r="CK19" s="175">
        <f ca="1">SUMIFS(Import!CK$2:CK$166,Import!$F$2:$F$166,$F19,Import!$G$2:$G$166,$G19)</f>
        <v>0</v>
      </c>
      <c r="CL19" s="175">
        <f ca="1">SUMIFS(Import!CL$2:CL$166,Import!$F$2:$F$166,$F19,Import!$G$2:$G$166,$G19)</f>
        <v>0</v>
      </c>
      <c r="CM19" s="175">
        <f ca="1">SUMIFS(Import!CM$2:CM$166,Import!$F$2:$F$166,$F19,Import!$G$2:$G$166,$G19)</f>
        <v>0</v>
      </c>
      <c r="CR19" s="175">
        <f ca="1">SUMIFS(Import!CR$2:CR$166,Import!$F$2:$F$166,$F19,Import!$G$2:$G$166,$G19)</f>
        <v>0</v>
      </c>
      <c r="CS19" s="175">
        <f ca="1">SUMIFS(Import!CS$2:CS$166,Import!$F$2:$F$166,$F19,Import!$G$2:$G$166,$G19)</f>
        <v>0</v>
      </c>
      <c r="CT19" s="175">
        <f ca="1">SUMIFS(Import!CT$2:CT$166,Import!$F$2:$F$166,$F19,Import!$G$2:$G$166,$G19)</f>
        <v>0</v>
      </c>
    </row>
    <row r="20" spans="1:98" s="175" customFormat="1" x14ac:dyDescent="0.15">
      <c r="A20" s="174" t="s">
        <v>28</v>
      </c>
      <c r="B20" s="175" t="s">
        <v>29</v>
      </c>
      <c r="C20" s="175">
        <v>3</v>
      </c>
      <c r="D20" s="175" t="s">
        <v>40</v>
      </c>
      <c r="E20" s="175">
        <v>15</v>
      </c>
      <c r="F20" s="175" t="s">
        <v>42</v>
      </c>
      <c r="G20" s="175">
        <v>3</v>
      </c>
      <c r="H20" s="156">
        <f>IF(SUMIFS(Import!H$2:H$237,Import!$F$2:$F$237,$F20,Import!$G$2:$G$237,$G20)=0,Data_T1!$H20,SUMIFS(Import!H$2:H$237,Import!$F$2:$F$237,$F20,Import!$G$2:$G$237,$G20))</f>
        <v>1121</v>
      </c>
      <c r="I20" s="156">
        <f>SUMIFS(Import!I$2:I$237,Import!$F$2:$F$237,$F20,Import!$G$2:$G$237,$G20)</f>
        <v>793</v>
      </c>
      <c r="J20" s="175">
        <f>SUMIFS(Import!J$2:J$237,Import!$F$2:$F$237,$F20,Import!$G$2:$G$237,$G20)</f>
        <v>70.739999999999995</v>
      </c>
      <c r="K20" s="156">
        <f>SUMIFS(Import!K$2:K$237,Import!$F$2:$F$237,$F20,Import!$G$2:$G$237,$G20)</f>
        <v>328</v>
      </c>
      <c r="L20" s="175">
        <f>SUMIFS(Import!L$2:L$237,Import!$F$2:$F$237,$F20,Import!$G$2:$G$237,$G20)</f>
        <v>29.26</v>
      </c>
      <c r="M20" s="156">
        <f>SUMIFS(Import!M$2:M$237,Import!$F$2:$F$237,$F20,Import!$G$2:$G$237,$G20)</f>
        <v>23</v>
      </c>
      <c r="N20" s="175">
        <f>SUMIFS(Import!N$2:N$237,Import!$F$2:$F$237,$F20,Import!$G$2:$G$237,$G20)</f>
        <v>2.0499999999999998</v>
      </c>
      <c r="O20" s="175">
        <f>SUMIFS(Import!O$2:O$237,Import!$F$2:$F$237,$F20,Import!$G$2:$G$237,$G20)</f>
        <v>7.01</v>
      </c>
      <c r="P20" s="156">
        <f>SUMIFS(Import!P$2:P$237,Import!$F$2:$F$237,$F20,Import!$G$2:$G$237,$G20)</f>
        <v>4</v>
      </c>
      <c r="Q20" s="175">
        <f>SUMIFS(Import!Q$2:Q$237,Import!$F$2:$F$237,$F20,Import!$G$2:$G$237,$G20)</f>
        <v>0.36</v>
      </c>
      <c r="R20" s="175">
        <f>SUMIFS(Import!R$2:R$237,Import!$F$2:$F$237,$F20,Import!$G$2:$G$237,$G20)</f>
        <v>1.22</v>
      </c>
      <c r="S20" s="156">
        <f>SUMIFS(Import!S$2:S$237,Import!$F$2:$F$237,$F20,Import!$G$2:$G$237,$G20)</f>
        <v>301</v>
      </c>
      <c r="T20" s="175">
        <f>SUMIFS(Import!T$2:T$237,Import!$F$2:$F$237,$F20,Import!$G$2:$G$237,$G20)</f>
        <v>26.85</v>
      </c>
      <c r="U20" s="175">
        <f>SUMIFS(Import!U$2:U$237,Import!$F$2:$F$237,$F20,Import!$G$2:$G$237,$G20)</f>
        <v>91.77</v>
      </c>
      <c r="V20" s="175">
        <v>1</v>
      </c>
      <c r="W20" s="175" t="s">
        <v>32</v>
      </c>
      <c r="X20" s="175" t="s">
        <v>33</v>
      </c>
      <c r="Y20" s="175" t="s">
        <v>34</v>
      </c>
      <c r="Z20" s="160">
        <f>SUMIFS(Import!Z$2:Z$237,Import!$F$2:$F$237,$F20,Import!$G$2:$G$237,$G20)</f>
        <v>147</v>
      </c>
      <c r="AA20" s="175">
        <f>SUMIFS(Import!AA$2:AA$237,Import!$F$2:$F$237,$F20,Import!$G$2:$G$237,$G20)</f>
        <v>13.11</v>
      </c>
      <c r="AB20" s="176">
        <f>SUMIFS(Import!AB$2:AB$237,Import!$F$2:$F$237,$F20,Import!$G$2:$G$237,$G20)</f>
        <v>48.84</v>
      </c>
      <c r="AC20" s="175">
        <v>2</v>
      </c>
      <c r="AD20" s="175" t="s">
        <v>35</v>
      </c>
      <c r="AE20" s="175" t="s">
        <v>36</v>
      </c>
      <c r="AF20" s="175" t="s">
        <v>37</v>
      </c>
      <c r="AG20" s="160">
        <f>SUMIFS(Import!AG$2:AG$237,Import!$F$2:$F$237,$F20,Import!$G$2:$G$237,$G20)</f>
        <v>154</v>
      </c>
      <c r="AH20" s="175">
        <f>SUMIFS(Import!AH$2:AH$237,Import!$F$2:$F$237,$F20,Import!$G$2:$G$237,$G20)</f>
        <v>13.74</v>
      </c>
      <c r="AI20" s="176">
        <f>SUMIFS(Import!AI$2:AI$237,Import!$F$2:$F$237,$F20,Import!$G$2:$G$237,$G20)</f>
        <v>51.16</v>
      </c>
      <c r="AN20" s="175">
        <f ca="1">SUMIFS(Import!AN$2:AN$166,Import!$F$2:$F$166,$F20,Import!$G$2:$G$166,$G20)</f>
        <v>0</v>
      </c>
      <c r="AO20" s="175">
        <f ca="1">SUMIFS(Import!AO$2:AO$166,Import!$F$2:$F$166,$F20,Import!$G$2:$G$166,$G20)</f>
        <v>0</v>
      </c>
      <c r="AP20" s="175">
        <f ca="1">SUMIFS(Import!AP$2:AP$166,Import!$F$2:$F$166,$F20,Import!$G$2:$G$166,$G20)</f>
        <v>0</v>
      </c>
      <c r="AU20" s="175">
        <f ca="1">SUMIFS(Import!AU$2:AU$166,Import!$F$2:$F$166,$F20,Import!$G$2:$G$166,$G20)</f>
        <v>0</v>
      </c>
      <c r="AV20" s="175">
        <f ca="1">SUMIFS(Import!AV$2:AV$166,Import!$F$2:$F$166,$F20,Import!$G$2:$G$166,$G20)</f>
        <v>0</v>
      </c>
      <c r="AW20" s="175">
        <f ca="1">SUMIFS(Import!AW$2:AW$166,Import!$F$2:$F$166,$F20,Import!$G$2:$G$166,$G20)</f>
        <v>0</v>
      </c>
      <c r="BB20" s="175">
        <f ca="1">SUMIFS(Import!BB$2:BB$166,Import!$F$2:$F$166,$F20,Import!$G$2:$G$166,$G20)</f>
        <v>0</v>
      </c>
      <c r="BC20" s="175">
        <f ca="1">SUMIFS(Import!BC$2:BC$166,Import!$F$2:$F$166,$F20,Import!$G$2:$G$166,$G20)</f>
        <v>0</v>
      </c>
      <c r="BD20" s="175">
        <f ca="1">SUMIFS(Import!BD$2:BD$166,Import!$F$2:$F$166,$F20,Import!$G$2:$G$166,$G20)</f>
        <v>0</v>
      </c>
      <c r="BI20" s="175">
        <f ca="1">SUMIFS(Import!BI$2:BI$166,Import!$F$2:$F$166,$F20,Import!$G$2:$G$166,$G20)</f>
        <v>0</v>
      </c>
      <c r="BJ20" s="175">
        <f ca="1">SUMIFS(Import!BJ$2:BJ$166,Import!$F$2:$F$166,$F20,Import!$G$2:$G$166,$G20)</f>
        <v>0</v>
      </c>
      <c r="BK20" s="175">
        <f ca="1">SUMIFS(Import!BK$2:BK$166,Import!$F$2:$F$166,$F20,Import!$G$2:$G$166,$G20)</f>
        <v>0</v>
      </c>
      <c r="BP20" s="175">
        <f ca="1">SUMIFS(Import!BP$2:BP$166,Import!$F$2:$F$166,$F20,Import!$G$2:$G$166,$G20)</f>
        <v>0</v>
      </c>
      <c r="BQ20" s="175">
        <f ca="1">SUMIFS(Import!BQ$2:BQ$166,Import!$F$2:$F$166,$F20,Import!$G$2:$G$166,$G20)</f>
        <v>0</v>
      </c>
      <c r="BR20" s="175">
        <f ca="1">SUMIFS(Import!BR$2:BR$166,Import!$F$2:$F$166,$F20,Import!$G$2:$G$166,$G20)</f>
        <v>0</v>
      </c>
      <c r="BW20" s="175">
        <f ca="1">SUMIFS(Import!BW$2:BW$166,Import!$F$2:$F$166,$F20,Import!$G$2:$G$166,$G20)</f>
        <v>0</v>
      </c>
      <c r="BX20" s="175">
        <f ca="1">SUMIFS(Import!BX$2:BX$166,Import!$F$2:$F$166,$F20,Import!$G$2:$G$166,$G20)</f>
        <v>0</v>
      </c>
      <c r="BY20" s="175">
        <f ca="1">SUMIFS(Import!BY$2:BY$166,Import!$F$2:$F$166,$F20,Import!$G$2:$G$166,$G20)</f>
        <v>0</v>
      </c>
      <c r="CD20" s="175">
        <f ca="1">SUMIFS(Import!CD$2:CD$166,Import!$F$2:$F$166,$F20,Import!$G$2:$G$166,$G20)</f>
        <v>0</v>
      </c>
      <c r="CE20" s="175">
        <f ca="1">SUMIFS(Import!CE$2:CE$166,Import!$F$2:$F$166,$F20,Import!$G$2:$G$166,$G20)</f>
        <v>0</v>
      </c>
      <c r="CF20" s="175">
        <f ca="1">SUMIFS(Import!CF$2:CF$166,Import!$F$2:$F$166,$F20,Import!$G$2:$G$166,$G20)</f>
        <v>0</v>
      </c>
      <c r="CK20" s="175">
        <f ca="1">SUMIFS(Import!CK$2:CK$166,Import!$F$2:$F$166,$F20,Import!$G$2:$G$166,$G20)</f>
        <v>0</v>
      </c>
      <c r="CL20" s="175">
        <f ca="1">SUMIFS(Import!CL$2:CL$166,Import!$F$2:$F$166,$F20,Import!$G$2:$G$166,$G20)</f>
        <v>0</v>
      </c>
      <c r="CM20" s="175">
        <f ca="1">SUMIFS(Import!CM$2:CM$166,Import!$F$2:$F$166,$F20,Import!$G$2:$G$166,$G20)</f>
        <v>0</v>
      </c>
      <c r="CR20" s="175">
        <f ca="1">SUMIFS(Import!CR$2:CR$166,Import!$F$2:$F$166,$F20,Import!$G$2:$G$166,$G20)</f>
        <v>0</v>
      </c>
      <c r="CS20" s="175">
        <f ca="1">SUMIFS(Import!CS$2:CS$166,Import!$F$2:$F$166,$F20,Import!$G$2:$G$166,$G20)</f>
        <v>0</v>
      </c>
      <c r="CT20" s="175">
        <f ca="1">SUMIFS(Import!CT$2:CT$166,Import!$F$2:$F$166,$F20,Import!$G$2:$G$166,$G20)</f>
        <v>0</v>
      </c>
    </row>
    <row r="21" spans="1:98" s="175" customFormat="1" x14ac:dyDescent="0.15">
      <c r="A21" s="174" t="s">
        <v>28</v>
      </c>
      <c r="B21" s="175" t="s">
        <v>29</v>
      </c>
      <c r="C21" s="175">
        <v>3</v>
      </c>
      <c r="D21" s="175" t="s">
        <v>40</v>
      </c>
      <c r="E21" s="175">
        <v>15</v>
      </c>
      <c r="F21" s="175" t="s">
        <v>42</v>
      </c>
      <c r="G21" s="175">
        <v>4</v>
      </c>
      <c r="H21" s="156">
        <f>IF(SUMIFS(Import!H$2:H$237,Import!$F$2:$F$237,$F21,Import!$G$2:$G$237,$G21)=0,Data_T1!$H21,SUMIFS(Import!H$2:H$237,Import!$F$2:$F$237,$F21,Import!$G$2:$G$237,$G21))</f>
        <v>1762</v>
      </c>
      <c r="I21" s="156">
        <f>SUMIFS(Import!I$2:I$237,Import!$F$2:$F$237,$F21,Import!$G$2:$G$237,$G21)</f>
        <v>1028</v>
      </c>
      <c r="J21" s="175">
        <f>SUMIFS(Import!J$2:J$237,Import!$F$2:$F$237,$F21,Import!$G$2:$G$237,$G21)</f>
        <v>58.34</v>
      </c>
      <c r="K21" s="156">
        <f>SUMIFS(Import!K$2:K$237,Import!$F$2:$F$237,$F21,Import!$G$2:$G$237,$G21)</f>
        <v>734</v>
      </c>
      <c r="L21" s="175">
        <f>SUMIFS(Import!L$2:L$237,Import!$F$2:$F$237,$F21,Import!$G$2:$G$237,$G21)</f>
        <v>41.66</v>
      </c>
      <c r="M21" s="156">
        <f>SUMIFS(Import!M$2:M$237,Import!$F$2:$F$237,$F21,Import!$G$2:$G$237,$G21)</f>
        <v>40</v>
      </c>
      <c r="N21" s="175">
        <f>SUMIFS(Import!N$2:N$237,Import!$F$2:$F$237,$F21,Import!$G$2:$G$237,$G21)</f>
        <v>2.27</v>
      </c>
      <c r="O21" s="175">
        <f>SUMIFS(Import!O$2:O$237,Import!$F$2:$F$237,$F21,Import!$G$2:$G$237,$G21)</f>
        <v>5.45</v>
      </c>
      <c r="P21" s="156">
        <f>SUMIFS(Import!P$2:P$237,Import!$F$2:$F$237,$F21,Import!$G$2:$G$237,$G21)</f>
        <v>14</v>
      </c>
      <c r="Q21" s="175">
        <f>SUMIFS(Import!Q$2:Q$237,Import!$F$2:$F$237,$F21,Import!$G$2:$G$237,$G21)</f>
        <v>0.79</v>
      </c>
      <c r="R21" s="175">
        <f>SUMIFS(Import!R$2:R$237,Import!$F$2:$F$237,$F21,Import!$G$2:$G$237,$G21)</f>
        <v>1.91</v>
      </c>
      <c r="S21" s="156">
        <f>SUMIFS(Import!S$2:S$237,Import!$F$2:$F$237,$F21,Import!$G$2:$G$237,$G21)</f>
        <v>680</v>
      </c>
      <c r="T21" s="175">
        <f>SUMIFS(Import!T$2:T$237,Import!$F$2:$F$237,$F21,Import!$G$2:$G$237,$G21)</f>
        <v>38.590000000000003</v>
      </c>
      <c r="U21" s="175">
        <f>SUMIFS(Import!U$2:U$237,Import!$F$2:$F$237,$F21,Import!$G$2:$G$237,$G21)</f>
        <v>92.64</v>
      </c>
      <c r="V21" s="175">
        <v>1</v>
      </c>
      <c r="W21" s="175" t="s">
        <v>32</v>
      </c>
      <c r="X21" s="175" t="s">
        <v>33</v>
      </c>
      <c r="Y21" s="175" t="s">
        <v>34</v>
      </c>
      <c r="Z21" s="160">
        <f>SUMIFS(Import!Z$2:Z$237,Import!$F$2:$F$237,$F21,Import!$G$2:$G$237,$G21)</f>
        <v>447</v>
      </c>
      <c r="AA21" s="175">
        <f>SUMIFS(Import!AA$2:AA$237,Import!$F$2:$F$237,$F21,Import!$G$2:$G$237,$G21)</f>
        <v>25.37</v>
      </c>
      <c r="AB21" s="176">
        <f>SUMIFS(Import!AB$2:AB$237,Import!$F$2:$F$237,$F21,Import!$G$2:$G$237,$G21)</f>
        <v>65.739999999999995</v>
      </c>
      <c r="AC21" s="175">
        <v>2</v>
      </c>
      <c r="AD21" s="175" t="s">
        <v>35</v>
      </c>
      <c r="AE21" s="175" t="s">
        <v>36</v>
      </c>
      <c r="AF21" s="175" t="s">
        <v>37</v>
      </c>
      <c r="AG21" s="160">
        <f>SUMIFS(Import!AG$2:AG$237,Import!$F$2:$F$237,$F21,Import!$G$2:$G$237,$G21)</f>
        <v>233</v>
      </c>
      <c r="AH21" s="175">
        <f>SUMIFS(Import!AH$2:AH$237,Import!$F$2:$F$237,$F21,Import!$G$2:$G$237,$G21)</f>
        <v>13.22</v>
      </c>
      <c r="AI21" s="176">
        <f>SUMIFS(Import!AI$2:AI$237,Import!$F$2:$F$237,$F21,Import!$G$2:$G$237,$G21)</f>
        <v>34.26</v>
      </c>
      <c r="AN21" s="175">
        <f ca="1">SUMIFS(Import!AN$2:AN$166,Import!$F$2:$F$166,$F21,Import!$G$2:$G$166,$G21)</f>
        <v>0</v>
      </c>
      <c r="AO21" s="175">
        <f ca="1">SUMIFS(Import!AO$2:AO$166,Import!$F$2:$F$166,$F21,Import!$G$2:$G$166,$G21)</f>
        <v>0</v>
      </c>
      <c r="AP21" s="175">
        <f ca="1">SUMIFS(Import!AP$2:AP$166,Import!$F$2:$F$166,$F21,Import!$G$2:$G$166,$G21)</f>
        <v>0</v>
      </c>
      <c r="AU21" s="175">
        <f ca="1">SUMIFS(Import!AU$2:AU$166,Import!$F$2:$F$166,$F21,Import!$G$2:$G$166,$G21)</f>
        <v>0</v>
      </c>
      <c r="AV21" s="175">
        <f ca="1">SUMIFS(Import!AV$2:AV$166,Import!$F$2:$F$166,$F21,Import!$G$2:$G$166,$G21)</f>
        <v>0</v>
      </c>
      <c r="AW21" s="175">
        <f ca="1">SUMIFS(Import!AW$2:AW$166,Import!$F$2:$F$166,$F21,Import!$G$2:$G$166,$G21)</f>
        <v>0</v>
      </c>
      <c r="BB21" s="175">
        <f ca="1">SUMIFS(Import!BB$2:BB$166,Import!$F$2:$F$166,$F21,Import!$G$2:$G$166,$G21)</f>
        <v>0</v>
      </c>
      <c r="BC21" s="175">
        <f ca="1">SUMIFS(Import!BC$2:BC$166,Import!$F$2:$F$166,$F21,Import!$G$2:$G$166,$G21)</f>
        <v>0</v>
      </c>
      <c r="BD21" s="175">
        <f ca="1">SUMIFS(Import!BD$2:BD$166,Import!$F$2:$F$166,$F21,Import!$G$2:$G$166,$G21)</f>
        <v>0</v>
      </c>
      <c r="BI21" s="175">
        <f ca="1">SUMIFS(Import!BI$2:BI$166,Import!$F$2:$F$166,$F21,Import!$G$2:$G$166,$G21)</f>
        <v>0</v>
      </c>
      <c r="BJ21" s="175">
        <f ca="1">SUMIFS(Import!BJ$2:BJ$166,Import!$F$2:$F$166,$F21,Import!$G$2:$G$166,$G21)</f>
        <v>0</v>
      </c>
      <c r="BK21" s="175">
        <f ca="1">SUMIFS(Import!BK$2:BK$166,Import!$F$2:$F$166,$F21,Import!$G$2:$G$166,$G21)</f>
        <v>0</v>
      </c>
      <c r="BP21" s="175">
        <f ca="1">SUMIFS(Import!BP$2:BP$166,Import!$F$2:$F$166,$F21,Import!$G$2:$G$166,$G21)</f>
        <v>0</v>
      </c>
      <c r="BQ21" s="175">
        <f ca="1">SUMIFS(Import!BQ$2:BQ$166,Import!$F$2:$F$166,$F21,Import!$G$2:$G$166,$G21)</f>
        <v>0</v>
      </c>
      <c r="BR21" s="175">
        <f ca="1">SUMIFS(Import!BR$2:BR$166,Import!$F$2:$F$166,$F21,Import!$G$2:$G$166,$G21)</f>
        <v>0</v>
      </c>
      <c r="BW21" s="175">
        <f ca="1">SUMIFS(Import!BW$2:BW$166,Import!$F$2:$F$166,$F21,Import!$G$2:$G$166,$G21)</f>
        <v>0</v>
      </c>
      <c r="BX21" s="175">
        <f ca="1">SUMIFS(Import!BX$2:BX$166,Import!$F$2:$F$166,$F21,Import!$G$2:$G$166,$G21)</f>
        <v>0</v>
      </c>
      <c r="BY21" s="175">
        <f ca="1">SUMIFS(Import!BY$2:BY$166,Import!$F$2:$F$166,$F21,Import!$G$2:$G$166,$G21)</f>
        <v>0</v>
      </c>
      <c r="CD21" s="175">
        <f ca="1">SUMIFS(Import!CD$2:CD$166,Import!$F$2:$F$166,$F21,Import!$G$2:$G$166,$G21)</f>
        <v>0</v>
      </c>
      <c r="CE21" s="175">
        <f ca="1">SUMIFS(Import!CE$2:CE$166,Import!$F$2:$F$166,$F21,Import!$G$2:$G$166,$G21)</f>
        <v>0</v>
      </c>
      <c r="CF21" s="175">
        <f ca="1">SUMIFS(Import!CF$2:CF$166,Import!$F$2:$F$166,$F21,Import!$G$2:$G$166,$G21)</f>
        <v>0</v>
      </c>
      <c r="CK21" s="175">
        <f ca="1">SUMIFS(Import!CK$2:CK$166,Import!$F$2:$F$166,$F21,Import!$G$2:$G$166,$G21)</f>
        <v>0</v>
      </c>
      <c r="CL21" s="175">
        <f ca="1">SUMIFS(Import!CL$2:CL$166,Import!$F$2:$F$166,$F21,Import!$G$2:$G$166,$G21)</f>
        <v>0</v>
      </c>
      <c r="CM21" s="175">
        <f ca="1">SUMIFS(Import!CM$2:CM$166,Import!$F$2:$F$166,$F21,Import!$G$2:$G$166,$G21)</f>
        <v>0</v>
      </c>
      <c r="CR21" s="175">
        <f ca="1">SUMIFS(Import!CR$2:CR$166,Import!$F$2:$F$166,$F21,Import!$G$2:$G$166,$G21)</f>
        <v>0</v>
      </c>
      <c r="CS21" s="175">
        <f ca="1">SUMIFS(Import!CS$2:CS$166,Import!$F$2:$F$166,$F21,Import!$G$2:$G$166,$G21)</f>
        <v>0</v>
      </c>
      <c r="CT21" s="175">
        <f ca="1">SUMIFS(Import!CT$2:CT$166,Import!$F$2:$F$166,$F21,Import!$G$2:$G$166,$G21)</f>
        <v>0</v>
      </c>
    </row>
    <row r="22" spans="1:98" s="175" customFormat="1" x14ac:dyDescent="0.15">
      <c r="A22" s="174" t="s">
        <v>28</v>
      </c>
      <c r="B22" s="175" t="s">
        <v>29</v>
      </c>
      <c r="C22" s="175">
        <v>3</v>
      </c>
      <c r="D22" s="175" t="s">
        <v>40</v>
      </c>
      <c r="E22" s="175">
        <v>15</v>
      </c>
      <c r="F22" s="175" t="s">
        <v>42</v>
      </c>
      <c r="G22" s="175">
        <v>5</v>
      </c>
      <c r="H22" s="156">
        <f>IF(SUMIFS(Import!H$2:H$237,Import!$F$2:$F$237,$F22,Import!$G$2:$G$237,$G22)=0,Data_T1!$H22,SUMIFS(Import!H$2:H$237,Import!$F$2:$F$237,$F22,Import!$G$2:$G$237,$G22))</f>
        <v>1369</v>
      </c>
      <c r="I22" s="156">
        <f>SUMIFS(Import!I$2:I$237,Import!$F$2:$F$237,$F22,Import!$G$2:$G$237,$G22)</f>
        <v>841</v>
      </c>
      <c r="J22" s="175">
        <f>SUMIFS(Import!J$2:J$237,Import!$F$2:$F$237,$F22,Import!$G$2:$G$237,$G22)</f>
        <v>61.43</v>
      </c>
      <c r="K22" s="156">
        <f>SUMIFS(Import!K$2:K$237,Import!$F$2:$F$237,$F22,Import!$G$2:$G$237,$G22)</f>
        <v>528</v>
      </c>
      <c r="L22" s="175">
        <f>SUMIFS(Import!L$2:L$237,Import!$F$2:$F$237,$F22,Import!$G$2:$G$237,$G22)</f>
        <v>38.57</v>
      </c>
      <c r="M22" s="156">
        <f>SUMIFS(Import!M$2:M$237,Import!$F$2:$F$237,$F22,Import!$G$2:$G$237,$G22)</f>
        <v>30</v>
      </c>
      <c r="N22" s="175">
        <f>SUMIFS(Import!N$2:N$237,Import!$F$2:$F$237,$F22,Import!$G$2:$G$237,$G22)</f>
        <v>2.19</v>
      </c>
      <c r="O22" s="175">
        <f>SUMIFS(Import!O$2:O$237,Import!$F$2:$F$237,$F22,Import!$G$2:$G$237,$G22)</f>
        <v>5.68</v>
      </c>
      <c r="P22" s="156">
        <f>SUMIFS(Import!P$2:P$237,Import!$F$2:$F$237,$F22,Import!$G$2:$G$237,$G22)</f>
        <v>8</v>
      </c>
      <c r="Q22" s="175">
        <f>SUMIFS(Import!Q$2:Q$237,Import!$F$2:$F$237,$F22,Import!$G$2:$G$237,$G22)</f>
        <v>0.57999999999999996</v>
      </c>
      <c r="R22" s="175">
        <f>SUMIFS(Import!R$2:R$237,Import!$F$2:$F$237,$F22,Import!$G$2:$G$237,$G22)</f>
        <v>1.52</v>
      </c>
      <c r="S22" s="156">
        <f>SUMIFS(Import!S$2:S$237,Import!$F$2:$F$237,$F22,Import!$G$2:$G$237,$G22)</f>
        <v>490</v>
      </c>
      <c r="T22" s="175">
        <f>SUMIFS(Import!T$2:T$237,Import!$F$2:$F$237,$F22,Import!$G$2:$G$237,$G22)</f>
        <v>35.79</v>
      </c>
      <c r="U22" s="175">
        <f>SUMIFS(Import!U$2:U$237,Import!$F$2:$F$237,$F22,Import!$G$2:$G$237,$G22)</f>
        <v>92.8</v>
      </c>
      <c r="V22" s="175">
        <v>1</v>
      </c>
      <c r="W22" s="175" t="s">
        <v>32</v>
      </c>
      <c r="X22" s="175" t="s">
        <v>33</v>
      </c>
      <c r="Y22" s="175" t="s">
        <v>34</v>
      </c>
      <c r="Z22" s="160">
        <f>SUMIFS(Import!Z$2:Z$237,Import!$F$2:$F$237,$F22,Import!$G$2:$G$237,$G22)</f>
        <v>281</v>
      </c>
      <c r="AA22" s="175">
        <f>SUMIFS(Import!AA$2:AA$237,Import!$F$2:$F$237,$F22,Import!$G$2:$G$237,$G22)</f>
        <v>20.53</v>
      </c>
      <c r="AB22" s="176">
        <f>SUMIFS(Import!AB$2:AB$237,Import!$F$2:$F$237,$F22,Import!$G$2:$G$237,$G22)</f>
        <v>57.35</v>
      </c>
      <c r="AC22" s="175">
        <v>2</v>
      </c>
      <c r="AD22" s="175" t="s">
        <v>35</v>
      </c>
      <c r="AE22" s="175" t="s">
        <v>36</v>
      </c>
      <c r="AF22" s="175" t="s">
        <v>37</v>
      </c>
      <c r="AG22" s="160">
        <f>SUMIFS(Import!AG$2:AG$237,Import!$F$2:$F$237,$F22,Import!$G$2:$G$237,$G22)</f>
        <v>209</v>
      </c>
      <c r="AH22" s="175">
        <f>SUMIFS(Import!AH$2:AH$237,Import!$F$2:$F$237,$F22,Import!$G$2:$G$237,$G22)</f>
        <v>15.27</v>
      </c>
      <c r="AI22" s="176">
        <f>SUMIFS(Import!AI$2:AI$237,Import!$F$2:$F$237,$F22,Import!$G$2:$G$237,$G22)</f>
        <v>42.65</v>
      </c>
      <c r="AN22" s="175">
        <f ca="1">SUMIFS(Import!AN$2:AN$166,Import!$F$2:$F$166,$F22,Import!$G$2:$G$166,$G22)</f>
        <v>0</v>
      </c>
      <c r="AO22" s="175">
        <f ca="1">SUMIFS(Import!AO$2:AO$166,Import!$F$2:$F$166,$F22,Import!$G$2:$G$166,$G22)</f>
        <v>0</v>
      </c>
      <c r="AP22" s="175">
        <f ca="1">SUMIFS(Import!AP$2:AP$166,Import!$F$2:$F$166,$F22,Import!$G$2:$G$166,$G22)</f>
        <v>0</v>
      </c>
      <c r="AU22" s="175">
        <f ca="1">SUMIFS(Import!AU$2:AU$166,Import!$F$2:$F$166,$F22,Import!$G$2:$G$166,$G22)</f>
        <v>0</v>
      </c>
      <c r="AV22" s="175">
        <f ca="1">SUMIFS(Import!AV$2:AV$166,Import!$F$2:$F$166,$F22,Import!$G$2:$G$166,$G22)</f>
        <v>0</v>
      </c>
      <c r="AW22" s="175">
        <f ca="1">SUMIFS(Import!AW$2:AW$166,Import!$F$2:$F$166,$F22,Import!$G$2:$G$166,$G22)</f>
        <v>0</v>
      </c>
      <c r="BB22" s="175">
        <f ca="1">SUMIFS(Import!BB$2:BB$166,Import!$F$2:$F$166,$F22,Import!$G$2:$G$166,$G22)</f>
        <v>0</v>
      </c>
      <c r="BC22" s="175">
        <f ca="1">SUMIFS(Import!BC$2:BC$166,Import!$F$2:$F$166,$F22,Import!$G$2:$G$166,$G22)</f>
        <v>0</v>
      </c>
      <c r="BD22" s="175">
        <f ca="1">SUMIFS(Import!BD$2:BD$166,Import!$F$2:$F$166,$F22,Import!$G$2:$G$166,$G22)</f>
        <v>0</v>
      </c>
      <c r="BI22" s="175">
        <f ca="1">SUMIFS(Import!BI$2:BI$166,Import!$F$2:$F$166,$F22,Import!$G$2:$G$166,$G22)</f>
        <v>0</v>
      </c>
      <c r="BJ22" s="175">
        <f ca="1">SUMIFS(Import!BJ$2:BJ$166,Import!$F$2:$F$166,$F22,Import!$G$2:$G$166,$G22)</f>
        <v>0</v>
      </c>
      <c r="BK22" s="175">
        <f ca="1">SUMIFS(Import!BK$2:BK$166,Import!$F$2:$F$166,$F22,Import!$G$2:$G$166,$G22)</f>
        <v>0</v>
      </c>
      <c r="BP22" s="175">
        <f ca="1">SUMIFS(Import!BP$2:BP$166,Import!$F$2:$F$166,$F22,Import!$G$2:$G$166,$G22)</f>
        <v>0</v>
      </c>
      <c r="BQ22" s="175">
        <f ca="1">SUMIFS(Import!BQ$2:BQ$166,Import!$F$2:$F$166,$F22,Import!$G$2:$G$166,$G22)</f>
        <v>0</v>
      </c>
      <c r="BR22" s="175">
        <f ca="1">SUMIFS(Import!BR$2:BR$166,Import!$F$2:$F$166,$F22,Import!$G$2:$G$166,$G22)</f>
        <v>0</v>
      </c>
      <c r="BW22" s="175">
        <f ca="1">SUMIFS(Import!BW$2:BW$166,Import!$F$2:$F$166,$F22,Import!$G$2:$G$166,$G22)</f>
        <v>0</v>
      </c>
      <c r="BX22" s="175">
        <f ca="1">SUMIFS(Import!BX$2:BX$166,Import!$F$2:$F$166,$F22,Import!$G$2:$G$166,$G22)</f>
        <v>0</v>
      </c>
      <c r="BY22" s="175">
        <f ca="1">SUMIFS(Import!BY$2:BY$166,Import!$F$2:$F$166,$F22,Import!$G$2:$G$166,$G22)</f>
        <v>0</v>
      </c>
      <c r="CD22" s="175">
        <f ca="1">SUMIFS(Import!CD$2:CD$166,Import!$F$2:$F$166,$F22,Import!$G$2:$G$166,$G22)</f>
        <v>0</v>
      </c>
      <c r="CE22" s="175">
        <f ca="1">SUMIFS(Import!CE$2:CE$166,Import!$F$2:$F$166,$F22,Import!$G$2:$G$166,$G22)</f>
        <v>0</v>
      </c>
      <c r="CF22" s="175">
        <f ca="1">SUMIFS(Import!CF$2:CF$166,Import!$F$2:$F$166,$F22,Import!$G$2:$G$166,$G22)</f>
        <v>0</v>
      </c>
      <c r="CK22" s="175">
        <f ca="1">SUMIFS(Import!CK$2:CK$166,Import!$F$2:$F$166,$F22,Import!$G$2:$G$166,$G22)</f>
        <v>0</v>
      </c>
      <c r="CL22" s="175">
        <f ca="1">SUMIFS(Import!CL$2:CL$166,Import!$F$2:$F$166,$F22,Import!$G$2:$G$166,$G22)</f>
        <v>0</v>
      </c>
      <c r="CM22" s="175">
        <f ca="1">SUMIFS(Import!CM$2:CM$166,Import!$F$2:$F$166,$F22,Import!$G$2:$G$166,$G22)</f>
        <v>0</v>
      </c>
      <c r="CR22" s="175">
        <f ca="1">SUMIFS(Import!CR$2:CR$166,Import!$F$2:$F$166,$F22,Import!$G$2:$G$166,$G22)</f>
        <v>0</v>
      </c>
      <c r="CS22" s="175">
        <f ca="1">SUMIFS(Import!CS$2:CS$166,Import!$F$2:$F$166,$F22,Import!$G$2:$G$166,$G22)</f>
        <v>0</v>
      </c>
      <c r="CT22" s="175">
        <f ca="1">SUMIFS(Import!CT$2:CT$166,Import!$F$2:$F$166,$F22,Import!$G$2:$G$166,$G22)</f>
        <v>0</v>
      </c>
    </row>
    <row r="23" spans="1:98" s="175" customFormat="1" x14ac:dyDescent="0.15">
      <c r="A23" s="174" t="s">
        <v>28</v>
      </c>
      <c r="B23" s="175" t="s">
        <v>29</v>
      </c>
      <c r="C23" s="175">
        <v>3</v>
      </c>
      <c r="D23" s="175" t="s">
        <v>40</v>
      </c>
      <c r="E23" s="175">
        <v>15</v>
      </c>
      <c r="F23" s="175" t="s">
        <v>42</v>
      </c>
      <c r="G23" s="175">
        <v>6</v>
      </c>
      <c r="H23" s="156">
        <f>IF(SUMIFS(Import!H$2:H$237,Import!$F$2:$F$237,$F23,Import!$G$2:$G$237,$G23)=0,Data_T1!$H23,SUMIFS(Import!H$2:H$237,Import!$F$2:$F$237,$F23,Import!$G$2:$G$237,$G23))</f>
        <v>1131</v>
      </c>
      <c r="I23" s="156">
        <f>SUMIFS(Import!I$2:I$237,Import!$F$2:$F$237,$F23,Import!$G$2:$G$237,$G23)</f>
        <v>812</v>
      </c>
      <c r="J23" s="175">
        <f>SUMIFS(Import!J$2:J$237,Import!$F$2:$F$237,$F23,Import!$G$2:$G$237,$G23)</f>
        <v>71.790000000000006</v>
      </c>
      <c r="K23" s="156">
        <f>SUMIFS(Import!K$2:K$237,Import!$F$2:$F$237,$F23,Import!$G$2:$G$237,$G23)</f>
        <v>319</v>
      </c>
      <c r="L23" s="175">
        <f>SUMIFS(Import!L$2:L$237,Import!$F$2:$F$237,$F23,Import!$G$2:$G$237,$G23)</f>
        <v>28.21</v>
      </c>
      <c r="M23" s="156">
        <f>SUMIFS(Import!M$2:M$237,Import!$F$2:$F$237,$F23,Import!$G$2:$G$237,$G23)</f>
        <v>15</v>
      </c>
      <c r="N23" s="175">
        <f>SUMIFS(Import!N$2:N$237,Import!$F$2:$F$237,$F23,Import!$G$2:$G$237,$G23)</f>
        <v>1.33</v>
      </c>
      <c r="O23" s="175">
        <f>SUMIFS(Import!O$2:O$237,Import!$F$2:$F$237,$F23,Import!$G$2:$G$237,$G23)</f>
        <v>4.7</v>
      </c>
      <c r="P23" s="156">
        <f>SUMIFS(Import!P$2:P$237,Import!$F$2:$F$237,$F23,Import!$G$2:$G$237,$G23)</f>
        <v>10</v>
      </c>
      <c r="Q23" s="175">
        <f>SUMIFS(Import!Q$2:Q$237,Import!$F$2:$F$237,$F23,Import!$G$2:$G$237,$G23)</f>
        <v>0.88</v>
      </c>
      <c r="R23" s="175">
        <f>SUMIFS(Import!R$2:R$237,Import!$F$2:$F$237,$F23,Import!$G$2:$G$237,$G23)</f>
        <v>3.13</v>
      </c>
      <c r="S23" s="156">
        <f>SUMIFS(Import!S$2:S$237,Import!$F$2:$F$237,$F23,Import!$G$2:$G$237,$G23)</f>
        <v>294</v>
      </c>
      <c r="T23" s="175">
        <f>SUMIFS(Import!T$2:T$237,Import!$F$2:$F$237,$F23,Import!$G$2:$G$237,$G23)</f>
        <v>25.99</v>
      </c>
      <c r="U23" s="175">
        <f>SUMIFS(Import!U$2:U$237,Import!$F$2:$F$237,$F23,Import!$G$2:$G$237,$G23)</f>
        <v>92.16</v>
      </c>
      <c r="V23" s="175">
        <v>1</v>
      </c>
      <c r="W23" s="175" t="s">
        <v>32</v>
      </c>
      <c r="X23" s="175" t="s">
        <v>33</v>
      </c>
      <c r="Y23" s="175" t="s">
        <v>34</v>
      </c>
      <c r="Z23" s="160">
        <f>SUMIFS(Import!Z$2:Z$237,Import!$F$2:$F$237,$F23,Import!$G$2:$G$237,$G23)</f>
        <v>159</v>
      </c>
      <c r="AA23" s="175">
        <f>SUMIFS(Import!AA$2:AA$237,Import!$F$2:$F$237,$F23,Import!$G$2:$G$237,$G23)</f>
        <v>14.06</v>
      </c>
      <c r="AB23" s="176">
        <f>SUMIFS(Import!AB$2:AB$237,Import!$F$2:$F$237,$F23,Import!$G$2:$G$237,$G23)</f>
        <v>54.08</v>
      </c>
      <c r="AC23" s="175">
        <v>2</v>
      </c>
      <c r="AD23" s="175" t="s">
        <v>35</v>
      </c>
      <c r="AE23" s="175" t="s">
        <v>36</v>
      </c>
      <c r="AF23" s="175" t="s">
        <v>37</v>
      </c>
      <c r="AG23" s="160">
        <f>SUMIFS(Import!AG$2:AG$237,Import!$F$2:$F$237,$F23,Import!$G$2:$G$237,$G23)</f>
        <v>135</v>
      </c>
      <c r="AH23" s="175">
        <f>SUMIFS(Import!AH$2:AH$237,Import!$F$2:$F$237,$F23,Import!$G$2:$G$237,$G23)</f>
        <v>11.94</v>
      </c>
      <c r="AI23" s="176">
        <f>SUMIFS(Import!AI$2:AI$237,Import!$F$2:$F$237,$F23,Import!$G$2:$G$237,$G23)</f>
        <v>45.92</v>
      </c>
      <c r="AN23" s="175">
        <f ca="1">SUMIFS(Import!AN$2:AN$166,Import!$F$2:$F$166,$F23,Import!$G$2:$G$166,$G23)</f>
        <v>0</v>
      </c>
      <c r="AO23" s="175">
        <f ca="1">SUMIFS(Import!AO$2:AO$166,Import!$F$2:$F$166,$F23,Import!$G$2:$G$166,$G23)</f>
        <v>0</v>
      </c>
      <c r="AP23" s="175">
        <f ca="1">SUMIFS(Import!AP$2:AP$166,Import!$F$2:$F$166,$F23,Import!$G$2:$G$166,$G23)</f>
        <v>0</v>
      </c>
      <c r="AU23" s="175">
        <f ca="1">SUMIFS(Import!AU$2:AU$166,Import!$F$2:$F$166,$F23,Import!$G$2:$G$166,$G23)</f>
        <v>0</v>
      </c>
      <c r="AV23" s="175">
        <f ca="1">SUMIFS(Import!AV$2:AV$166,Import!$F$2:$F$166,$F23,Import!$G$2:$G$166,$G23)</f>
        <v>0</v>
      </c>
      <c r="AW23" s="175">
        <f ca="1">SUMIFS(Import!AW$2:AW$166,Import!$F$2:$F$166,$F23,Import!$G$2:$G$166,$G23)</f>
        <v>0</v>
      </c>
      <c r="BB23" s="175">
        <f ca="1">SUMIFS(Import!BB$2:BB$166,Import!$F$2:$F$166,$F23,Import!$G$2:$G$166,$G23)</f>
        <v>0</v>
      </c>
      <c r="BC23" s="175">
        <f ca="1">SUMIFS(Import!BC$2:BC$166,Import!$F$2:$F$166,$F23,Import!$G$2:$G$166,$G23)</f>
        <v>0</v>
      </c>
      <c r="BD23" s="175">
        <f ca="1">SUMIFS(Import!BD$2:BD$166,Import!$F$2:$F$166,$F23,Import!$G$2:$G$166,$G23)</f>
        <v>0</v>
      </c>
      <c r="BI23" s="175">
        <f ca="1">SUMIFS(Import!BI$2:BI$166,Import!$F$2:$F$166,$F23,Import!$G$2:$G$166,$G23)</f>
        <v>0</v>
      </c>
      <c r="BJ23" s="175">
        <f ca="1">SUMIFS(Import!BJ$2:BJ$166,Import!$F$2:$F$166,$F23,Import!$G$2:$G$166,$G23)</f>
        <v>0</v>
      </c>
      <c r="BK23" s="175">
        <f ca="1">SUMIFS(Import!BK$2:BK$166,Import!$F$2:$F$166,$F23,Import!$G$2:$G$166,$G23)</f>
        <v>0</v>
      </c>
      <c r="BP23" s="175">
        <f ca="1">SUMIFS(Import!BP$2:BP$166,Import!$F$2:$F$166,$F23,Import!$G$2:$G$166,$G23)</f>
        <v>0</v>
      </c>
      <c r="BQ23" s="175">
        <f ca="1">SUMIFS(Import!BQ$2:BQ$166,Import!$F$2:$F$166,$F23,Import!$G$2:$G$166,$G23)</f>
        <v>0</v>
      </c>
      <c r="BR23" s="175">
        <f ca="1">SUMIFS(Import!BR$2:BR$166,Import!$F$2:$F$166,$F23,Import!$G$2:$G$166,$G23)</f>
        <v>0</v>
      </c>
      <c r="BW23" s="175">
        <f ca="1">SUMIFS(Import!BW$2:BW$166,Import!$F$2:$F$166,$F23,Import!$G$2:$G$166,$G23)</f>
        <v>0</v>
      </c>
      <c r="BX23" s="175">
        <f ca="1">SUMIFS(Import!BX$2:BX$166,Import!$F$2:$F$166,$F23,Import!$G$2:$G$166,$G23)</f>
        <v>0</v>
      </c>
      <c r="BY23" s="175">
        <f ca="1">SUMIFS(Import!BY$2:BY$166,Import!$F$2:$F$166,$F23,Import!$G$2:$G$166,$G23)</f>
        <v>0</v>
      </c>
      <c r="CD23" s="175">
        <f ca="1">SUMIFS(Import!CD$2:CD$166,Import!$F$2:$F$166,$F23,Import!$G$2:$G$166,$G23)</f>
        <v>0</v>
      </c>
      <c r="CE23" s="175">
        <f ca="1">SUMIFS(Import!CE$2:CE$166,Import!$F$2:$F$166,$F23,Import!$G$2:$G$166,$G23)</f>
        <v>0</v>
      </c>
      <c r="CF23" s="175">
        <f ca="1">SUMIFS(Import!CF$2:CF$166,Import!$F$2:$F$166,$F23,Import!$G$2:$G$166,$G23)</f>
        <v>0</v>
      </c>
      <c r="CK23" s="175">
        <f ca="1">SUMIFS(Import!CK$2:CK$166,Import!$F$2:$F$166,$F23,Import!$G$2:$G$166,$G23)</f>
        <v>0</v>
      </c>
      <c r="CL23" s="175">
        <f ca="1">SUMIFS(Import!CL$2:CL$166,Import!$F$2:$F$166,$F23,Import!$G$2:$G$166,$G23)</f>
        <v>0</v>
      </c>
      <c r="CM23" s="175">
        <f ca="1">SUMIFS(Import!CM$2:CM$166,Import!$F$2:$F$166,$F23,Import!$G$2:$G$166,$G23)</f>
        <v>0</v>
      </c>
      <c r="CR23" s="175">
        <f ca="1">SUMIFS(Import!CR$2:CR$166,Import!$F$2:$F$166,$F23,Import!$G$2:$G$166,$G23)</f>
        <v>0</v>
      </c>
      <c r="CS23" s="175">
        <f ca="1">SUMIFS(Import!CS$2:CS$166,Import!$F$2:$F$166,$F23,Import!$G$2:$G$166,$G23)</f>
        <v>0</v>
      </c>
      <c r="CT23" s="175">
        <f ca="1">SUMIFS(Import!CT$2:CT$166,Import!$F$2:$F$166,$F23,Import!$G$2:$G$166,$G23)</f>
        <v>0</v>
      </c>
    </row>
    <row r="24" spans="1:98" s="175" customFormat="1" x14ac:dyDescent="0.15">
      <c r="A24" s="174" t="s">
        <v>28</v>
      </c>
      <c r="B24" s="175" t="s">
        <v>29</v>
      </c>
      <c r="C24" s="175">
        <v>3</v>
      </c>
      <c r="D24" s="175" t="s">
        <v>40</v>
      </c>
      <c r="E24" s="175">
        <v>15</v>
      </c>
      <c r="F24" s="175" t="s">
        <v>42</v>
      </c>
      <c r="G24" s="175">
        <v>7</v>
      </c>
      <c r="H24" s="156">
        <f>IF(SUMIFS(Import!H$2:H$237,Import!$F$2:$F$237,$F24,Import!$G$2:$G$237,$G24)=0,Data_T1!$H24,SUMIFS(Import!H$2:H$237,Import!$F$2:$F$237,$F24,Import!$G$2:$G$237,$G24))</f>
        <v>1052</v>
      </c>
      <c r="I24" s="156">
        <f>SUMIFS(Import!I$2:I$237,Import!$F$2:$F$237,$F24,Import!$G$2:$G$237,$G24)</f>
        <v>833</v>
      </c>
      <c r="J24" s="175">
        <f>SUMIFS(Import!J$2:J$237,Import!$F$2:$F$237,$F24,Import!$G$2:$G$237,$G24)</f>
        <v>79.180000000000007</v>
      </c>
      <c r="K24" s="156">
        <f>SUMIFS(Import!K$2:K$237,Import!$F$2:$F$237,$F24,Import!$G$2:$G$237,$G24)</f>
        <v>219</v>
      </c>
      <c r="L24" s="175">
        <f>SUMIFS(Import!L$2:L$237,Import!$F$2:$F$237,$F24,Import!$G$2:$G$237,$G24)</f>
        <v>20.82</v>
      </c>
      <c r="M24" s="156">
        <f>SUMIFS(Import!M$2:M$237,Import!$F$2:$F$237,$F24,Import!$G$2:$G$237,$G24)</f>
        <v>16</v>
      </c>
      <c r="N24" s="175">
        <f>SUMIFS(Import!N$2:N$237,Import!$F$2:$F$237,$F24,Import!$G$2:$G$237,$G24)</f>
        <v>1.52</v>
      </c>
      <c r="O24" s="175">
        <f>SUMIFS(Import!O$2:O$237,Import!$F$2:$F$237,$F24,Import!$G$2:$G$237,$G24)</f>
        <v>7.31</v>
      </c>
      <c r="P24" s="156">
        <f>SUMIFS(Import!P$2:P$237,Import!$F$2:$F$237,$F24,Import!$G$2:$G$237,$G24)</f>
        <v>4</v>
      </c>
      <c r="Q24" s="175">
        <f>SUMIFS(Import!Q$2:Q$237,Import!$F$2:$F$237,$F24,Import!$G$2:$G$237,$G24)</f>
        <v>0.38</v>
      </c>
      <c r="R24" s="175">
        <f>SUMIFS(Import!R$2:R$237,Import!$F$2:$F$237,$F24,Import!$G$2:$G$237,$G24)</f>
        <v>1.83</v>
      </c>
      <c r="S24" s="156">
        <f>SUMIFS(Import!S$2:S$237,Import!$F$2:$F$237,$F24,Import!$G$2:$G$237,$G24)</f>
        <v>199</v>
      </c>
      <c r="T24" s="175">
        <f>SUMIFS(Import!T$2:T$237,Import!$F$2:$F$237,$F24,Import!$G$2:$G$237,$G24)</f>
        <v>18.920000000000002</v>
      </c>
      <c r="U24" s="175">
        <f>SUMIFS(Import!U$2:U$237,Import!$F$2:$F$237,$F24,Import!$G$2:$G$237,$G24)</f>
        <v>90.87</v>
      </c>
      <c r="V24" s="175">
        <v>1</v>
      </c>
      <c r="W24" s="175" t="s">
        <v>32</v>
      </c>
      <c r="X24" s="175" t="s">
        <v>33</v>
      </c>
      <c r="Y24" s="175" t="s">
        <v>34</v>
      </c>
      <c r="Z24" s="160">
        <f>SUMIFS(Import!Z$2:Z$237,Import!$F$2:$F$237,$F24,Import!$G$2:$G$237,$G24)</f>
        <v>113</v>
      </c>
      <c r="AA24" s="175">
        <f>SUMIFS(Import!AA$2:AA$237,Import!$F$2:$F$237,$F24,Import!$G$2:$G$237,$G24)</f>
        <v>10.74</v>
      </c>
      <c r="AB24" s="176">
        <f>SUMIFS(Import!AB$2:AB$237,Import!$F$2:$F$237,$F24,Import!$G$2:$G$237,$G24)</f>
        <v>56.78</v>
      </c>
      <c r="AC24" s="175">
        <v>2</v>
      </c>
      <c r="AD24" s="175" t="s">
        <v>35</v>
      </c>
      <c r="AE24" s="175" t="s">
        <v>36</v>
      </c>
      <c r="AF24" s="175" t="s">
        <v>37</v>
      </c>
      <c r="AG24" s="160">
        <f>SUMIFS(Import!AG$2:AG$237,Import!$F$2:$F$237,$F24,Import!$G$2:$G$237,$G24)</f>
        <v>86</v>
      </c>
      <c r="AH24" s="175">
        <f>SUMIFS(Import!AH$2:AH$237,Import!$F$2:$F$237,$F24,Import!$G$2:$G$237,$G24)</f>
        <v>8.17</v>
      </c>
      <c r="AI24" s="176">
        <f>SUMIFS(Import!AI$2:AI$237,Import!$F$2:$F$237,$F24,Import!$G$2:$G$237,$G24)</f>
        <v>43.22</v>
      </c>
      <c r="AN24" s="175">
        <f ca="1">SUMIFS(Import!AN$2:AN$166,Import!$F$2:$F$166,$F24,Import!$G$2:$G$166,$G24)</f>
        <v>0</v>
      </c>
      <c r="AO24" s="175">
        <f ca="1">SUMIFS(Import!AO$2:AO$166,Import!$F$2:$F$166,$F24,Import!$G$2:$G$166,$G24)</f>
        <v>0</v>
      </c>
      <c r="AP24" s="175">
        <f ca="1">SUMIFS(Import!AP$2:AP$166,Import!$F$2:$F$166,$F24,Import!$G$2:$G$166,$G24)</f>
        <v>0</v>
      </c>
      <c r="AU24" s="175">
        <f ca="1">SUMIFS(Import!AU$2:AU$166,Import!$F$2:$F$166,$F24,Import!$G$2:$G$166,$G24)</f>
        <v>0</v>
      </c>
      <c r="AV24" s="175">
        <f ca="1">SUMIFS(Import!AV$2:AV$166,Import!$F$2:$F$166,$F24,Import!$G$2:$G$166,$G24)</f>
        <v>0</v>
      </c>
      <c r="AW24" s="175">
        <f ca="1">SUMIFS(Import!AW$2:AW$166,Import!$F$2:$F$166,$F24,Import!$G$2:$G$166,$G24)</f>
        <v>0</v>
      </c>
      <c r="BB24" s="175">
        <f ca="1">SUMIFS(Import!BB$2:BB$166,Import!$F$2:$F$166,$F24,Import!$G$2:$G$166,$G24)</f>
        <v>0</v>
      </c>
      <c r="BC24" s="175">
        <f ca="1">SUMIFS(Import!BC$2:BC$166,Import!$F$2:$F$166,$F24,Import!$G$2:$G$166,$G24)</f>
        <v>0</v>
      </c>
      <c r="BD24" s="175">
        <f ca="1">SUMIFS(Import!BD$2:BD$166,Import!$F$2:$F$166,$F24,Import!$G$2:$G$166,$G24)</f>
        <v>0</v>
      </c>
      <c r="BI24" s="175">
        <f ca="1">SUMIFS(Import!BI$2:BI$166,Import!$F$2:$F$166,$F24,Import!$G$2:$G$166,$G24)</f>
        <v>0</v>
      </c>
      <c r="BJ24" s="175">
        <f ca="1">SUMIFS(Import!BJ$2:BJ$166,Import!$F$2:$F$166,$F24,Import!$G$2:$G$166,$G24)</f>
        <v>0</v>
      </c>
      <c r="BK24" s="175">
        <f ca="1">SUMIFS(Import!BK$2:BK$166,Import!$F$2:$F$166,$F24,Import!$G$2:$G$166,$G24)</f>
        <v>0</v>
      </c>
      <c r="BP24" s="175">
        <f ca="1">SUMIFS(Import!BP$2:BP$166,Import!$F$2:$F$166,$F24,Import!$G$2:$G$166,$G24)</f>
        <v>0</v>
      </c>
      <c r="BQ24" s="175">
        <f ca="1">SUMIFS(Import!BQ$2:BQ$166,Import!$F$2:$F$166,$F24,Import!$G$2:$G$166,$G24)</f>
        <v>0</v>
      </c>
      <c r="BR24" s="175">
        <f ca="1">SUMIFS(Import!BR$2:BR$166,Import!$F$2:$F$166,$F24,Import!$G$2:$G$166,$G24)</f>
        <v>0</v>
      </c>
      <c r="BW24" s="175">
        <f ca="1">SUMIFS(Import!BW$2:BW$166,Import!$F$2:$F$166,$F24,Import!$G$2:$G$166,$G24)</f>
        <v>0</v>
      </c>
      <c r="BX24" s="175">
        <f ca="1">SUMIFS(Import!BX$2:BX$166,Import!$F$2:$F$166,$F24,Import!$G$2:$G$166,$G24)</f>
        <v>0</v>
      </c>
      <c r="BY24" s="175">
        <f ca="1">SUMIFS(Import!BY$2:BY$166,Import!$F$2:$F$166,$F24,Import!$G$2:$G$166,$G24)</f>
        <v>0</v>
      </c>
      <c r="CD24" s="175">
        <f ca="1">SUMIFS(Import!CD$2:CD$166,Import!$F$2:$F$166,$F24,Import!$G$2:$G$166,$G24)</f>
        <v>0</v>
      </c>
      <c r="CE24" s="175">
        <f ca="1">SUMIFS(Import!CE$2:CE$166,Import!$F$2:$F$166,$F24,Import!$G$2:$G$166,$G24)</f>
        <v>0</v>
      </c>
      <c r="CF24" s="175">
        <f ca="1">SUMIFS(Import!CF$2:CF$166,Import!$F$2:$F$166,$F24,Import!$G$2:$G$166,$G24)</f>
        <v>0</v>
      </c>
      <c r="CK24" s="175">
        <f ca="1">SUMIFS(Import!CK$2:CK$166,Import!$F$2:$F$166,$F24,Import!$G$2:$G$166,$G24)</f>
        <v>0</v>
      </c>
      <c r="CL24" s="175">
        <f ca="1">SUMIFS(Import!CL$2:CL$166,Import!$F$2:$F$166,$F24,Import!$G$2:$G$166,$G24)</f>
        <v>0</v>
      </c>
      <c r="CM24" s="175">
        <f ca="1">SUMIFS(Import!CM$2:CM$166,Import!$F$2:$F$166,$F24,Import!$G$2:$G$166,$G24)</f>
        <v>0</v>
      </c>
      <c r="CR24" s="175">
        <f ca="1">SUMIFS(Import!CR$2:CR$166,Import!$F$2:$F$166,$F24,Import!$G$2:$G$166,$G24)</f>
        <v>0</v>
      </c>
      <c r="CS24" s="175">
        <f ca="1">SUMIFS(Import!CS$2:CS$166,Import!$F$2:$F$166,$F24,Import!$G$2:$G$166,$G24)</f>
        <v>0</v>
      </c>
      <c r="CT24" s="175">
        <f ca="1">SUMIFS(Import!CT$2:CT$166,Import!$F$2:$F$166,$F24,Import!$G$2:$G$166,$G24)</f>
        <v>0</v>
      </c>
    </row>
    <row r="25" spans="1:98" s="175" customFormat="1" x14ac:dyDescent="0.15">
      <c r="A25" s="174" t="s">
        <v>28</v>
      </c>
      <c r="B25" s="175" t="s">
        <v>29</v>
      </c>
      <c r="C25" s="175">
        <v>3</v>
      </c>
      <c r="D25" s="175" t="s">
        <v>40</v>
      </c>
      <c r="E25" s="175">
        <v>15</v>
      </c>
      <c r="F25" s="175" t="s">
        <v>42</v>
      </c>
      <c r="G25" s="175">
        <v>8</v>
      </c>
      <c r="H25" s="156">
        <f>IF(SUMIFS(Import!H$2:H$237,Import!$F$2:$F$237,$F25,Import!$G$2:$G$237,$G25)=0,Data_T1!$H25,SUMIFS(Import!H$2:H$237,Import!$F$2:$F$237,$F25,Import!$G$2:$G$237,$G25))</f>
        <v>1125</v>
      </c>
      <c r="I25" s="156">
        <f>SUMIFS(Import!I$2:I$237,Import!$F$2:$F$237,$F25,Import!$G$2:$G$237,$G25)</f>
        <v>879</v>
      </c>
      <c r="J25" s="175">
        <f>SUMIFS(Import!J$2:J$237,Import!$F$2:$F$237,$F25,Import!$G$2:$G$237,$G25)</f>
        <v>78.13</v>
      </c>
      <c r="K25" s="156">
        <f>SUMIFS(Import!K$2:K$237,Import!$F$2:$F$237,$F25,Import!$G$2:$G$237,$G25)</f>
        <v>246</v>
      </c>
      <c r="L25" s="175">
        <f>SUMIFS(Import!L$2:L$237,Import!$F$2:$F$237,$F25,Import!$G$2:$G$237,$G25)</f>
        <v>21.87</v>
      </c>
      <c r="M25" s="156">
        <f>SUMIFS(Import!M$2:M$237,Import!$F$2:$F$237,$F25,Import!$G$2:$G$237,$G25)</f>
        <v>20</v>
      </c>
      <c r="N25" s="175">
        <f>SUMIFS(Import!N$2:N$237,Import!$F$2:$F$237,$F25,Import!$G$2:$G$237,$G25)</f>
        <v>1.78</v>
      </c>
      <c r="O25" s="175">
        <f>SUMIFS(Import!O$2:O$237,Import!$F$2:$F$237,$F25,Import!$G$2:$G$237,$G25)</f>
        <v>8.1300000000000008</v>
      </c>
      <c r="P25" s="156">
        <f>SUMIFS(Import!P$2:P$237,Import!$F$2:$F$237,$F25,Import!$G$2:$G$237,$G25)</f>
        <v>5</v>
      </c>
      <c r="Q25" s="175">
        <f>SUMIFS(Import!Q$2:Q$237,Import!$F$2:$F$237,$F25,Import!$G$2:$G$237,$G25)</f>
        <v>0.44</v>
      </c>
      <c r="R25" s="175">
        <f>SUMIFS(Import!R$2:R$237,Import!$F$2:$F$237,$F25,Import!$G$2:$G$237,$G25)</f>
        <v>2.0299999999999998</v>
      </c>
      <c r="S25" s="156">
        <f>SUMIFS(Import!S$2:S$237,Import!$F$2:$F$237,$F25,Import!$G$2:$G$237,$G25)</f>
        <v>221</v>
      </c>
      <c r="T25" s="175">
        <f>SUMIFS(Import!T$2:T$237,Import!$F$2:$F$237,$F25,Import!$G$2:$G$237,$G25)</f>
        <v>19.64</v>
      </c>
      <c r="U25" s="175">
        <f>SUMIFS(Import!U$2:U$237,Import!$F$2:$F$237,$F25,Import!$G$2:$G$237,$G25)</f>
        <v>89.84</v>
      </c>
      <c r="V25" s="175">
        <v>1</v>
      </c>
      <c r="W25" s="175" t="s">
        <v>32</v>
      </c>
      <c r="X25" s="175" t="s">
        <v>33</v>
      </c>
      <c r="Y25" s="175" t="s">
        <v>34</v>
      </c>
      <c r="Z25" s="160">
        <f>SUMIFS(Import!Z$2:Z$237,Import!$F$2:$F$237,$F25,Import!$G$2:$G$237,$G25)</f>
        <v>122</v>
      </c>
      <c r="AA25" s="175">
        <f>SUMIFS(Import!AA$2:AA$237,Import!$F$2:$F$237,$F25,Import!$G$2:$G$237,$G25)</f>
        <v>10.84</v>
      </c>
      <c r="AB25" s="176">
        <f>SUMIFS(Import!AB$2:AB$237,Import!$F$2:$F$237,$F25,Import!$G$2:$G$237,$G25)</f>
        <v>55.2</v>
      </c>
      <c r="AC25" s="175">
        <v>2</v>
      </c>
      <c r="AD25" s="175" t="s">
        <v>35</v>
      </c>
      <c r="AE25" s="175" t="s">
        <v>36</v>
      </c>
      <c r="AF25" s="175" t="s">
        <v>37</v>
      </c>
      <c r="AG25" s="160">
        <f>SUMIFS(Import!AG$2:AG$237,Import!$F$2:$F$237,$F25,Import!$G$2:$G$237,$G25)</f>
        <v>99</v>
      </c>
      <c r="AH25" s="175">
        <f>SUMIFS(Import!AH$2:AH$237,Import!$F$2:$F$237,$F25,Import!$G$2:$G$237,$G25)</f>
        <v>8.8000000000000007</v>
      </c>
      <c r="AI25" s="176">
        <f>SUMIFS(Import!AI$2:AI$237,Import!$F$2:$F$237,$F25,Import!$G$2:$G$237,$G25)</f>
        <v>44.8</v>
      </c>
      <c r="AN25" s="175">
        <f ca="1">SUMIFS(Import!AN$2:AN$166,Import!$F$2:$F$166,$F25,Import!$G$2:$G$166,$G25)</f>
        <v>0</v>
      </c>
      <c r="AO25" s="175">
        <f ca="1">SUMIFS(Import!AO$2:AO$166,Import!$F$2:$F$166,$F25,Import!$G$2:$G$166,$G25)</f>
        <v>0</v>
      </c>
      <c r="AP25" s="175">
        <f ca="1">SUMIFS(Import!AP$2:AP$166,Import!$F$2:$F$166,$F25,Import!$G$2:$G$166,$G25)</f>
        <v>0</v>
      </c>
      <c r="AU25" s="175">
        <f ca="1">SUMIFS(Import!AU$2:AU$166,Import!$F$2:$F$166,$F25,Import!$G$2:$G$166,$G25)</f>
        <v>0</v>
      </c>
      <c r="AV25" s="175">
        <f ca="1">SUMIFS(Import!AV$2:AV$166,Import!$F$2:$F$166,$F25,Import!$G$2:$G$166,$G25)</f>
        <v>0</v>
      </c>
      <c r="AW25" s="175">
        <f ca="1">SUMIFS(Import!AW$2:AW$166,Import!$F$2:$F$166,$F25,Import!$G$2:$G$166,$G25)</f>
        <v>0</v>
      </c>
      <c r="BB25" s="175">
        <f ca="1">SUMIFS(Import!BB$2:BB$166,Import!$F$2:$F$166,$F25,Import!$G$2:$G$166,$G25)</f>
        <v>0</v>
      </c>
      <c r="BC25" s="175">
        <f ca="1">SUMIFS(Import!BC$2:BC$166,Import!$F$2:$F$166,$F25,Import!$G$2:$G$166,$G25)</f>
        <v>0</v>
      </c>
      <c r="BD25" s="175">
        <f ca="1">SUMIFS(Import!BD$2:BD$166,Import!$F$2:$F$166,$F25,Import!$G$2:$G$166,$G25)</f>
        <v>0</v>
      </c>
      <c r="BI25" s="175">
        <f ca="1">SUMIFS(Import!BI$2:BI$166,Import!$F$2:$F$166,$F25,Import!$G$2:$G$166,$G25)</f>
        <v>0</v>
      </c>
      <c r="BJ25" s="175">
        <f ca="1">SUMIFS(Import!BJ$2:BJ$166,Import!$F$2:$F$166,$F25,Import!$G$2:$G$166,$G25)</f>
        <v>0</v>
      </c>
      <c r="BK25" s="175">
        <f ca="1">SUMIFS(Import!BK$2:BK$166,Import!$F$2:$F$166,$F25,Import!$G$2:$G$166,$G25)</f>
        <v>0</v>
      </c>
      <c r="BP25" s="175">
        <f ca="1">SUMIFS(Import!BP$2:BP$166,Import!$F$2:$F$166,$F25,Import!$G$2:$G$166,$G25)</f>
        <v>0</v>
      </c>
      <c r="BQ25" s="175">
        <f ca="1">SUMIFS(Import!BQ$2:BQ$166,Import!$F$2:$F$166,$F25,Import!$G$2:$G$166,$G25)</f>
        <v>0</v>
      </c>
      <c r="BR25" s="175">
        <f ca="1">SUMIFS(Import!BR$2:BR$166,Import!$F$2:$F$166,$F25,Import!$G$2:$G$166,$G25)</f>
        <v>0</v>
      </c>
      <c r="BW25" s="175">
        <f ca="1">SUMIFS(Import!BW$2:BW$166,Import!$F$2:$F$166,$F25,Import!$G$2:$G$166,$G25)</f>
        <v>0</v>
      </c>
      <c r="BX25" s="175">
        <f ca="1">SUMIFS(Import!BX$2:BX$166,Import!$F$2:$F$166,$F25,Import!$G$2:$G$166,$G25)</f>
        <v>0</v>
      </c>
      <c r="BY25" s="175">
        <f ca="1">SUMIFS(Import!BY$2:BY$166,Import!$F$2:$F$166,$F25,Import!$G$2:$G$166,$G25)</f>
        <v>0</v>
      </c>
      <c r="CD25" s="175">
        <f ca="1">SUMIFS(Import!CD$2:CD$166,Import!$F$2:$F$166,$F25,Import!$G$2:$G$166,$G25)</f>
        <v>0</v>
      </c>
      <c r="CE25" s="175">
        <f ca="1">SUMIFS(Import!CE$2:CE$166,Import!$F$2:$F$166,$F25,Import!$G$2:$G$166,$G25)</f>
        <v>0</v>
      </c>
      <c r="CF25" s="175">
        <f ca="1">SUMIFS(Import!CF$2:CF$166,Import!$F$2:$F$166,$F25,Import!$G$2:$G$166,$G25)</f>
        <v>0</v>
      </c>
      <c r="CK25" s="175">
        <f ca="1">SUMIFS(Import!CK$2:CK$166,Import!$F$2:$F$166,$F25,Import!$G$2:$G$166,$G25)</f>
        <v>0</v>
      </c>
      <c r="CL25" s="175">
        <f ca="1">SUMIFS(Import!CL$2:CL$166,Import!$F$2:$F$166,$F25,Import!$G$2:$G$166,$G25)</f>
        <v>0</v>
      </c>
      <c r="CM25" s="175">
        <f ca="1">SUMIFS(Import!CM$2:CM$166,Import!$F$2:$F$166,$F25,Import!$G$2:$G$166,$G25)</f>
        <v>0</v>
      </c>
      <c r="CR25" s="175">
        <f ca="1">SUMIFS(Import!CR$2:CR$166,Import!$F$2:$F$166,$F25,Import!$G$2:$G$166,$G25)</f>
        <v>0</v>
      </c>
      <c r="CS25" s="175">
        <f ca="1">SUMIFS(Import!CS$2:CS$166,Import!$F$2:$F$166,$F25,Import!$G$2:$G$166,$G25)</f>
        <v>0</v>
      </c>
      <c r="CT25" s="175">
        <f ca="1">SUMIFS(Import!CT$2:CT$166,Import!$F$2:$F$166,$F25,Import!$G$2:$G$166,$G25)</f>
        <v>0</v>
      </c>
    </row>
    <row r="26" spans="1:98" s="175" customFormat="1" x14ac:dyDescent="0.15">
      <c r="A26" s="174" t="s">
        <v>28</v>
      </c>
      <c r="B26" s="175" t="s">
        <v>29</v>
      </c>
      <c r="C26" s="175">
        <v>3</v>
      </c>
      <c r="D26" s="175" t="s">
        <v>40</v>
      </c>
      <c r="E26" s="175">
        <v>15</v>
      </c>
      <c r="F26" s="175" t="s">
        <v>42</v>
      </c>
      <c r="G26" s="175">
        <v>9</v>
      </c>
      <c r="H26" s="156">
        <f>IF(SUMIFS(Import!H$2:H$237,Import!$F$2:$F$237,$F26,Import!$G$2:$G$237,$G26)=0,Data_T1!$H26,SUMIFS(Import!H$2:H$237,Import!$F$2:$F$237,$F26,Import!$G$2:$G$237,$G26))</f>
        <v>960</v>
      </c>
      <c r="I26" s="156">
        <f>SUMIFS(Import!I$2:I$237,Import!$F$2:$F$237,$F26,Import!$G$2:$G$237,$G26)</f>
        <v>713</v>
      </c>
      <c r="J26" s="175">
        <f>SUMIFS(Import!J$2:J$237,Import!$F$2:$F$237,$F26,Import!$G$2:$G$237,$G26)</f>
        <v>74.27</v>
      </c>
      <c r="K26" s="156">
        <f>SUMIFS(Import!K$2:K$237,Import!$F$2:$F$237,$F26,Import!$G$2:$G$237,$G26)</f>
        <v>247</v>
      </c>
      <c r="L26" s="175">
        <f>SUMIFS(Import!L$2:L$237,Import!$F$2:$F$237,$F26,Import!$G$2:$G$237,$G26)</f>
        <v>25.73</v>
      </c>
      <c r="M26" s="156">
        <f>SUMIFS(Import!M$2:M$237,Import!$F$2:$F$237,$F26,Import!$G$2:$G$237,$G26)</f>
        <v>12</v>
      </c>
      <c r="N26" s="175">
        <f>SUMIFS(Import!N$2:N$237,Import!$F$2:$F$237,$F26,Import!$G$2:$G$237,$G26)</f>
        <v>1.25</v>
      </c>
      <c r="O26" s="175">
        <f>SUMIFS(Import!O$2:O$237,Import!$F$2:$F$237,$F26,Import!$G$2:$G$237,$G26)</f>
        <v>4.8600000000000003</v>
      </c>
      <c r="P26" s="156">
        <f>SUMIFS(Import!P$2:P$237,Import!$F$2:$F$237,$F26,Import!$G$2:$G$237,$G26)</f>
        <v>4</v>
      </c>
      <c r="Q26" s="175">
        <f>SUMIFS(Import!Q$2:Q$237,Import!$F$2:$F$237,$F26,Import!$G$2:$G$237,$G26)</f>
        <v>0.42</v>
      </c>
      <c r="R26" s="175">
        <f>SUMIFS(Import!R$2:R$237,Import!$F$2:$F$237,$F26,Import!$G$2:$G$237,$G26)</f>
        <v>1.62</v>
      </c>
      <c r="S26" s="156">
        <f>SUMIFS(Import!S$2:S$237,Import!$F$2:$F$237,$F26,Import!$G$2:$G$237,$G26)</f>
        <v>231</v>
      </c>
      <c r="T26" s="175">
        <f>SUMIFS(Import!T$2:T$237,Import!$F$2:$F$237,$F26,Import!$G$2:$G$237,$G26)</f>
        <v>24.06</v>
      </c>
      <c r="U26" s="175">
        <f>SUMIFS(Import!U$2:U$237,Import!$F$2:$F$237,$F26,Import!$G$2:$G$237,$G26)</f>
        <v>93.52</v>
      </c>
      <c r="V26" s="175">
        <v>1</v>
      </c>
      <c r="W26" s="175" t="s">
        <v>32</v>
      </c>
      <c r="X26" s="175" t="s">
        <v>33</v>
      </c>
      <c r="Y26" s="175" t="s">
        <v>34</v>
      </c>
      <c r="Z26" s="160">
        <f>SUMIFS(Import!Z$2:Z$237,Import!$F$2:$F$237,$F26,Import!$G$2:$G$237,$G26)</f>
        <v>128</v>
      </c>
      <c r="AA26" s="175">
        <f>SUMIFS(Import!AA$2:AA$237,Import!$F$2:$F$237,$F26,Import!$G$2:$G$237,$G26)</f>
        <v>13.33</v>
      </c>
      <c r="AB26" s="176">
        <f>SUMIFS(Import!AB$2:AB$237,Import!$F$2:$F$237,$F26,Import!$G$2:$G$237,$G26)</f>
        <v>55.41</v>
      </c>
      <c r="AC26" s="175">
        <v>2</v>
      </c>
      <c r="AD26" s="175" t="s">
        <v>35</v>
      </c>
      <c r="AE26" s="175" t="s">
        <v>36</v>
      </c>
      <c r="AF26" s="175" t="s">
        <v>37</v>
      </c>
      <c r="AG26" s="160">
        <f>SUMIFS(Import!AG$2:AG$237,Import!$F$2:$F$237,$F26,Import!$G$2:$G$237,$G26)</f>
        <v>103</v>
      </c>
      <c r="AH26" s="175">
        <f>SUMIFS(Import!AH$2:AH$237,Import!$F$2:$F$237,$F26,Import!$G$2:$G$237,$G26)</f>
        <v>10.73</v>
      </c>
      <c r="AI26" s="176">
        <f>SUMIFS(Import!AI$2:AI$237,Import!$F$2:$F$237,$F26,Import!$G$2:$G$237,$G26)</f>
        <v>44.59</v>
      </c>
      <c r="AN26" s="175">
        <f ca="1">SUMIFS(Import!AN$2:AN$166,Import!$F$2:$F$166,$F26,Import!$G$2:$G$166,$G26)</f>
        <v>0</v>
      </c>
      <c r="AO26" s="175">
        <f ca="1">SUMIFS(Import!AO$2:AO$166,Import!$F$2:$F$166,$F26,Import!$G$2:$G$166,$G26)</f>
        <v>0</v>
      </c>
      <c r="AP26" s="175">
        <f ca="1">SUMIFS(Import!AP$2:AP$166,Import!$F$2:$F$166,$F26,Import!$G$2:$G$166,$G26)</f>
        <v>0</v>
      </c>
      <c r="AU26" s="175">
        <f ca="1">SUMIFS(Import!AU$2:AU$166,Import!$F$2:$F$166,$F26,Import!$G$2:$G$166,$G26)</f>
        <v>0</v>
      </c>
      <c r="AV26" s="175">
        <f ca="1">SUMIFS(Import!AV$2:AV$166,Import!$F$2:$F$166,$F26,Import!$G$2:$G$166,$G26)</f>
        <v>0</v>
      </c>
      <c r="AW26" s="175">
        <f ca="1">SUMIFS(Import!AW$2:AW$166,Import!$F$2:$F$166,$F26,Import!$G$2:$G$166,$G26)</f>
        <v>0</v>
      </c>
      <c r="BB26" s="175">
        <f ca="1">SUMIFS(Import!BB$2:BB$166,Import!$F$2:$F$166,$F26,Import!$G$2:$G$166,$G26)</f>
        <v>0</v>
      </c>
      <c r="BC26" s="175">
        <f ca="1">SUMIFS(Import!BC$2:BC$166,Import!$F$2:$F$166,$F26,Import!$G$2:$G$166,$G26)</f>
        <v>0</v>
      </c>
      <c r="BD26" s="175">
        <f ca="1">SUMIFS(Import!BD$2:BD$166,Import!$F$2:$F$166,$F26,Import!$G$2:$G$166,$G26)</f>
        <v>0</v>
      </c>
      <c r="BI26" s="175">
        <f ca="1">SUMIFS(Import!BI$2:BI$166,Import!$F$2:$F$166,$F26,Import!$G$2:$G$166,$G26)</f>
        <v>0</v>
      </c>
      <c r="BJ26" s="175">
        <f ca="1">SUMIFS(Import!BJ$2:BJ$166,Import!$F$2:$F$166,$F26,Import!$G$2:$G$166,$G26)</f>
        <v>0</v>
      </c>
      <c r="BK26" s="175">
        <f ca="1">SUMIFS(Import!BK$2:BK$166,Import!$F$2:$F$166,$F26,Import!$G$2:$G$166,$G26)</f>
        <v>0</v>
      </c>
      <c r="BP26" s="175">
        <f ca="1">SUMIFS(Import!BP$2:BP$166,Import!$F$2:$F$166,$F26,Import!$G$2:$G$166,$G26)</f>
        <v>0</v>
      </c>
      <c r="BQ26" s="175">
        <f ca="1">SUMIFS(Import!BQ$2:BQ$166,Import!$F$2:$F$166,$F26,Import!$G$2:$G$166,$G26)</f>
        <v>0</v>
      </c>
      <c r="BR26" s="175">
        <f ca="1">SUMIFS(Import!BR$2:BR$166,Import!$F$2:$F$166,$F26,Import!$G$2:$G$166,$G26)</f>
        <v>0</v>
      </c>
      <c r="BW26" s="175">
        <f ca="1">SUMIFS(Import!BW$2:BW$166,Import!$F$2:$F$166,$F26,Import!$G$2:$G$166,$G26)</f>
        <v>0</v>
      </c>
      <c r="BX26" s="175">
        <f ca="1">SUMIFS(Import!BX$2:BX$166,Import!$F$2:$F$166,$F26,Import!$G$2:$G$166,$G26)</f>
        <v>0</v>
      </c>
      <c r="BY26" s="175">
        <f ca="1">SUMIFS(Import!BY$2:BY$166,Import!$F$2:$F$166,$F26,Import!$G$2:$G$166,$G26)</f>
        <v>0</v>
      </c>
      <c r="CD26" s="175">
        <f ca="1">SUMIFS(Import!CD$2:CD$166,Import!$F$2:$F$166,$F26,Import!$G$2:$G$166,$G26)</f>
        <v>0</v>
      </c>
      <c r="CE26" s="175">
        <f ca="1">SUMIFS(Import!CE$2:CE$166,Import!$F$2:$F$166,$F26,Import!$G$2:$G$166,$G26)</f>
        <v>0</v>
      </c>
      <c r="CF26" s="175">
        <f ca="1">SUMIFS(Import!CF$2:CF$166,Import!$F$2:$F$166,$F26,Import!$G$2:$G$166,$G26)</f>
        <v>0</v>
      </c>
      <c r="CK26" s="175">
        <f ca="1">SUMIFS(Import!CK$2:CK$166,Import!$F$2:$F$166,$F26,Import!$G$2:$G$166,$G26)</f>
        <v>0</v>
      </c>
      <c r="CL26" s="175">
        <f ca="1">SUMIFS(Import!CL$2:CL$166,Import!$F$2:$F$166,$F26,Import!$G$2:$G$166,$G26)</f>
        <v>0</v>
      </c>
      <c r="CM26" s="175">
        <f ca="1">SUMIFS(Import!CM$2:CM$166,Import!$F$2:$F$166,$F26,Import!$G$2:$G$166,$G26)</f>
        <v>0</v>
      </c>
      <c r="CR26" s="175">
        <f ca="1">SUMIFS(Import!CR$2:CR$166,Import!$F$2:$F$166,$F26,Import!$G$2:$G$166,$G26)</f>
        <v>0</v>
      </c>
      <c r="CS26" s="175">
        <f ca="1">SUMIFS(Import!CS$2:CS$166,Import!$F$2:$F$166,$F26,Import!$G$2:$G$166,$G26)</f>
        <v>0</v>
      </c>
      <c r="CT26" s="175">
        <f ca="1">SUMIFS(Import!CT$2:CT$166,Import!$F$2:$F$166,$F26,Import!$G$2:$G$166,$G26)</f>
        <v>0</v>
      </c>
    </row>
    <row r="27" spans="1:98" s="175" customFormat="1" x14ac:dyDescent="0.15">
      <c r="A27" s="174" t="s">
        <v>28</v>
      </c>
      <c r="B27" s="175" t="s">
        <v>29</v>
      </c>
      <c r="C27" s="175">
        <v>3</v>
      </c>
      <c r="D27" s="175" t="s">
        <v>40</v>
      </c>
      <c r="E27" s="175">
        <v>15</v>
      </c>
      <c r="F27" s="175" t="s">
        <v>42</v>
      </c>
      <c r="G27" s="175">
        <v>10</v>
      </c>
      <c r="H27" s="156">
        <f>IF(SUMIFS(Import!H$2:H$237,Import!$F$2:$F$237,$F27,Import!$G$2:$G$237,$G27)=0,Data_T1!$H27,SUMIFS(Import!H$2:H$237,Import!$F$2:$F$237,$F27,Import!$G$2:$G$237,$G27))</f>
        <v>1364</v>
      </c>
      <c r="I27" s="156">
        <f>SUMIFS(Import!I$2:I$237,Import!$F$2:$F$237,$F27,Import!$G$2:$G$237,$G27)</f>
        <v>797</v>
      </c>
      <c r="J27" s="175">
        <f>SUMIFS(Import!J$2:J$237,Import!$F$2:$F$237,$F27,Import!$G$2:$G$237,$G27)</f>
        <v>58.43</v>
      </c>
      <c r="K27" s="156">
        <f>SUMIFS(Import!K$2:K$237,Import!$F$2:$F$237,$F27,Import!$G$2:$G$237,$G27)</f>
        <v>567</v>
      </c>
      <c r="L27" s="175">
        <f>SUMIFS(Import!L$2:L$237,Import!$F$2:$F$237,$F27,Import!$G$2:$G$237,$G27)</f>
        <v>41.57</v>
      </c>
      <c r="M27" s="156">
        <f>SUMIFS(Import!M$2:M$237,Import!$F$2:$F$237,$F27,Import!$G$2:$G$237,$G27)</f>
        <v>27</v>
      </c>
      <c r="N27" s="175">
        <f>SUMIFS(Import!N$2:N$237,Import!$F$2:$F$237,$F27,Import!$G$2:$G$237,$G27)</f>
        <v>1.98</v>
      </c>
      <c r="O27" s="175">
        <f>SUMIFS(Import!O$2:O$237,Import!$F$2:$F$237,$F27,Import!$G$2:$G$237,$G27)</f>
        <v>4.76</v>
      </c>
      <c r="P27" s="156">
        <f>SUMIFS(Import!P$2:P$237,Import!$F$2:$F$237,$F27,Import!$G$2:$G$237,$G27)</f>
        <v>12</v>
      </c>
      <c r="Q27" s="175">
        <f>SUMIFS(Import!Q$2:Q$237,Import!$F$2:$F$237,$F27,Import!$G$2:$G$237,$G27)</f>
        <v>0.88</v>
      </c>
      <c r="R27" s="175">
        <f>SUMIFS(Import!R$2:R$237,Import!$F$2:$F$237,$F27,Import!$G$2:$G$237,$G27)</f>
        <v>2.12</v>
      </c>
      <c r="S27" s="156">
        <f>SUMIFS(Import!S$2:S$237,Import!$F$2:$F$237,$F27,Import!$G$2:$G$237,$G27)</f>
        <v>528</v>
      </c>
      <c r="T27" s="175">
        <f>SUMIFS(Import!T$2:T$237,Import!$F$2:$F$237,$F27,Import!$G$2:$G$237,$G27)</f>
        <v>38.71</v>
      </c>
      <c r="U27" s="175">
        <f>SUMIFS(Import!U$2:U$237,Import!$F$2:$F$237,$F27,Import!$G$2:$G$237,$G27)</f>
        <v>93.12</v>
      </c>
      <c r="V27" s="175">
        <v>1</v>
      </c>
      <c r="W27" s="175" t="s">
        <v>32</v>
      </c>
      <c r="X27" s="175" t="s">
        <v>33</v>
      </c>
      <c r="Y27" s="175" t="s">
        <v>34</v>
      </c>
      <c r="Z27" s="160">
        <f>SUMIFS(Import!Z$2:Z$237,Import!$F$2:$F$237,$F27,Import!$G$2:$G$237,$G27)</f>
        <v>336</v>
      </c>
      <c r="AA27" s="175">
        <f>SUMIFS(Import!AA$2:AA$237,Import!$F$2:$F$237,$F27,Import!$G$2:$G$237,$G27)</f>
        <v>24.63</v>
      </c>
      <c r="AB27" s="176">
        <f>SUMIFS(Import!AB$2:AB$237,Import!$F$2:$F$237,$F27,Import!$G$2:$G$237,$G27)</f>
        <v>63.64</v>
      </c>
      <c r="AC27" s="175">
        <v>2</v>
      </c>
      <c r="AD27" s="175" t="s">
        <v>35</v>
      </c>
      <c r="AE27" s="175" t="s">
        <v>36</v>
      </c>
      <c r="AF27" s="175" t="s">
        <v>37</v>
      </c>
      <c r="AG27" s="160">
        <f>SUMIFS(Import!AG$2:AG$237,Import!$F$2:$F$237,$F27,Import!$G$2:$G$237,$G27)</f>
        <v>192</v>
      </c>
      <c r="AH27" s="175">
        <f>SUMIFS(Import!AH$2:AH$237,Import!$F$2:$F$237,$F27,Import!$G$2:$G$237,$G27)</f>
        <v>14.08</v>
      </c>
      <c r="AI27" s="176">
        <f>SUMIFS(Import!AI$2:AI$237,Import!$F$2:$F$237,$F27,Import!$G$2:$G$237,$G27)</f>
        <v>36.36</v>
      </c>
      <c r="AN27" s="175">
        <f ca="1">SUMIFS(Import!AN$2:AN$166,Import!$F$2:$F$166,$F27,Import!$G$2:$G$166,$G27)</f>
        <v>0</v>
      </c>
      <c r="AO27" s="175">
        <f ca="1">SUMIFS(Import!AO$2:AO$166,Import!$F$2:$F$166,$F27,Import!$G$2:$G$166,$G27)</f>
        <v>0</v>
      </c>
      <c r="AP27" s="175">
        <f ca="1">SUMIFS(Import!AP$2:AP$166,Import!$F$2:$F$166,$F27,Import!$G$2:$G$166,$G27)</f>
        <v>0</v>
      </c>
      <c r="AU27" s="175">
        <f ca="1">SUMIFS(Import!AU$2:AU$166,Import!$F$2:$F$166,$F27,Import!$G$2:$G$166,$G27)</f>
        <v>0</v>
      </c>
      <c r="AV27" s="175">
        <f ca="1">SUMIFS(Import!AV$2:AV$166,Import!$F$2:$F$166,$F27,Import!$G$2:$G$166,$G27)</f>
        <v>0</v>
      </c>
      <c r="AW27" s="175">
        <f ca="1">SUMIFS(Import!AW$2:AW$166,Import!$F$2:$F$166,$F27,Import!$G$2:$G$166,$G27)</f>
        <v>0</v>
      </c>
      <c r="BB27" s="175">
        <f ca="1">SUMIFS(Import!BB$2:BB$166,Import!$F$2:$F$166,$F27,Import!$G$2:$G$166,$G27)</f>
        <v>0</v>
      </c>
      <c r="BC27" s="175">
        <f ca="1">SUMIFS(Import!BC$2:BC$166,Import!$F$2:$F$166,$F27,Import!$G$2:$G$166,$G27)</f>
        <v>0</v>
      </c>
      <c r="BD27" s="175">
        <f ca="1">SUMIFS(Import!BD$2:BD$166,Import!$F$2:$F$166,$F27,Import!$G$2:$G$166,$G27)</f>
        <v>0</v>
      </c>
      <c r="BI27" s="175">
        <f ca="1">SUMIFS(Import!BI$2:BI$166,Import!$F$2:$F$166,$F27,Import!$G$2:$G$166,$G27)</f>
        <v>0</v>
      </c>
      <c r="BJ27" s="175">
        <f ca="1">SUMIFS(Import!BJ$2:BJ$166,Import!$F$2:$F$166,$F27,Import!$G$2:$G$166,$G27)</f>
        <v>0</v>
      </c>
      <c r="BK27" s="175">
        <f ca="1">SUMIFS(Import!BK$2:BK$166,Import!$F$2:$F$166,$F27,Import!$G$2:$G$166,$G27)</f>
        <v>0</v>
      </c>
      <c r="BP27" s="175">
        <f ca="1">SUMIFS(Import!BP$2:BP$166,Import!$F$2:$F$166,$F27,Import!$G$2:$G$166,$G27)</f>
        <v>0</v>
      </c>
      <c r="BQ27" s="175">
        <f ca="1">SUMIFS(Import!BQ$2:BQ$166,Import!$F$2:$F$166,$F27,Import!$G$2:$G$166,$G27)</f>
        <v>0</v>
      </c>
      <c r="BR27" s="175">
        <f ca="1">SUMIFS(Import!BR$2:BR$166,Import!$F$2:$F$166,$F27,Import!$G$2:$G$166,$G27)</f>
        <v>0</v>
      </c>
      <c r="BW27" s="175">
        <f ca="1">SUMIFS(Import!BW$2:BW$166,Import!$F$2:$F$166,$F27,Import!$G$2:$G$166,$G27)</f>
        <v>0</v>
      </c>
      <c r="BX27" s="175">
        <f ca="1">SUMIFS(Import!BX$2:BX$166,Import!$F$2:$F$166,$F27,Import!$G$2:$G$166,$G27)</f>
        <v>0</v>
      </c>
      <c r="BY27" s="175">
        <f ca="1">SUMIFS(Import!BY$2:BY$166,Import!$F$2:$F$166,$F27,Import!$G$2:$G$166,$G27)</f>
        <v>0</v>
      </c>
      <c r="CD27" s="175">
        <f ca="1">SUMIFS(Import!CD$2:CD$166,Import!$F$2:$F$166,$F27,Import!$G$2:$G$166,$G27)</f>
        <v>0</v>
      </c>
      <c r="CE27" s="175">
        <f ca="1">SUMIFS(Import!CE$2:CE$166,Import!$F$2:$F$166,$F27,Import!$G$2:$G$166,$G27)</f>
        <v>0</v>
      </c>
      <c r="CF27" s="175">
        <f ca="1">SUMIFS(Import!CF$2:CF$166,Import!$F$2:$F$166,$F27,Import!$G$2:$G$166,$G27)</f>
        <v>0</v>
      </c>
      <c r="CK27" s="175">
        <f ca="1">SUMIFS(Import!CK$2:CK$166,Import!$F$2:$F$166,$F27,Import!$G$2:$G$166,$G27)</f>
        <v>0</v>
      </c>
      <c r="CL27" s="175">
        <f ca="1">SUMIFS(Import!CL$2:CL$166,Import!$F$2:$F$166,$F27,Import!$G$2:$G$166,$G27)</f>
        <v>0</v>
      </c>
      <c r="CM27" s="175">
        <f ca="1">SUMIFS(Import!CM$2:CM$166,Import!$F$2:$F$166,$F27,Import!$G$2:$G$166,$G27)</f>
        <v>0</v>
      </c>
      <c r="CR27" s="175">
        <f ca="1">SUMIFS(Import!CR$2:CR$166,Import!$F$2:$F$166,$F27,Import!$G$2:$G$166,$G27)</f>
        <v>0</v>
      </c>
      <c r="CS27" s="175">
        <f ca="1">SUMIFS(Import!CS$2:CS$166,Import!$F$2:$F$166,$F27,Import!$G$2:$G$166,$G27)</f>
        <v>0</v>
      </c>
      <c r="CT27" s="175">
        <f ca="1">SUMIFS(Import!CT$2:CT$166,Import!$F$2:$F$166,$F27,Import!$G$2:$G$166,$G27)</f>
        <v>0</v>
      </c>
    </row>
    <row r="28" spans="1:98" s="175" customFormat="1" x14ac:dyDescent="0.15">
      <c r="A28" s="174" t="s">
        <v>28</v>
      </c>
      <c r="B28" s="175" t="s">
        <v>29</v>
      </c>
      <c r="C28" s="175">
        <v>3</v>
      </c>
      <c r="D28" s="175" t="s">
        <v>40</v>
      </c>
      <c r="E28" s="175">
        <v>15</v>
      </c>
      <c r="F28" s="175" t="s">
        <v>42</v>
      </c>
      <c r="G28" s="175">
        <v>11</v>
      </c>
      <c r="H28" s="156">
        <f>IF(SUMIFS(Import!H$2:H$237,Import!$F$2:$F$237,$F28,Import!$G$2:$G$237,$G28)=0,Data_T1!$H28,SUMIFS(Import!H$2:H$237,Import!$F$2:$F$237,$F28,Import!$G$2:$G$237,$G28))</f>
        <v>1429</v>
      </c>
      <c r="I28" s="156">
        <f>SUMIFS(Import!I$2:I$237,Import!$F$2:$F$237,$F28,Import!$G$2:$G$237,$G28)</f>
        <v>967</v>
      </c>
      <c r="J28" s="175">
        <f>SUMIFS(Import!J$2:J$237,Import!$F$2:$F$237,$F28,Import!$G$2:$G$237,$G28)</f>
        <v>67.67</v>
      </c>
      <c r="K28" s="156">
        <f>SUMIFS(Import!K$2:K$237,Import!$F$2:$F$237,$F28,Import!$G$2:$G$237,$G28)</f>
        <v>462</v>
      </c>
      <c r="L28" s="175">
        <f>SUMIFS(Import!L$2:L$237,Import!$F$2:$F$237,$F28,Import!$G$2:$G$237,$G28)</f>
        <v>32.33</v>
      </c>
      <c r="M28" s="156">
        <f>SUMIFS(Import!M$2:M$237,Import!$F$2:$F$237,$F28,Import!$G$2:$G$237,$G28)</f>
        <v>31</v>
      </c>
      <c r="N28" s="175">
        <f>SUMIFS(Import!N$2:N$237,Import!$F$2:$F$237,$F28,Import!$G$2:$G$237,$G28)</f>
        <v>2.17</v>
      </c>
      <c r="O28" s="175">
        <f>SUMIFS(Import!O$2:O$237,Import!$F$2:$F$237,$F28,Import!$G$2:$G$237,$G28)</f>
        <v>6.71</v>
      </c>
      <c r="P28" s="156">
        <f>SUMIFS(Import!P$2:P$237,Import!$F$2:$F$237,$F28,Import!$G$2:$G$237,$G28)</f>
        <v>8</v>
      </c>
      <c r="Q28" s="175">
        <f>SUMIFS(Import!Q$2:Q$237,Import!$F$2:$F$237,$F28,Import!$G$2:$G$237,$G28)</f>
        <v>0.56000000000000005</v>
      </c>
      <c r="R28" s="175">
        <f>SUMIFS(Import!R$2:R$237,Import!$F$2:$F$237,$F28,Import!$G$2:$G$237,$G28)</f>
        <v>1.73</v>
      </c>
      <c r="S28" s="156">
        <f>SUMIFS(Import!S$2:S$237,Import!$F$2:$F$237,$F28,Import!$G$2:$G$237,$G28)</f>
        <v>423</v>
      </c>
      <c r="T28" s="175">
        <f>SUMIFS(Import!T$2:T$237,Import!$F$2:$F$237,$F28,Import!$G$2:$G$237,$G28)</f>
        <v>29.6</v>
      </c>
      <c r="U28" s="175">
        <f>SUMIFS(Import!U$2:U$237,Import!$F$2:$F$237,$F28,Import!$G$2:$G$237,$G28)</f>
        <v>91.56</v>
      </c>
      <c r="V28" s="175">
        <v>1</v>
      </c>
      <c r="W28" s="175" t="s">
        <v>32</v>
      </c>
      <c r="X28" s="175" t="s">
        <v>33</v>
      </c>
      <c r="Y28" s="175" t="s">
        <v>34</v>
      </c>
      <c r="Z28" s="160">
        <f>SUMIFS(Import!Z$2:Z$237,Import!$F$2:$F$237,$F28,Import!$G$2:$G$237,$G28)</f>
        <v>201</v>
      </c>
      <c r="AA28" s="175">
        <f>SUMIFS(Import!AA$2:AA$237,Import!$F$2:$F$237,$F28,Import!$G$2:$G$237,$G28)</f>
        <v>14.07</v>
      </c>
      <c r="AB28" s="176">
        <f>SUMIFS(Import!AB$2:AB$237,Import!$F$2:$F$237,$F28,Import!$G$2:$G$237,$G28)</f>
        <v>47.52</v>
      </c>
      <c r="AC28" s="175">
        <v>2</v>
      </c>
      <c r="AD28" s="175" t="s">
        <v>35</v>
      </c>
      <c r="AE28" s="175" t="s">
        <v>36</v>
      </c>
      <c r="AF28" s="175" t="s">
        <v>37</v>
      </c>
      <c r="AG28" s="160">
        <f>SUMIFS(Import!AG$2:AG$237,Import!$F$2:$F$237,$F28,Import!$G$2:$G$237,$G28)</f>
        <v>222</v>
      </c>
      <c r="AH28" s="175">
        <f>SUMIFS(Import!AH$2:AH$237,Import!$F$2:$F$237,$F28,Import!$G$2:$G$237,$G28)</f>
        <v>15.54</v>
      </c>
      <c r="AI28" s="176">
        <f>SUMIFS(Import!AI$2:AI$237,Import!$F$2:$F$237,$F28,Import!$G$2:$G$237,$G28)</f>
        <v>52.48</v>
      </c>
      <c r="AN28" s="175">
        <f ca="1">SUMIFS(Import!AN$2:AN$166,Import!$F$2:$F$166,$F28,Import!$G$2:$G$166,$G28)</f>
        <v>0</v>
      </c>
      <c r="AO28" s="175">
        <f ca="1">SUMIFS(Import!AO$2:AO$166,Import!$F$2:$F$166,$F28,Import!$G$2:$G$166,$G28)</f>
        <v>0</v>
      </c>
      <c r="AP28" s="175">
        <f ca="1">SUMIFS(Import!AP$2:AP$166,Import!$F$2:$F$166,$F28,Import!$G$2:$G$166,$G28)</f>
        <v>0</v>
      </c>
      <c r="AU28" s="175">
        <f ca="1">SUMIFS(Import!AU$2:AU$166,Import!$F$2:$F$166,$F28,Import!$G$2:$G$166,$G28)</f>
        <v>0</v>
      </c>
      <c r="AV28" s="175">
        <f ca="1">SUMIFS(Import!AV$2:AV$166,Import!$F$2:$F$166,$F28,Import!$G$2:$G$166,$G28)</f>
        <v>0</v>
      </c>
      <c r="AW28" s="175">
        <f ca="1">SUMIFS(Import!AW$2:AW$166,Import!$F$2:$F$166,$F28,Import!$G$2:$G$166,$G28)</f>
        <v>0</v>
      </c>
      <c r="BB28" s="175">
        <f ca="1">SUMIFS(Import!BB$2:BB$166,Import!$F$2:$F$166,$F28,Import!$G$2:$G$166,$G28)</f>
        <v>0</v>
      </c>
      <c r="BC28" s="175">
        <f ca="1">SUMIFS(Import!BC$2:BC$166,Import!$F$2:$F$166,$F28,Import!$G$2:$G$166,$G28)</f>
        <v>0</v>
      </c>
      <c r="BD28" s="175">
        <f ca="1">SUMIFS(Import!BD$2:BD$166,Import!$F$2:$F$166,$F28,Import!$G$2:$G$166,$G28)</f>
        <v>0</v>
      </c>
      <c r="BI28" s="175">
        <f ca="1">SUMIFS(Import!BI$2:BI$166,Import!$F$2:$F$166,$F28,Import!$G$2:$G$166,$G28)</f>
        <v>0</v>
      </c>
      <c r="BJ28" s="175">
        <f ca="1">SUMIFS(Import!BJ$2:BJ$166,Import!$F$2:$F$166,$F28,Import!$G$2:$G$166,$G28)</f>
        <v>0</v>
      </c>
      <c r="BK28" s="175">
        <f ca="1">SUMIFS(Import!BK$2:BK$166,Import!$F$2:$F$166,$F28,Import!$G$2:$G$166,$G28)</f>
        <v>0</v>
      </c>
      <c r="BP28" s="175">
        <f ca="1">SUMIFS(Import!BP$2:BP$166,Import!$F$2:$F$166,$F28,Import!$G$2:$G$166,$G28)</f>
        <v>0</v>
      </c>
      <c r="BQ28" s="175">
        <f ca="1">SUMIFS(Import!BQ$2:BQ$166,Import!$F$2:$F$166,$F28,Import!$G$2:$G$166,$G28)</f>
        <v>0</v>
      </c>
      <c r="BR28" s="175">
        <f ca="1">SUMIFS(Import!BR$2:BR$166,Import!$F$2:$F$166,$F28,Import!$G$2:$G$166,$G28)</f>
        <v>0</v>
      </c>
      <c r="BW28" s="175">
        <f ca="1">SUMIFS(Import!BW$2:BW$166,Import!$F$2:$F$166,$F28,Import!$G$2:$G$166,$G28)</f>
        <v>0</v>
      </c>
      <c r="BX28" s="175">
        <f ca="1">SUMIFS(Import!BX$2:BX$166,Import!$F$2:$F$166,$F28,Import!$G$2:$G$166,$G28)</f>
        <v>0</v>
      </c>
      <c r="BY28" s="175">
        <f ca="1">SUMIFS(Import!BY$2:BY$166,Import!$F$2:$F$166,$F28,Import!$G$2:$G$166,$G28)</f>
        <v>0</v>
      </c>
      <c r="CD28" s="175">
        <f ca="1">SUMIFS(Import!CD$2:CD$166,Import!$F$2:$F$166,$F28,Import!$G$2:$G$166,$G28)</f>
        <v>0</v>
      </c>
      <c r="CE28" s="175">
        <f ca="1">SUMIFS(Import!CE$2:CE$166,Import!$F$2:$F$166,$F28,Import!$G$2:$G$166,$G28)</f>
        <v>0</v>
      </c>
      <c r="CF28" s="175">
        <f ca="1">SUMIFS(Import!CF$2:CF$166,Import!$F$2:$F$166,$F28,Import!$G$2:$G$166,$G28)</f>
        <v>0</v>
      </c>
      <c r="CK28" s="175">
        <f ca="1">SUMIFS(Import!CK$2:CK$166,Import!$F$2:$F$166,$F28,Import!$G$2:$G$166,$G28)</f>
        <v>0</v>
      </c>
      <c r="CL28" s="175">
        <f ca="1">SUMIFS(Import!CL$2:CL$166,Import!$F$2:$F$166,$F28,Import!$G$2:$G$166,$G28)</f>
        <v>0</v>
      </c>
      <c r="CM28" s="175">
        <f ca="1">SUMIFS(Import!CM$2:CM$166,Import!$F$2:$F$166,$F28,Import!$G$2:$G$166,$G28)</f>
        <v>0</v>
      </c>
      <c r="CR28" s="175">
        <f ca="1">SUMIFS(Import!CR$2:CR$166,Import!$F$2:$F$166,$F28,Import!$G$2:$G$166,$G28)</f>
        <v>0</v>
      </c>
      <c r="CS28" s="175">
        <f ca="1">SUMIFS(Import!CS$2:CS$166,Import!$F$2:$F$166,$F28,Import!$G$2:$G$166,$G28)</f>
        <v>0</v>
      </c>
      <c r="CT28" s="175">
        <f ca="1">SUMIFS(Import!CT$2:CT$166,Import!$F$2:$F$166,$F28,Import!$G$2:$G$166,$G28)</f>
        <v>0</v>
      </c>
    </row>
    <row r="29" spans="1:98" s="175" customFormat="1" x14ac:dyDescent="0.15">
      <c r="A29" s="174" t="s">
        <v>28</v>
      </c>
      <c r="B29" s="175" t="s">
        <v>29</v>
      </c>
      <c r="C29" s="175">
        <v>3</v>
      </c>
      <c r="D29" s="175" t="s">
        <v>40</v>
      </c>
      <c r="E29" s="175">
        <v>15</v>
      </c>
      <c r="F29" s="175" t="s">
        <v>42</v>
      </c>
      <c r="G29" s="175">
        <v>12</v>
      </c>
      <c r="H29" s="156">
        <f>IF(SUMIFS(Import!H$2:H$237,Import!$F$2:$F$237,$F29,Import!$G$2:$G$237,$G29)=0,Data_T1!$H29,SUMIFS(Import!H$2:H$237,Import!$F$2:$F$237,$F29,Import!$G$2:$G$237,$G29))</f>
        <v>1766</v>
      </c>
      <c r="I29" s="156">
        <f>SUMIFS(Import!I$2:I$237,Import!$F$2:$F$237,$F29,Import!$G$2:$G$237,$G29)</f>
        <v>1271</v>
      </c>
      <c r="J29" s="175">
        <f>SUMIFS(Import!J$2:J$237,Import!$F$2:$F$237,$F29,Import!$G$2:$G$237,$G29)</f>
        <v>71.97</v>
      </c>
      <c r="K29" s="156">
        <f>SUMIFS(Import!K$2:K$237,Import!$F$2:$F$237,$F29,Import!$G$2:$G$237,$G29)</f>
        <v>495</v>
      </c>
      <c r="L29" s="175">
        <f>SUMIFS(Import!L$2:L$237,Import!$F$2:$F$237,$F29,Import!$G$2:$G$237,$G29)</f>
        <v>28.03</v>
      </c>
      <c r="M29" s="156">
        <f>SUMIFS(Import!M$2:M$237,Import!$F$2:$F$237,$F29,Import!$G$2:$G$237,$G29)</f>
        <v>24</v>
      </c>
      <c r="N29" s="175">
        <f>SUMIFS(Import!N$2:N$237,Import!$F$2:$F$237,$F29,Import!$G$2:$G$237,$G29)</f>
        <v>1.36</v>
      </c>
      <c r="O29" s="175">
        <f>SUMIFS(Import!O$2:O$237,Import!$F$2:$F$237,$F29,Import!$G$2:$G$237,$G29)</f>
        <v>4.8499999999999996</v>
      </c>
      <c r="P29" s="156">
        <f>SUMIFS(Import!P$2:P$237,Import!$F$2:$F$237,$F29,Import!$G$2:$G$237,$G29)</f>
        <v>15</v>
      </c>
      <c r="Q29" s="175">
        <f>SUMIFS(Import!Q$2:Q$237,Import!$F$2:$F$237,$F29,Import!$G$2:$G$237,$G29)</f>
        <v>0.85</v>
      </c>
      <c r="R29" s="175">
        <f>SUMIFS(Import!R$2:R$237,Import!$F$2:$F$237,$F29,Import!$G$2:$G$237,$G29)</f>
        <v>3.03</v>
      </c>
      <c r="S29" s="156">
        <f>SUMIFS(Import!S$2:S$237,Import!$F$2:$F$237,$F29,Import!$G$2:$G$237,$G29)</f>
        <v>456</v>
      </c>
      <c r="T29" s="175">
        <f>SUMIFS(Import!T$2:T$237,Import!$F$2:$F$237,$F29,Import!$G$2:$G$237,$G29)</f>
        <v>25.82</v>
      </c>
      <c r="U29" s="175">
        <f>SUMIFS(Import!U$2:U$237,Import!$F$2:$F$237,$F29,Import!$G$2:$G$237,$G29)</f>
        <v>92.12</v>
      </c>
      <c r="V29" s="175">
        <v>1</v>
      </c>
      <c r="W29" s="175" t="s">
        <v>32</v>
      </c>
      <c r="X29" s="175" t="s">
        <v>33</v>
      </c>
      <c r="Y29" s="175" t="s">
        <v>34</v>
      </c>
      <c r="Z29" s="160">
        <f>SUMIFS(Import!Z$2:Z$237,Import!$F$2:$F$237,$F29,Import!$G$2:$G$237,$G29)</f>
        <v>246</v>
      </c>
      <c r="AA29" s="175">
        <f>SUMIFS(Import!AA$2:AA$237,Import!$F$2:$F$237,$F29,Import!$G$2:$G$237,$G29)</f>
        <v>13.93</v>
      </c>
      <c r="AB29" s="176">
        <f>SUMIFS(Import!AB$2:AB$237,Import!$F$2:$F$237,$F29,Import!$G$2:$G$237,$G29)</f>
        <v>53.95</v>
      </c>
      <c r="AC29" s="175">
        <v>2</v>
      </c>
      <c r="AD29" s="175" t="s">
        <v>35</v>
      </c>
      <c r="AE29" s="175" t="s">
        <v>36</v>
      </c>
      <c r="AF29" s="175" t="s">
        <v>37</v>
      </c>
      <c r="AG29" s="160">
        <f>SUMIFS(Import!AG$2:AG$237,Import!$F$2:$F$237,$F29,Import!$G$2:$G$237,$G29)</f>
        <v>210</v>
      </c>
      <c r="AH29" s="175">
        <f>SUMIFS(Import!AH$2:AH$237,Import!$F$2:$F$237,$F29,Import!$G$2:$G$237,$G29)</f>
        <v>11.89</v>
      </c>
      <c r="AI29" s="176">
        <f>SUMIFS(Import!AI$2:AI$237,Import!$F$2:$F$237,$F29,Import!$G$2:$G$237,$G29)</f>
        <v>46.05</v>
      </c>
      <c r="AN29" s="175">
        <f ca="1">SUMIFS(Import!AN$2:AN$166,Import!$F$2:$F$166,$F29,Import!$G$2:$G$166,$G29)</f>
        <v>0</v>
      </c>
      <c r="AO29" s="175">
        <f ca="1">SUMIFS(Import!AO$2:AO$166,Import!$F$2:$F$166,$F29,Import!$G$2:$G$166,$G29)</f>
        <v>0</v>
      </c>
      <c r="AP29" s="175">
        <f ca="1">SUMIFS(Import!AP$2:AP$166,Import!$F$2:$F$166,$F29,Import!$G$2:$G$166,$G29)</f>
        <v>0</v>
      </c>
      <c r="AU29" s="175">
        <f ca="1">SUMIFS(Import!AU$2:AU$166,Import!$F$2:$F$166,$F29,Import!$G$2:$G$166,$G29)</f>
        <v>0</v>
      </c>
      <c r="AV29" s="175">
        <f ca="1">SUMIFS(Import!AV$2:AV$166,Import!$F$2:$F$166,$F29,Import!$G$2:$G$166,$G29)</f>
        <v>0</v>
      </c>
      <c r="AW29" s="175">
        <f ca="1">SUMIFS(Import!AW$2:AW$166,Import!$F$2:$F$166,$F29,Import!$G$2:$G$166,$G29)</f>
        <v>0</v>
      </c>
      <c r="BB29" s="175">
        <f ca="1">SUMIFS(Import!BB$2:BB$166,Import!$F$2:$F$166,$F29,Import!$G$2:$G$166,$G29)</f>
        <v>0</v>
      </c>
      <c r="BC29" s="175">
        <f ca="1">SUMIFS(Import!BC$2:BC$166,Import!$F$2:$F$166,$F29,Import!$G$2:$G$166,$G29)</f>
        <v>0</v>
      </c>
      <c r="BD29" s="175">
        <f ca="1">SUMIFS(Import!BD$2:BD$166,Import!$F$2:$F$166,$F29,Import!$G$2:$G$166,$G29)</f>
        <v>0</v>
      </c>
      <c r="BI29" s="175">
        <f ca="1">SUMIFS(Import!BI$2:BI$166,Import!$F$2:$F$166,$F29,Import!$G$2:$G$166,$G29)</f>
        <v>0</v>
      </c>
      <c r="BJ29" s="175">
        <f ca="1">SUMIFS(Import!BJ$2:BJ$166,Import!$F$2:$F$166,$F29,Import!$G$2:$G$166,$G29)</f>
        <v>0</v>
      </c>
      <c r="BK29" s="175">
        <f ca="1">SUMIFS(Import!BK$2:BK$166,Import!$F$2:$F$166,$F29,Import!$G$2:$G$166,$G29)</f>
        <v>0</v>
      </c>
      <c r="BP29" s="175">
        <f ca="1">SUMIFS(Import!BP$2:BP$166,Import!$F$2:$F$166,$F29,Import!$G$2:$G$166,$G29)</f>
        <v>0</v>
      </c>
      <c r="BQ29" s="175">
        <f ca="1">SUMIFS(Import!BQ$2:BQ$166,Import!$F$2:$F$166,$F29,Import!$G$2:$G$166,$G29)</f>
        <v>0</v>
      </c>
      <c r="BR29" s="175">
        <f ca="1">SUMIFS(Import!BR$2:BR$166,Import!$F$2:$F$166,$F29,Import!$G$2:$G$166,$G29)</f>
        <v>0</v>
      </c>
      <c r="BW29" s="175">
        <f ca="1">SUMIFS(Import!BW$2:BW$166,Import!$F$2:$F$166,$F29,Import!$G$2:$G$166,$G29)</f>
        <v>0</v>
      </c>
      <c r="BX29" s="175">
        <f ca="1">SUMIFS(Import!BX$2:BX$166,Import!$F$2:$F$166,$F29,Import!$G$2:$G$166,$G29)</f>
        <v>0</v>
      </c>
      <c r="BY29" s="175">
        <f ca="1">SUMIFS(Import!BY$2:BY$166,Import!$F$2:$F$166,$F29,Import!$G$2:$G$166,$G29)</f>
        <v>0</v>
      </c>
      <c r="CD29" s="175">
        <f ca="1">SUMIFS(Import!CD$2:CD$166,Import!$F$2:$F$166,$F29,Import!$G$2:$G$166,$G29)</f>
        <v>0</v>
      </c>
      <c r="CE29" s="175">
        <f ca="1">SUMIFS(Import!CE$2:CE$166,Import!$F$2:$F$166,$F29,Import!$G$2:$G$166,$G29)</f>
        <v>0</v>
      </c>
      <c r="CF29" s="175">
        <f ca="1">SUMIFS(Import!CF$2:CF$166,Import!$F$2:$F$166,$F29,Import!$G$2:$G$166,$G29)</f>
        <v>0</v>
      </c>
      <c r="CK29" s="175">
        <f ca="1">SUMIFS(Import!CK$2:CK$166,Import!$F$2:$F$166,$F29,Import!$G$2:$G$166,$G29)</f>
        <v>0</v>
      </c>
      <c r="CL29" s="175">
        <f ca="1">SUMIFS(Import!CL$2:CL$166,Import!$F$2:$F$166,$F29,Import!$G$2:$G$166,$G29)</f>
        <v>0</v>
      </c>
      <c r="CM29" s="175">
        <f ca="1">SUMIFS(Import!CM$2:CM$166,Import!$F$2:$F$166,$F29,Import!$G$2:$G$166,$G29)</f>
        <v>0</v>
      </c>
      <c r="CR29" s="175">
        <f ca="1">SUMIFS(Import!CR$2:CR$166,Import!$F$2:$F$166,$F29,Import!$G$2:$G$166,$G29)</f>
        <v>0</v>
      </c>
      <c r="CS29" s="175">
        <f ca="1">SUMIFS(Import!CS$2:CS$166,Import!$F$2:$F$166,$F29,Import!$G$2:$G$166,$G29)</f>
        <v>0</v>
      </c>
      <c r="CT29" s="175">
        <f ca="1">SUMIFS(Import!CT$2:CT$166,Import!$F$2:$F$166,$F29,Import!$G$2:$G$166,$G29)</f>
        <v>0</v>
      </c>
    </row>
    <row r="30" spans="1:98" s="175" customFormat="1" x14ac:dyDescent="0.15">
      <c r="A30" s="174" t="s">
        <v>28</v>
      </c>
      <c r="B30" s="175" t="s">
        <v>29</v>
      </c>
      <c r="C30" s="175">
        <v>3</v>
      </c>
      <c r="D30" s="175" t="s">
        <v>40</v>
      </c>
      <c r="E30" s="175">
        <v>15</v>
      </c>
      <c r="F30" s="175" t="s">
        <v>42</v>
      </c>
      <c r="G30" s="175">
        <v>13</v>
      </c>
      <c r="H30" s="156">
        <f>IF(SUMIFS(Import!H$2:H$237,Import!$F$2:$F$237,$F30,Import!$G$2:$G$237,$G30)=0,Data_T1!$H30,SUMIFS(Import!H$2:H$237,Import!$F$2:$F$237,$F30,Import!$G$2:$G$237,$G30))</f>
        <v>1423</v>
      </c>
      <c r="I30" s="156">
        <f>SUMIFS(Import!I$2:I$237,Import!$F$2:$F$237,$F30,Import!$G$2:$G$237,$G30)</f>
        <v>971</v>
      </c>
      <c r="J30" s="175">
        <f>SUMIFS(Import!J$2:J$237,Import!$F$2:$F$237,$F30,Import!$G$2:$G$237,$G30)</f>
        <v>68.239999999999995</v>
      </c>
      <c r="K30" s="156">
        <f>SUMIFS(Import!K$2:K$237,Import!$F$2:$F$237,$F30,Import!$G$2:$G$237,$G30)</f>
        <v>452</v>
      </c>
      <c r="L30" s="175">
        <f>SUMIFS(Import!L$2:L$237,Import!$F$2:$F$237,$F30,Import!$G$2:$G$237,$G30)</f>
        <v>31.76</v>
      </c>
      <c r="M30" s="156">
        <f>SUMIFS(Import!M$2:M$237,Import!$F$2:$F$237,$F30,Import!$G$2:$G$237,$G30)</f>
        <v>10</v>
      </c>
      <c r="N30" s="175">
        <f>SUMIFS(Import!N$2:N$237,Import!$F$2:$F$237,$F30,Import!$G$2:$G$237,$G30)</f>
        <v>0.7</v>
      </c>
      <c r="O30" s="175">
        <f>SUMIFS(Import!O$2:O$237,Import!$F$2:$F$237,$F30,Import!$G$2:$G$237,$G30)</f>
        <v>2.21</v>
      </c>
      <c r="P30" s="156">
        <f>SUMIFS(Import!P$2:P$237,Import!$F$2:$F$237,$F30,Import!$G$2:$G$237,$G30)</f>
        <v>9</v>
      </c>
      <c r="Q30" s="175">
        <f>SUMIFS(Import!Q$2:Q$237,Import!$F$2:$F$237,$F30,Import!$G$2:$G$237,$G30)</f>
        <v>0.63</v>
      </c>
      <c r="R30" s="175">
        <f>SUMIFS(Import!R$2:R$237,Import!$F$2:$F$237,$F30,Import!$G$2:$G$237,$G30)</f>
        <v>1.99</v>
      </c>
      <c r="S30" s="156">
        <f>SUMIFS(Import!S$2:S$237,Import!$F$2:$F$237,$F30,Import!$G$2:$G$237,$G30)</f>
        <v>433</v>
      </c>
      <c r="T30" s="175">
        <f>SUMIFS(Import!T$2:T$237,Import!$F$2:$F$237,$F30,Import!$G$2:$G$237,$G30)</f>
        <v>30.43</v>
      </c>
      <c r="U30" s="175">
        <f>SUMIFS(Import!U$2:U$237,Import!$F$2:$F$237,$F30,Import!$G$2:$G$237,$G30)</f>
        <v>95.8</v>
      </c>
      <c r="V30" s="175">
        <v>1</v>
      </c>
      <c r="W30" s="175" t="s">
        <v>32</v>
      </c>
      <c r="X30" s="175" t="s">
        <v>33</v>
      </c>
      <c r="Y30" s="175" t="s">
        <v>34</v>
      </c>
      <c r="Z30" s="160">
        <f>SUMIFS(Import!Z$2:Z$237,Import!$F$2:$F$237,$F30,Import!$G$2:$G$237,$G30)</f>
        <v>207</v>
      </c>
      <c r="AA30" s="175">
        <f>SUMIFS(Import!AA$2:AA$237,Import!$F$2:$F$237,$F30,Import!$G$2:$G$237,$G30)</f>
        <v>14.55</v>
      </c>
      <c r="AB30" s="176">
        <f>SUMIFS(Import!AB$2:AB$237,Import!$F$2:$F$237,$F30,Import!$G$2:$G$237,$G30)</f>
        <v>47.81</v>
      </c>
      <c r="AC30" s="175">
        <v>2</v>
      </c>
      <c r="AD30" s="175" t="s">
        <v>35</v>
      </c>
      <c r="AE30" s="175" t="s">
        <v>36</v>
      </c>
      <c r="AF30" s="175" t="s">
        <v>37</v>
      </c>
      <c r="AG30" s="160">
        <f>SUMIFS(Import!AG$2:AG$237,Import!$F$2:$F$237,$F30,Import!$G$2:$G$237,$G30)</f>
        <v>226</v>
      </c>
      <c r="AH30" s="175">
        <f>SUMIFS(Import!AH$2:AH$237,Import!$F$2:$F$237,$F30,Import!$G$2:$G$237,$G30)</f>
        <v>15.88</v>
      </c>
      <c r="AI30" s="176">
        <f>SUMIFS(Import!AI$2:AI$237,Import!$F$2:$F$237,$F30,Import!$G$2:$G$237,$G30)</f>
        <v>52.19</v>
      </c>
      <c r="AN30" s="175">
        <f ca="1">SUMIFS(Import!AN$2:AN$166,Import!$F$2:$F$166,$F30,Import!$G$2:$G$166,$G30)</f>
        <v>0</v>
      </c>
      <c r="AO30" s="175">
        <f ca="1">SUMIFS(Import!AO$2:AO$166,Import!$F$2:$F$166,$F30,Import!$G$2:$G$166,$G30)</f>
        <v>0</v>
      </c>
      <c r="AP30" s="175">
        <f ca="1">SUMIFS(Import!AP$2:AP$166,Import!$F$2:$F$166,$F30,Import!$G$2:$G$166,$G30)</f>
        <v>0</v>
      </c>
      <c r="AU30" s="175">
        <f ca="1">SUMIFS(Import!AU$2:AU$166,Import!$F$2:$F$166,$F30,Import!$G$2:$G$166,$G30)</f>
        <v>0</v>
      </c>
      <c r="AV30" s="175">
        <f ca="1">SUMIFS(Import!AV$2:AV$166,Import!$F$2:$F$166,$F30,Import!$G$2:$G$166,$G30)</f>
        <v>0</v>
      </c>
      <c r="AW30" s="175">
        <f ca="1">SUMIFS(Import!AW$2:AW$166,Import!$F$2:$F$166,$F30,Import!$G$2:$G$166,$G30)</f>
        <v>0</v>
      </c>
      <c r="BB30" s="175">
        <f ca="1">SUMIFS(Import!BB$2:BB$166,Import!$F$2:$F$166,$F30,Import!$G$2:$G$166,$G30)</f>
        <v>0</v>
      </c>
      <c r="BC30" s="175">
        <f ca="1">SUMIFS(Import!BC$2:BC$166,Import!$F$2:$F$166,$F30,Import!$G$2:$G$166,$G30)</f>
        <v>0</v>
      </c>
      <c r="BD30" s="175">
        <f ca="1">SUMIFS(Import!BD$2:BD$166,Import!$F$2:$F$166,$F30,Import!$G$2:$G$166,$G30)</f>
        <v>0</v>
      </c>
      <c r="BI30" s="175">
        <f ca="1">SUMIFS(Import!BI$2:BI$166,Import!$F$2:$F$166,$F30,Import!$G$2:$G$166,$G30)</f>
        <v>0</v>
      </c>
      <c r="BJ30" s="175">
        <f ca="1">SUMIFS(Import!BJ$2:BJ$166,Import!$F$2:$F$166,$F30,Import!$G$2:$G$166,$G30)</f>
        <v>0</v>
      </c>
      <c r="BK30" s="175">
        <f ca="1">SUMIFS(Import!BK$2:BK$166,Import!$F$2:$F$166,$F30,Import!$G$2:$G$166,$G30)</f>
        <v>0</v>
      </c>
      <c r="BP30" s="175">
        <f ca="1">SUMIFS(Import!BP$2:BP$166,Import!$F$2:$F$166,$F30,Import!$G$2:$G$166,$G30)</f>
        <v>0</v>
      </c>
      <c r="BQ30" s="175">
        <f ca="1">SUMIFS(Import!BQ$2:BQ$166,Import!$F$2:$F$166,$F30,Import!$G$2:$G$166,$G30)</f>
        <v>0</v>
      </c>
      <c r="BR30" s="175">
        <f ca="1">SUMIFS(Import!BR$2:BR$166,Import!$F$2:$F$166,$F30,Import!$G$2:$G$166,$G30)</f>
        <v>0</v>
      </c>
      <c r="BW30" s="175">
        <f ca="1">SUMIFS(Import!BW$2:BW$166,Import!$F$2:$F$166,$F30,Import!$G$2:$G$166,$G30)</f>
        <v>0</v>
      </c>
      <c r="BX30" s="175">
        <f ca="1">SUMIFS(Import!BX$2:BX$166,Import!$F$2:$F$166,$F30,Import!$G$2:$G$166,$G30)</f>
        <v>0</v>
      </c>
      <c r="BY30" s="175">
        <f ca="1">SUMIFS(Import!BY$2:BY$166,Import!$F$2:$F$166,$F30,Import!$G$2:$G$166,$G30)</f>
        <v>0</v>
      </c>
      <c r="CD30" s="175">
        <f ca="1">SUMIFS(Import!CD$2:CD$166,Import!$F$2:$F$166,$F30,Import!$G$2:$G$166,$G30)</f>
        <v>0</v>
      </c>
      <c r="CE30" s="175">
        <f ca="1">SUMIFS(Import!CE$2:CE$166,Import!$F$2:$F$166,$F30,Import!$G$2:$G$166,$G30)</f>
        <v>0</v>
      </c>
      <c r="CF30" s="175">
        <f ca="1">SUMIFS(Import!CF$2:CF$166,Import!$F$2:$F$166,$F30,Import!$G$2:$G$166,$G30)</f>
        <v>0</v>
      </c>
      <c r="CK30" s="175">
        <f ca="1">SUMIFS(Import!CK$2:CK$166,Import!$F$2:$F$166,$F30,Import!$G$2:$G$166,$G30)</f>
        <v>0</v>
      </c>
      <c r="CL30" s="175">
        <f ca="1">SUMIFS(Import!CL$2:CL$166,Import!$F$2:$F$166,$F30,Import!$G$2:$G$166,$G30)</f>
        <v>0</v>
      </c>
      <c r="CM30" s="175">
        <f ca="1">SUMIFS(Import!CM$2:CM$166,Import!$F$2:$F$166,$F30,Import!$G$2:$G$166,$G30)</f>
        <v>0</v>
      </c>
      <c r="CR30" s="175">
        <f ca="1">SUMIFS(Import!CR$2:CR$166,Import!$F$2:$F$166,$F30,Import!$G$2:$G$166,$G30)</f>
        <v>0</v>
      </c>
      <c r="CS30" s="175">
        <f ca="1">SUMIFS(Import!CS$2:CS$166,Import!$F$2:$F$166,$F30,Import!$G$2:$G$166,$G30)</f>
        <v>0</v>
      </c>
      <c r="CT30" s="175">
        <f ca="1">SUMIFS(Import!CT$2:CT$166,Import!$F$2:$F$166,$F30,Import!$G$2:$G$166,$G30)</f>
        <v>0</v>
      </c>
    </row>
    <row r="31" spans="1:98" s="169" customFormat="1" ht="14" thickBot="1" x14ac:dyDescent="0.2">
      <c r="A31" s="168" t="s">
        <v>28</v>
      </c>
      <c r="B31" s="169" t="s">
        <v>29</v>
      </c>
      <c r="C31" s="169">
        <v>3</v>
      </c>
      <c r="D31" s="169" t="s">
        <v>40</v>
      </c>
      <c r="E31" s="169">
        <v>15</v>
      </c>
      <c r="F31" s="169" t="s">
        <v>42</v>
      </c>
      <c r="G31" s="169">
        <v>14</v>
      </c>
      <c r="H31" s="155">
        <f>IF(SUMIFS(Import!H$2:H$237,Import!$F$2:$F$237,$F31,Import!$G$2:$G$237,$G31)=0,Data_T1!$H31,SUMIFS(Import!H$2:H$237,Import!$F$2:$F$237,$F31,Import!$G$2:$G$237,$G31))</f>
        <v>1650</v>
      </c>
      <c r="I31" s="155">
        <f>SUMIFS(Import!I$2:I$237,Import!$F$2:$F$237,$F31,Import!$G$2:$G$237,$G31)</f>
        <v>1142</v>
      </c>
      <c r="J31" s="169">
        <f>SUMIFS(Import!J$2:J$237,Import!$F$2:$F$237,$F31,Import!$G$2:$G$237,$G31)</f>
        <v>69.209999999999994</v>
      </c>
      <c r="K31" s="155">
        <f>SUMIFS(Import!K$2:K$237,Import!$F$2:$F$237,$F31,Import!$G$2:$G$237,$G31)</f>
        <v>508</v>
      </c>
      <c r="L31" s="169">
        <f>SUMIFS(Import!L$2:L$237,Import!$F$2:$F$237,$F31,Import!$G$2:$G$237,$G31)</f>
        <v>30.79</v>
      </c>
      <c r="M31" s="155">
        <f>SUMIFS(Import!M$2:M$237,Import!$F$2:$F$237,$F31,Import!$G$2:$G$237,$G31)</f>
        <v>18</v>
      </c>
      <c r="N31" s="169">
        <f>SUMIFS(Import!N$2:N$237,Import!$F$2:$F$237,$F31,Import!$G$2:$G$237,$G31)</f>
        <v>1.0900000000000001</v>
      </c>
      <c r="O31" s="169">
        <f>SUMIFS(Import!O$2:O$237,Import!$F$2:$F$237,$F31,Import!$G$2:$G$237,$G31)</f>
        <v>3.54</v>
      </c>
      <c r="P31" s="155">
        <f>SUMIFS(Import!P$2:P$237,Import!$F$2:$F$237,$F31,Import!$G$2:$G$237,$G31)</f>
        <v>15</v>
      </c>
      <c r="Q31" s="169">
        <f>SUMIFS(Import!Q$2:Q$237,Import!$F$2:$F$237,$F31,Import!$G$2:$G$237,$G31)</f>
        <v>0.91</v>
      </c>
      <c r="R31" s="169">
        <f>SUMIFS(Import!R$2:R$237,Import!$F$2:$F$237,$F31,Import!$G$2:$G$237,$G31)</f>
        <v>2.95</v>
      </c>
      <c r="S31" s="155">
        <f>SUMIFS(Import!S$2:S$237,Import!$F$2:$F$237,$F31,Import!$G$2:$G$237,$G31)</f>
        <v>475</v>
      </c>
      <c r="T31" s="169">
        <f>SUMIFS(Import!T$2:T$237,Import!$F$2:$F$237,$F31,Import!$G$2:$G$237,$G31)</f>
        <v>28.79</v>
      </c>
      <c r="U31" s="169">
        <f>SUMIFS(Import!U$2:U$237,Import!$F$2:$F$237,$F31,Import!$G$2:$G$237,$G31)</f>
        <v>93.5</v>
      </c>
      <c r="V31" s="169">
        <v>1</v>
      </c>
      <c r="W31" s="169" t="s">
        <v>32</v>
      </c>
      <c r="X31" s="169" t="s">
        <v>33</v>
      </c>
      <c r="Y31" s="169" t="s">
        <v>34</v>
      </c>
      <c r="Z31" s="159">
        <f>SUMIFS(Import!Z$2:Z$237,Import!$F$2:$F$237,$F31,Import!$G$2:$G$237,$G31)</f>
        <v>299</v>
      </c>
      <c r="AA31" s="169">
        <f>SUMIFS(Import!AA$2:AA$237,Import!$F$2:$F$237,$F31,Import!$G$2:$G$237,$G31)</f>
        <v>18.12</v>
      </c>
      <c r="AB31" s="170">
        <f>SUMIFS(Import!AB$2:AB$237,Import!$F$2:$F$237,$F31,Import!$G$2:$G$237,$G31)</f>
        <v>62.95</v>
      </c>
      <c r="AC31" s="169">
        <v>2</v>
      </c>
      <c r="AD31" s="169" t="s">
        <v>35</v>
      </c>
      <c r="AE31" s="169" t="s">
        <v>36</v>
      </c>
      <c r="AF31" s="169" t="s">
        <v>37</v>
      </c>
      <c r="AG31" s="159">
        <f>SUMIFS(Import!AG$2:AG$237,Import!$F$2:$F$237,$F31,Import!$G$2:$G$237,$G31)</f>
        <v>176</v>
      </c>
      <c r="AH31" s="169">
        <f>SUMIFS(Import!AH$2:AH$237,Import!$F$2:$F$237,$F31,Import!$G$2:$G$237,$G31)</f>
        <v>10.67</v>
      </c>
      <c r="AI31" s="170">
        <f>SUMIFS(Import!AI$2:AI$237,Import!$F$2:$F$237,$F31,Import!$G$2:$G$237,$G31)</f>
        <v>37.049999999999997</v>
      </c>
      <c r="AN31" s="169">
        <f ca="1">SUMIFS(Import!AN$2:AN$166,Import!$F$2:$F$166,$F31,Import!$G$2:$G$166,$G31)</f>
        <v>0</v>
      </c>
      <c r="AO31" s="169">
        <f ca="1">SUMIFS(Import!AO$2:AO$166,Import!$F$2:$F$166,$F31,Import!$G$2:$G$166,$G31)</f>
        <v>0</v>
      </c>
      <c r="AP31" s="169">
        <f ca="1">SUMIFS(Import!AP$2:AP$166,Import!$F$2:$F$166,$F31,Import!$G$2:$G$166,$G31)</f>
        <v>0</v>
      </c>
      <c r="AU31" s="169">
        <f ca="1">SUMIFS(Import!AU$2:AU$166,Import!$F$2:$F$166,$F31,Import!$G$2:$G$166,$G31)</f>
        <v>0</v>
      </c>
      <c r="AV31" s="169">
        <f ca="1">SUMIFS(Import!AV$2:AV$166,Import!$F$2:$F$166,$F31,Import!$G$2:$G$166,$G31)</f>
        <v>0</v>
      </c>
      <c r="AW31" s="169">
        <f ca="1">SUMIFS(Import!AW$2:AW$166,Import!$F$2:$F$166,$F31,Import!$G$2:$G$166,$G31)</f>
        <v>0</v>
      </c>
      <c r="BB31" s="169">
        <f ca="1">SUMIFS(Import!BB$2:BB$166,Import!$F$2:$F$166,$F31,Import!$G$2:$G$166,$G31)</f>
        <v>0</v>
      </c>
      <c r="BC31" s="169">
        <f ca="1">SUMIFS(Import!BC$2:BC$166,Import!$F$2:$F$166,$F31,Import!$G$2:$G$166,$G31)</f>
        <v>0</v>
      </c>
      <c r="BD31" s="169">
        <f ca="1">SUMIFS(Import!BD$2:BD$166,Import!$F$2:$F$166,$F31,Import!$G$2:$G$166,$G31)</f>
        <v>0</v>
      </c>
      <c r="BI31" s="169">
        <f ca="1">SUMIFS(Import!BI$2:BI$166,Import!$F$2:$F$166,$F31,Import!$G$2:$G$166,$G31)</f>
        <v>0</v>
      </c>
      <c r="BJ31" s="169">
        <f ca="1">SUMIFS(Import!BJ$2:BJ$166,Import!$F$2:$F$166,$F31,Import!$G$2:$G$166,$G31)</f>
        <v>0</v>
      </c>
      <c r="BK31" s="169">
        <f ca="1">SUMIFS(Import!BK$2:BK$166,Import!$F$2:$F$166,$F31,Import!$G$2:$G$166,$G31)</f>
        <v>0</v>
      </c>
      <c r="BP31" s="169">
        <f ca="1">SUMIFS(Import!BP$2:BP$166,Import!$F$2:$F$166,$F31,Import!$G$2:$G$166,$G31)</f>
        <v>0</v>
      </c>
      <c r="BQ31" s="169">
        <f ca="1">SUMIFS(Import!BQ$2:BQ$166,Import!$F$2:$F$166,$F31,Import!$G$2:$G$166,$G31)</f>
        <v>0</v>
      </c>
      <c r="BR31" s="169">
        <f ca="1">SUMIFS(Import!BR$2:BR$166,Import!$F$2:$F$166,$F31,Import!$G$2:$G$166,$G31)</f>
        <v>0</v>
      </c>
      <c r="BW31" s="169">
        <f ca="1">SUMIFS(Import!BW$2:BW$166,Import!$F$2:$F$166,$F31,Import!$G$2:$G$166,$G31)</f>
        <v>0</v>
      </c>
      <c r="BX31" s="169">
        <f ca="1">SUMIFS(Import!BX$2:BX$166,Import!$F$2:$F$166,$F31,Import!$G$2:$G$166,$G31)</f>
        <v>0</v>
      </c>
      <c r="BY31" s="169">
        <f ca="1">SUMIFS(Import!BY$2:BY$166,Import!$F$2:$F$166,$F31,Import!$G$2:$G$166,$G31)</f>
        <v>0</v>
      </c>
      <c r="CD31" s="169">
        <f ca="1">SUMIFS(Import!CD$2:CD$166,Import!$F$2:$F$166,$F31,Import!$G$2:$G$166,$G31)</f>
        <v>0</v>
      </c>
      <c r="CE31" s="169">
        <f ca="1">SUMIFS(Import!CE$2:CE$166,Import!$F$2:$F$166,$F31,Import!$G$2:$G$166,$G31)</f>
        <v>0</v>
      </c>
      <c r="CF31" s="169">
        <f ca="1">SUMIFS(Import!CF$2:CF$166,Import!$F$2:$F$166,$F31,Import!$G$2:$G$166,$G31)</f>
        <v>0</v>
      </c>
      <c r="CK31" s="169">
        <f ca="1">SUMIFS(Import!CK$2:CK$166,Import!$F$2:$F$166,$F31,Import!$G$2:$G$166,$G31)</f>
        <v>0</v>
      </c>
      <c r="CL31" s="169">
        <f ca="1">SUMIFS(Import!CL$2:CL$166,Import!$F$2:$F$166,$F31,Import!$G$2:$G$166,$G31)</f>
        <v>0</v>
      </c>
      <c r="CM31" s="169">
        <f ca="1">SUMIFS(Import!CM$2:CM$166,Import!$F$2:$F$166,$F31,Import!$G$2:$G$166,$G31)</f>
        <v>0</v>
      </c>
      <c r="CR31" s="169">
        <f ca="1">SUMIFS(Import!CR$2:CR$166,Import!$F$2:$F$166,$F31,Import!$G$2:$G$166,$G31)</f>
        <v>0</v>
      </c>
      <c r="CS31" s="169">
        <f ca="1">SUMIFS(Import!CS$2:CS$166,Import!$F$2:$F$166,$F31,Import!$G$2:$G$166,$G31)</f>
        <v>0</v>
      </c>
      <c r="CT31" s="169">
        <f ca="1">SUMIFS(Import!CT$2:CT$166,Import!$F$2:$F$166,$F31,Import!$G$2:$G$166,$G31)</f>
        <v>0</v>
      </c>
    </row>
    <row r="32" spans="1:98" s="172" customFormat="1" x14ac:dyDescent="0.15">
      <c r="A32" s="171" t="s">
        <v>28</v>
      </c>
      <c r="B32" s="172" t="s">
        <v>29</v>
      </c>
      <c r="C32" s="172">
        <v>1</v>
      </c>
      <c r="D32" s="172" t="s">
        <v>30</v>
      </c>
      <c r="E32" s="172">
        <v>16</v>
      </c>
      <c r="F32" s="172" t="s">
        <v>43</v>
      </c>
      <c r="G32" s="172">
        <v>1</v>
      </c>
      <c r="H32" s="154">
        <f>IF(SUMIFS(Import!H$2:H$237,Import!$F$2:$F$237,$F32,Import!$G$2:$G$237,$G32)=0,Data_T1!$H32,SUMIFS(Import!H$2:H$237,Import!$F$2:$F$237,$F32,Import!$G$2:$G$237,$G32))</f>
        <v>606</v>
      </c>
      <c r="I32" s="154">
        <f>SUMIFS(Import!I$2:I$237,Import!$F$2:$F$237,$F32,Import!$G$2:$G$237,$G32)</f>
        <v>315</v>
      </c>
      <c r="J32" s="172">
        <f>SUMIFS(Import!J$2:J$237,Import!$F$2:$F$237,$F32,Import!$G$2:$G$237,$G32)</f>
        <v>51.98</v>
      </c>
      <c r="K32" s="154">
        <f>SUMIFS(Import!K$2:K$237,Import!$F$2:$F$237,$F32,Import!$G$2:$G$237,$G32)</f>
        <v>291</v>
      </c>
      <c r="L32" s="172">
        <f>SUMIFS(Import!L$2:L$237,Import!$F$2:$F$237,$F32,Import!$G$2:$G$237,$G32)</f>
        <v>48.02</v>
      </c>
      <c r="M32" s="154">
        <f>SUMIFS(Import!M$2:M$237,Import!$F$2:$F$237,$F32,Import!$G$2:$G$237,$G32)</f>
        <v>7</v>
      </c>
      <c r="N32" s="172">
        <f>SUMIFS(Import!N$2:N$237,Import!$F$2:$F$237,$F32,Import!$G$2:$G$237,$G32)</f>
        <v>1.1599999999999999</v>
      </c>
      <c r="O32" s="172">
        <f>SUMIFS(Import!O$2:O$237,Import!$F$2:$F$237,$F32,Import!$G$2:$G$237,$G32)</f>
        <v>2.41</v>
      </c>
      <c r="P32" s="154">
        <f>SUMIFS(Import!P$2:P$237,Import!$F$2:$F$237,$F32,Import!$G$2:$G$237,$G32)</f>
        <v>3</v>
      </c>
      <c r="Q32" s="172">
        <f>SUMIFS(Import!Q$2:Q$237,Import!$F$2:$F$237,$F32,Import!$G$2:$G$237,$G32)</f>
        <v>0.5</v>
      </c>
      <c r="R32" s="172">
        <f>SUMIFS(Import!R$2:R$237,Import!$F$2:$F$237,$F32,Import!$G$2:$G$237,$G32)</f>
        <v>1.03</v>
      </c>
      <c r="S32" s="154">
        <f>SUMIFS(Import!S$2:S$237,Import!$F$2:$F$237,$F32,Import!$G$2:$G$237,$G32)</f>
        <v>281</v>
      </c>
      <c r="T32" s="172">
        <f>SUMIFS(Import!T$2:T$237,Import!$F$2:$F$237,$F32,Import!$G$2:$G$237,$G32)</f>
        <v>46.37</v>
      </c>
      <c r="U32" s="172">
        <f>SUMIFS(Import!U$2:U$237,Import!$F$2:$F$237,$F32,Import!$G$2:$G$237,$G32)</f>
        <v>96.56</v>
      </c>
      <c r="V32" s="172">
        <v>1</v>
      </c>
      <c r="W32" s="172" t="s">
        <v>32</v>
      </c>
      <c r="X32" s="172" t="s">
        <v>33</v>
      </c>
      <c r="Y32" s="172" t="s">
        <v>34</v>
      </c>
      <c r="Z32" s="158">
        <f>SUMIFS(Import!Z$2:Z$237,Import!$F$2:$F$237,$F32,Import!$G$2:$G$237,$G32)</f>
        <v>119</v>
      </c>
      <c r="AA32" s="172">
        <f>SUMIFS(Import!AA$2:AA$237,Import!$F$2:$F$237,$F32,Import!$G$2:$G$237,$G32)</f>
        <v>19.64</v>
      </c>
      <c r="AB32" s="173">
        <f>SUMIFS(Import!AB$2:AB$237,Import!$F$2:$F$237,$F32,Import!$G$2:$G$237,$G32)</f>
        <v>42.35</v>
      </c>
      <c r="AC32" s="172">
        <v>2</v>
      </c>
      <c r="AD32" s="172" t="s">
        <v>35</v>
      </c>
      <c r="AE32" s="172" t="s">
        <v>36</v>
      </c>
      <c r="AF32" s="172" t="s">
        <v>37</v>
      </c>
      <c r="AG32" s="158">
        <f>SUMIFS(Import!AG$2:AG$237,Import!$F$2:$F$237,$F32,Import!$G$2:$G$237,$G32)</f>
        <v>162</v>
      </c>
      <c r="AH32" s="172">
        <f>SUMIFS(Import!AH$2:AH$237,Import!$F$2:$F$237,$F32,Import!$G$2:$G$237,$G32)</f>
        <v>26.73</v>
      </c>
      <c r="AI32" s="173">
        <f>SUMIFS(Import!AI$2:AI$237,Import!$F$2:$F$237,$F32,Import!$G$2:$G$237,$G32)</f>
        <v>57.65</v>
      </c>
      <c r="AN32" s="172">
        <f ca="1">SUMIFS(Import!AN$2:AN$166,Import!$F$2:$F$166,$F32,Import!$G$2:$G$166,$G32)</f>
        <v>0</v>
      </c>
      <c r="AO32" s="172">
        <f ca="1">SUMIFS(Import!AO$2:AO$166,Import!$F$2:$F$166,$F32,Import!$G$2:$G$166,$G32)</f>
        <v>0</v>
      </c>
      <c r="AP32" s="172">
        <f ca="1">SUMIFS(Import!AP$2:AP$166,Import!$F$2:$F$166,$F32,Import!$G$2:$G$166,$G32)</f>
        <v>0</v>
      </c>
      <c r="AU32" s="172">
        <f ca="1">SUMIFS(Import!AU$2:AU$166,Import!$F$2:$F$166,$F32,Import!$G$2:$G$166,$G32)</f>
        <v>0</v>
      </c>
      <c r="AV32" s="172">
        <f ca="1">SUMIFS(Import!AV$2:AV$166,Import!$F$2:$F$166,$F32,Import!$G$2:$G$166,$G32)</f>
        <v>0</v>
      </c>
      <c r="AW32" s="172">
        <f ca="1">SUMIFS(Import!AW$2:AW$166,Import!$F$2:$F$166,$F32,Import!$G$2:$G$166,$G32)</f>
        <v>0</v>
      </c>
      <c r="BB32" s="172">
        <f ca="1">SUMIFS(Import!BB$2:BB$166,Import!$F$2:$F$166,$F32,Import!$G$2:$G$166,$G32)</f>
        <v>0</v>
      </c>
      <c r="BC32" s="172">
        <f ca="1">SUMIFS(Import!BC$2:BC$166,Import!$F$2:$F$166,$F32,Import!$G$2:$G$166,$G32)</f>
        <v>0</v>
      </c>
      <c r="BD32" s="172">
        <f ca="1">SUMIFS(Import!BD$2:BD$166,Import!$F$2:$F$166,$F32,Import!$G$2:$G$166,$G32)</f>
        <v>0</v>
      </c>
      <c r="BI32" s="172">
        <f ca="1">SUMIFS(Import!BI$2:BI$166,Import!$F$2:$F$166,$F32,Import!$G$2:$G$166,$G32)</f>
        <v>0</v>
      </c>
      <c r="BJ32" s="172">
        <f ca="1">SUMIFS(Import!BJ$2:BJ$166,Import!$F$2:$F$166,$F32,Import!$G$2:$G$166,$G32)</f>
        <v>0</v>
      </c>
      <c r="BK32" s="172">
        <f ca="1">SUMIFS(Import!BK$2:BK$166,Import!$F$2:$F$166,$F32,Import!$G$2:$G$166,$G32)</f>
        <v>0</v>
      </c>
      <c r="BP32" s="172">
        <f ca="1">SUMIFS(Import!BP$2:BP$166,Import!$F$2:$F$166,$F32,Import!$G$2:$G$166,$G32)</f>
        <v>0</v>
      </c>
      <c r="BQ32" s="172">
        <f ca="1">SUMIFS(Import!BQ$2:BQ$166,Import!$F$2:$F$166,$F32,Import!$G$2:$G$166,$G32)</f>
        <v>0</v>
      </c>
      <c r="BR32" s="172">
        <f ca="1">SUMIFS(Import!BR$2:BR$166,Import!$F$2:$F$166,$F32,Import!$G$2:$G$166,$G32)</f>
        <v>0</v>
      </c>
      <c r="BW32" s="172">
        <f ca="1">SUMIFS(Import!BW$2:BW$166,Import!$F$2:$F$166,$F32,Import!$G$2:$G$166,$G32)</f>
        <v>0</v>
      </c>
      <c r="BX32" s="172">
        <f ca="1">SUMIFS(Import!BX$2:BX$166,Import!$F$2:$F$166,$F32,Import!$G$2:$G$166,$G32)</f>
        <v>0</v>
      </c>
      <c r="BY32" s="172">
        <f ca="1">SUMIFS(Import!BY$2:BY$166,Import!$F$2:$F$166,$F32,Import!$G$2:$G$166,$G32)</f>
        <v>0</v>
      </c>
      <c r="CD32" s="172">
        <f ca="1">SUMIFS(Import!CD$2:CD$166,Import!$F$2:$F$166,$F32,Import!$G$2:$G$166,$G32)</f>
        <v>0</v>
      </c>
      <c r="CE32" s="172">
        <f ca="1">SUMIFS(Import!CE$2:CE$166,Import!$F$2:$F$166,$F32,Import!$G$2:$G$166,$G32)</f>
        <v>0</v>
      </c>
      <c r="CF32" s="172">
        <f ca="1">SUMIFS(Import!CF$2:CF$166,Import!$F$2:$F$166,$F32,Import!$G$2:$G$166,$G32)</f>
        <v>0</v>
      </c>
      <c r="CK32" s="172">
        <f ca="1">SUMIFS(Import!CK$2:CK$166,Import!$F$2:$F$166,$F32,Import!$G$2:$G$166,$G32)</f>
        <v>0</v>
      </c>
      <c r="CL32" s="172">
        <f ca="1">SUMIFS(Import!CL$2:CL$166,Import!$F$2:$F$166,$F32,Import!$G$2:$G$166,$G32)</f>
        <v>0</v>
      </c>
      <c r="CM32" s="172">
        <f ca="1">SUMIFS(Import!CM$2:CM$166,Import!$F$2:$F$166,$F32,Import!$G$2:$G$166,$G32)</f>
        <v>0</v>
      </c>
      <c r="CR32" s="172">
        <f ca="1">SUMIFS(Import!CR$2:CR$166,Import!$F$2:$F$166,$F32,Import!$G$2:$G$166,$G32)</f>
        <v>0</v>
      </c>
      <c r="CS32" s="172">
        <f ca="1">SUMIFS(Import!CS$2:CS$166,Import!$F$2:$F$166,$F32,Import!$G$2:$G$166,$G32)</f>
        <v>0</v>
      </c>
      <c r="CT32" s="172">
        <f ca="1">SUMIFS(Import!CT$2:CT$166,Import!$F$2:$F$166,$F32,Import!$G$2:$G$166,$G32)</f>
        <v>0</v>
      </c>
    </row>
    <row r="33" spans="1:98" s="175" customFormat="1" x14ac:dyDescent="0.15">
      <c r="A33" s="174" t="s">
        <v>28</v>
      </c>
      <c r="B33" s="175" t="s">
        <v>29</v>
      </c>
      <c r="C33" s="175">
        <v>1</v>
      </c>
      <c r="D33" s="175" t="s">
        <v>30</v>
      </c>
      <c r="E33" s="175">
        <v>16</v>
      </c>
      <c r="F33" s="175" t="s">
        <v>43</v>
      </c>
      <c r="G33" s="175">
        <v>2</v>
      </c>
      <c r="H33" s="156">
        <f>IF(SUMIFS(Import!H$2:H$237,Import!$F$2:$F$237,$F33,Import!$G$2:$G$237,$G33)=0,Data_T1!$H33,SUMIFS(Import!H$2:H$237,Import!$F$2:$F$237,$F33,Import!$G$2:$G$237,$G33))</f>
        <v>237</v>
      </c>
      <c r="I33" s="156">
        <f>SUMIFS(Import!I$2:I$237,Import!$F$2:$F$237,$F33,Import!$G$2:$G$237,$G33)</f>
        <v>147</v>
      </c>
      <c r="J33" s="175">
        <f>SUMIFS(Import!J$2:J$237,Import!$F$2:$F$237,$F33,Import!$G$2:$G$237,$G33)</f>
        <v>62.03</v>
      </c>
      <c r="K33" s="156">
        <f>SUMIFS(Import!K$2:K$237,Import!$F$2:$F$237,$F33,Import!$G$2:$G$237,$G33)</f>
        <v>90</v>
      </c>
      <c r="L33" s="175">
        <f>SUMIFS(Import!L$2:L$237,Import!$F$2:$F$237,$F33,Import!$G$2:$G$237,$G33)</f>
        <v>37.97</v>
      </c>
      <c r="M33" s="156">
        <f>SUMIFS(Import!M$2:M$237,Import!$F$2:$F$237,$F33,Import!$G$2:$G$237,$G33)</f>
        <v>1</v>
      </c>
      <c r="N33" s="175">
        <f>SUMIFS(Import!N$2:N$237,Import!$F$2:$F$237,$F33,Import!$G$2:$G$237,$G33)</f>
        <v>0.42</v>
      </c>
      <c r="O33" s="175">
        <f>SUMIFS(Import!O$2:O$237,Import!$F$2:$F$237,$F33,Import!$G$2:$G$237,$G33)</f>
        <v>1.1100000000000001</v>
      </c>
      <c r="P33" s="156">
        <f>SUMIFS(Import!P$2:P$237,Import!$F$2:$F$237,$F33,Import!$G$2:$G$237,$G33)</f>
        <v>0</v>
      </c>
      <c r="Q33" s="175">
        <f>SUMIFS(Import!Q$2:Q$237,Import!$F$2:$F$237,$F33,Import!$G$2:$G$237,$G33)</f>
        <v>0</v>
      </c>
      <c r="R33" s="175">
        <f>SUMIFS(Import!R$2:R$237,Import!$F$2:$F$237,$F33,Import!$G$2:$G$237,$G33)</f>
        <v>0</v>
      </c>
      <c r="S33" s="156">
        <f>SUMIFS(Import!S$2:S$237,Import!$F$2:$F$237,$F33,Import!$G$2:$G$237,$G33)</f>
        <v>89</v>
      </c>
      <c r="T33" s="175">
        <f>SUMIFS(Import!T$2:T$237,Import!$F$2:$F$237,$F33,Import!$G$2:$G$237,$G33)</f>
        <v>37.549999999999997</v>
      </c>
      <c r="U33" s="175">
        <f>SUMIFS(Import!U$2:U$237,Import!$F$2:$F$237,$F33,Import!$G$2:$G$237,$G33)</f>
        <v>98.89</v>
      </c>
      <c r="V33" s="175">
        <v>1</v>
      </c>
      <c r="W33" s="175" t="s">
        <v>32</v>
      </c>
      <c r="X33" s="175" t="s">
        <v>33</v>
      </c>
      <c r="Y33" s="175" t="s">
        <v>34</v>
      </c>
      <c r="Z33" s="160">
        <f>SUMIFS(Import!Z$2:Z$237,Import!$F$2:$F$237,$F33,Import!$G$2:$G$237,$G33)</f>
        <v>37</v>
      </c>
      <c r="AA33" s="175">
        <f>SUMIFS(Import!AA$2:AA$237,Import!$F$2:$F$237,$F33,Import!$G$2:$G$237,$G33)</f>
        <v>15.61</v>
      </c>
      <c r="AB33" s="176">
        <f>SUMIFS(Import!AB$2:AB$237,Import!$F$2:$F$237,$F33,Import!$G$2:$G$237,$G33)</f>
        <v>41.57</v>
      </c>
      <c r="AC33" s="175">
        <v>2</v>
      </c>
      <c r="AD33" s="175" t="s">
        <v>35</v>
      </c>
      <c r="AE33" s="175" t="s">
        <v>36</v>
      </c>
      <c r="AF33" s="175" t="s">
        <v>37</v>
      </c>
      <c r="AG33" s="160">
        <f>SUMIFS(Import!AG$2:AG$237,Import!$F$2:$F$237,$F33,Import!$G$2:$G$237,$G33)</f>
        <v>52</v>
      </c>
      <c r="AH33" s="175">
        <f>SUMIFS(Import!AH$2:AH$237,Import!$F$2:$F$237,$F33,Import!$G$2:$G$237,$G33)</f>
        <v>21.94</v>
      </c>
      <c r="AI33" s="176">
        <f>SUMIFS(Import!AI$2:AI$237,Import!$F$2:$F$237,$F33,Import!$G$2:$G$237,$G33)</f>
        <v>58.43</v>
      </c>
      <c r="AN33" s="175">
        <f ca="1">SUMIFS(Import!AN$2:AN$166,Import!$F$2:$F$166,$F33,Import!$G$2:$G$166,$G33)</f>
        <v>0</v>
      </c>
      <c r="AO33" s="175">
        <f ca="1">SUMIFS(Import!AO$2:AO$166,Import!$F$2:$F$166,$F33,Import!$G$2:$G$166,$G33)</f>
        <v>0</v>
      </c>
      <c r="AP33" s="175">
        <f ca="1">SUMIFS(Import!AP$2:AP$166,Import!$F$2:$F$166,$F33,Import!$G$2:$G$166,$G33)</f>
        <v>0</v>
      </c>
      <c r="AU33" s="175">
        <f ca="1">SUMIFS(Import!AU$2:AU$166,Import!$F$2:$F$166,$F33,Import!$G$2:$G$166,$G33)</f>
        <v>0</v>
      </c>
      <c r="AV33" s="175">
        <f ca="1">SUMIFS(Import!AV$2:AV$166,Import!$F$2:$F$166,$F33,Import!$G$2:$G$166,$G33)</f>
        <v>0</v>
      </c>
      <c r="AW33" s="175">
        <f ca="1">SUMIFS(Import!AW$2:AW$166,Import!$F$2:$F$166,$F33,Import!$G$2:$G$166,$G33)</f>
        <v>0</v>
      </c>
      <c r="BB33" s="175">
        <f ca="1">SUMIFS(Import!BB$2:BB$166,Import!$F$2:$F$166,$F33,Import!$G$2:$G$166,$G33)</f>
        <v>0</v>
      </c>
      <c r="BC33" s="175">
        <f ca="1">SUMIFS(Import!BC$2:BC$166,Import!$F$2:$F$166,$F33,Import!$G$2:$G$166,$G33)</f>
        <v>0</v>
      </c>
      <c r="BD33" s="175">
        <f ca="1">SUMIFS(Import!BD$2:BD$166,Import!$F$2:$F$166,$F33,Import!$G$2:$G$166,$G33)</f>
        <v>0</v>
      </c>
      <c r="BI33" s="175">
        <f ca="1">SUMIFS(Import!BI$2:BI$166,Import!$F$2:$F$166,$F33,Import!$G$2:$G$166,$G33)</f>
        <v>0</v>
      </c>
      <c r="BJ33" s="175">
        <f ca="1">SUMIFS(Import!BJ$2:BJ$166,Import!$F$2:$F$166,$F33,Import!$G$2:$G$166,$G33)</f>
        <v>0</v>
      </c>
      <c r="BK33" s="175">
        <f ca="1">SUMIFS(Import!BK$2:BK$166,Import!$F$2:$F$166,$F33,Import!$G$2:$G$166,$G33)</f>
        <v>0</v>
      </c>
      <c r="BP33" s="175">
        <f ca="1">SUMIFS(Import!BP$2:BP$166,Import!$F$2:$F$166,$F33,Import!$G$2:$G$166,$G33)</f>
        <v>0</v>
      </c>
      <c r="BQ33" s="175">
        <f ca="1">SUMIFS(Import!BQ$2:BQ$166,Import!$F$2:$F$166,$F33,Import!$G$2:$G$166,$G33)</f>
        <v>0</v>
      </c>
      <c r="BR33" s="175">
        <f ca="1">SUMIFS(Import!BR$2:BR$166,Import!$F$2:$F$166,$F33,Import!$G$2:$G$166,$G33)</f>
        <v>0</v>
      </c>
      <c r="BW33" s="175">
        <f ca="1">SUMIFS(Import!BW$2:BW$166,Import!$F$2:$F$166,$F33,Import!$G$2:$G$166,$G33)</f>
        <v>0</v>
      </c>
      <c r="BX33" s="175">
        <f ca="1">SUMIFS(Import!BX$2:BX$166,Import!$F$2:$F$166,$F33,Import!$G$2:$G$166,$G33)</f>
        <v>0</v>
      </c>
      <c r="BY33" s="175">
        <f ca="1">SUMIFS(Import!BY$2:BY$166,Import!$F$2:$F$166,$F33,Import!$G$2:$G$166,$G33)</f>
        <v>0</v>
      </c>
      <c r="CD33" s="175">
        <f ca="1">SUMIFS(Import!CD$2:CD$166,Import!$F$2:$F$166,$F33,Import!$G$2:$G$166,$G33)</f>
        <v>0</v>
      </c>
      <c r="CE33" s="175">
        <f ca="1">SUMIFS(Import!CE$2:CE$166,Import!$F$2:$F$166,$F33,Import!$G$2:$G$166,$G33)</f>
        <v>0</v>
      </c>
      <c r="CF33" s="175">
        <f ca="1">SUMIFS(Import!CF$2:CF$166,Import!$F$2:$F$166,$F33,Import!$G$2:$G$166,$G33)</f>
        <v>0</v>
      </c>
      <c r="CK33" s="175">
        <f ca="1">SUMIFS(Import!CK$2:CK$166,Import!$F$2:$F$166,$F33,Import!$G$2:$G$166,$G33)</f>
        <v>0</v>
      </c>
      <c r="CL33" s="175">
        <f ca="1">SUMIFS(Import!CL$2:CL$166,Import!$F$2:$F$166,$F33,Import!$G$2:$G$166,$G33)</f>
        <v>0</v>
      </c>
      <c r="CM33" s="175">
        <f ca="1">SUMIFS(Import!CM$2:CM$166,Import!$F$2:$F$166,$F33,Import!$G$2:$G$166,$G33)</f>
        <v>0</v>
      </c>
      <c r="CR33" s="175">
        <f ca="1">SUMIFS(Import!CR$2:CR$166,Import!$F$2:$F$166,$F33,Import!$G$2:$G$166,$G33)</f>
        <v>0</v>
      </c>
      <c r="CS33" s="175">
        <f ca="1">SUMIFS(Import!CS$2:CS$166,Import!$F$2:$F$166,$F33,Import!$G$2:$G$166,$G33)</f>
        <v>0</v>
      </c>
      <c r="CT33" s="175">
        <f ca="1">SUMIFS(Import!CT$2:CT$166,Import!$F$2:$F$166,$F33,Import!$G$2:$G$166,$G33)</f>
        <v>0</v>
      </c>
    </row>
    <row r="34" spans="1:98" s="175" customFormat="1" x14ac:dyDescent="0.15">
      <c r="A34" s="174" t="s">
        <v>28</v>
      </c>
      <c r="B34" s="175" t="s">
        <v>29</v>
      </c>
      <c r="C34" s="175">
        <v>1</v>
      </c>
      <c r="D34" s="175" t="s">
        <v>30</v>
      </c>
      <c r="E34" s="175">
        <v>16</v>
      </c>
      <c r="F34" s="175" t="s">
        <v>43</v>
      </c>
      <c r="G34" s="175">
        <v>3</v>
      </c>
      <c r="H34" s="156">
        <f>IF(SUMIFS(Import!H$2:H$237,Import!$F$2:$F$237,$F34,Import!$G$2:$G$237,$G34)=0,Data_T1!$H34,SUMIFS(Import!H$2:H$237,Import!$F$2:$F$237,$F34,Import!$G$2:$G$237,$G34))</f>
        <v>214</v>
      </c>
      <c r="I34" s="156">
        <f>SUMIFS(Import!I$2:I$237,Import!$F$2:$F$237,$F34,Import!$G$2:$G$237,$G34)</f>
        <v>92</v>
      </c>
      <c r="J34" s="175">
        <f>SUMIFS(Import!J$2:J$237,Import!$F$2:$F$237,$F34,Import!$G$2:$G$237,$G34)</f>
        <v>42.99</v>
      </c>
      <c r="K34" s="156">
        <f>SUMIFS(Import!K$2:K$237,Import!$F$2:$F$237,$F34,Import!$G$2:$G$237,$G34)</f>
        <v>122</v>
      </c>
      <c r="L34" s="175">
        <f>SUMIFS(Import!L$2:L$237,Import!$F$2:$F$237,$F34,Import!$G$2:$G$237,$G34)</f>
        <v>57.01</v>
      </c>
      <c r="M34" s="156">
        <f>SUMIFS(Import!M$2:M$237,Import!$F$2:$F$237,$F34,Import!$G$2:$G$237,$G34)</f>
        <v>3</v>
      </c>
      <c r="N34" s="175">
        <f>SUMIFS(Import!N$2:N$237,Import!$F$2:$F$237,$F34,Import!$G$2:$G$237,$G34)</f>
        <v>1.4</v>
      </c>
      <c r="O34" s="175">
        <f>SUMIFS(Import!O$2:O$237,Import!$F$2:$F$237,$F34,Import!$G$2:$G$237,$G34)</f>
        <v>2.46</v>
      </c>
      <c r="P34" s="156">
        <f>SUMIFS(Import!P$2:P$237,Import!$F$2:$F$237,$F34,Import!$G$2:$G$237,$G34)</f>
        <v>7</v>
      </c>
      <c r="Q34" s="175">
        <f>SUMIFS(Import!Q$2:Q$237,Import!$F$2:$F$237,$F34,Import!$G$2:$G$237,$G34)</f>
        <v>3.27</v>
      </c>
      <c r="R34" s="175">
        <f>SUMIFS(Import!R$2:R$237,Import!$F$2:$F$237,$F34,Import!$G$2:$G$237,$G34)</f>
        <v>5.74</v>
      </c>
      <c r="S34" s="156">
        <f>SUMIFS(Import!S$2:S$237,Import!$F$2:$F$237,$F34,Import!$G$2:$G$237,$G34)</f>
        <v>112</v>
      </c>
      <c r="T34" s="175">
        <f>SUMIFS(Import!T$2:T$237,Import!$F$2:$F$237,$F34,Import!$G$2:$G$237,$G34)</f>
        <v>52.34</v>
      </c>
      <c r="U34" s="175">
        <f>SUMIFS(Import!U$2:U$237,Import!$F$2:$F$237,$F34,Import!$G$2:$G$237,$G34)</f>
        <v>91.8</v>
      </c>
      <c r="V34" s="175">
        <v>1</v>
      </c>
      <c r="W34" s="175" t="s">
        <v>32</v>
      </c>
      <c r="X34" s="175" t="s">
        <v>33</v>
      </c>
      <c r="Y34" s="175" t="s">
        <v>34</v>
      </c>
      <c r="Z34" s="160">
        <f>SUMIFS(Import!Z$2:Z$237,Import!$F$2:$F$237,$F34,Import!$G$2:$G$237,$G34)</f>
        <v>79</v>
      </c>
      <c r="AA34" s="175">
        <f>SUMIFS(Import!AA$2:AA$237,Import!$F$2:$F$237,$F34,Import!$G$2:$G$237,$G34)</f>
        <v>36.92</v>
      </c>
      <c r="AB34" s="176">
        <f>SUMIFS(Import!AB$2:AB$237,Import!$F$2:$F$237,$F34,Import!$G$2:$G$237,$G34)</f>
        <v>70.540000000000006</v>
      </c>
      <c r="AC34" s="175">
        <v>2</v>
      </c>
      <c r="AD34" s="175" t="s">
        <v>35</v>
      </c>
      <c r="AE34" s="175" t="s">
        <v>36</v>
      </c>
      <c r="AF34" s="175" t="s">
        <v>37</v>
      </c>
      <c r="AG34" s="160">
        <f>SUMIFS(Import!AG$2:AG$237,Import!$F$2:$F$237,$F34,Import!$G$2:$G$237,$G34)</f>
        <v>33</v>
      </c>
      <c r="AH34" s="175">
        <f>SUMIFS(Import!AH$2:AH$237,Import!$F$2:$F$237,$F34,Import!$G$2:$G$237,$G34)</f>
        <v>15.42</v>
      </c>
      <c r="AI34" s="176">
        <f>SUMIFS(Import!AI$2:AI$237,Import!$F$2:$F$237,$F34,Import!$G$2:$G$237,$G34)</f>
        <v>29.46</v>
      </c>
      <c r="AN34" s="175">
        <f ca="1">SUMIFS(Import!AN$2:AN$166,Import!$F$2:$F$166,$F34,Import!$G$2:$G$166,$G34)</f>
        <v>0</v>
      </c>
      <c r="AO34" s="175">
        <f ca="1">SUMIFS(Import!AO$2:AO$166,Import!$F$2:$F$166,$F34,Import!$G$2:$G$166,$G34)</f>
        <v>0</v>
      </c>
      <c r="AP34" s="175">
        <f ca="1">SUMIFS(Import!AP$2:AP$166,Import!$F$2:$F$166,$F34,Import!$G$2:$G$166,$G34)</f>
        <v>0</v>
      </c>
      <c r="AU34" s="175">
        <f ca="1">SUMIFS(Import!AU$2:AU$166,Import!$F$2:$F$166,$F34,Import!$G$2:$G$166,$G34)</f>
        <v>0</v>
      </c>
      <c r="AV34" s="175">
        <f ca="1">SUMIFS(Import!AV$2:AV$166,Import!$F$2:$F$166,$F34,Import!$G$2:$G$166,$G34)</f>
        <v>0</v>
      </c>
      <c r="AW34" s="175">
        <f ca="1">SUMIFS(Import!AW$2:AW$166,Import!$F$2:$F$166,$F34,Import!$G$2:$G$166,$G34)</f>
        <v>0</v>
      </c>
      <c r="BB34" s="175">
        <f ca="1">SUMIFS(Import!BB$2:BB$166,Import!$F$2:$F$166,$F34,Import!$G$2:$G$166,$G34)</f>
        <v>0</v>
      </c>
      <c r="BC34" s="175">
        <f ca="1">SUMIFS(Import!BC$2:BC$166,Import!$F$2:$F$166,$F34,Import!$G$2:$G$166,$G34)</f>
        <v>0</v>
      </c>
      <c r="BD34" s="175">
        <f ca="1">SUMIFS(Import!BD$2:BD$166,Import!$F$2:$F$166,$F34,Import!$G$2:$G$166,$G34)</f>
        <v>0</v>
      </c>
      <c r="BI34" s="175">
        <f ca="1">SUMIFS(Import!BI$2:BI$166,Import!$F$2:$F$166,$F34,Import!$G$2:$G$166,$G34)</f>
        <v>0</v>
      </c>
      <c r="BJ34" s="175">
        <f ca="1">SUMIFS(Import!BJ$2:BJ$166,Import!$F$2:$F$166,$F34,Import!$G$2:$G$166,$G34)</f>
        <v>0</v>
      </c>
      <c r="BK34" s="175">
        <f ca="1">SUMIFS(Import!BK$2:BK$166,Import!$F$2:$F$166,$F34,Import!$G$2:$G$166,$G34)</f>
        <v>0</v>
      </c>
      <c r="BP34" s="175">
        <f ca="1">SUMIFS(Import!BP$2:BP$166,Import!$F$2:$F$166,$F34,Import!$G$2:$G$166,$G34)</f>
        <v>0</v>
      </c>
      <c r="BQ34" s="175">
        <f ca="1">SUMIFS(Import!BQ$2:BQ$166,Import!$F$2:$F$166,$F34,Import!$G$2:$G$166,$G34)</f>
        <v>0</v>
      </c>
      <c r="BR34" s="175">
        <f ca="1">SUMIFS(Import!BR$2:BR$166,Import!$F$2:$F$166,$F34,Import!$G$2:$G$166,$G34)</f>
        <v>0</v>
      </c>
      <c r="BW34" s="175">
        <f ca="1">SUMIFS(Import!BW$2:BW$166,Import!$F$2:$F$166,$F34,Import!$G$2:$G$166,$G34)</f>
        <v>0</v>
      </c>
      <c r="BX34" s="175">
        <f ca="1">SUMIFS(Import!BX$2:BX$166,Import!$F$2:$F$166,$F34,Import!$G$2:$G$166,$G34)</f>
        <v>0</v>
      </c>
      <c r="BY34" s="175">
        <f ca="1">SUMIFS(Import!BY$2:BY$166,Import!$F$2:$F$166,$F34,Import!$G$2:$G$166,$G34)</f>
        <v>0</v>
      </c>
      <c r="CD34" s="175">
        <f ca="1">SUMIFS(Import!CD$2:CD$166,Import!$F$2:$F$166,$F34,Import!$G$2:$G$166,$G34)</f>
        <v>0</v>
      </c>
      <c r="CE34" s="175">
        <f ca="1">SUMIFS(Import!CE$2:CE$166,Import!$F$2:$F$166,$F34,Import!$G$2:$G$166,$G34)</f>
        <v>0</v>
      </c>
      <c r="CF34" s="175">
        <f ca="1">SUMIFS(Import!CF$2:CF$166,Import!$F$2:$F$166,$F34,Import!$G$2:$G$166,$G34)</f>
        <v>0</v>
      </c>
      <c r="CK34" s="175">
        <f ca="1">SUMIFS(Import!CK$2:CK$166,Import!$F$2:$F$166,$F34,Import!$G$2:$G$166,$G34)</f>
        <v>0</v>
      </c>
      <c r="CL34" s="175">
        <f ca="1">SUMIFS(Import!CL$2:CL$166,Import!$F$2:$F$166,$F34,Import!$G$2:$G$166,$G34)</f>
        <v>0</v>
      </c>
      <c r="CM34" s="175">
        <f ca="1">SUMIFS(Import!CM$2:CM$166,Import!$F$2:$F$166,$F34,Import!$G$2:$G$166,$G34)</f>
        <v>0</v>
      </c>
      <c r="CR34" s="175">
        <f ca="1">SUMIFS(Import!CR$2:CR$166,Import!$F$2:$F$166,$F34,Import!$G$2:$G$166,$G34)</f>
        <v>0</v>
      </c>
      <c r="CS34" s="175">
        <f ca="1">SUMIFS(Import!CS$2:CS$166,Import!$F$2:$F$166,$F34,Import!$G$2:$G$166,$G34)</f>
        <v>0</v>
      </c>
      <c r="CT34" s="175">
        <f ca="1">SUMIFS(Import!CT$2:CT$166,Import!$F$2:$F$166,$F34,Import!$G$2:$G$166,$G34)</f>
        <v>0</v>
      </c>
    </row>
    <row r="35" spans="1:98" s="175" customFormat="1" x14ac:dyDescent="0.15">
      <c r="A35" s="174" t="s">
        <v>28</v>
      </c>
      <c r="B35" s="175" t="s">
        <v>29</v>
      </c>
      <c r="C35" s="175">
        <v>1</v>
      </c>
      <c r="D35" s="175" t="s">
        <v>30</v>
      </c>
      <c r="E35" s="175">
        <v>16</v>
      </c>
      <c r="F35" s="175" t="s">
        <v>43</v>
      </c>
      <c r="G35" s="175">
        <v>4</v>
      </c>
      <c r="H35" s="156">
        <f>IF(SUMIFS(Import!H$2:H$237,Import!$F$2:$F$237,$F35,Import!$G$2:$G$237,$G35)=0,Data_T1!$H35,SUMIFS(Import!H$2:H$237,Import!$F$2:$F$237,$F35,Import!$G$2:$G$237,$G35))</f>
        <v>77</v>
      </c>
      <c r="I35" s="156">
        <f>SUMIFS(Import!I$2:I$237,Import!$F$2:$F$237,$F35,Import!$G$2:$G$237,$G35)</f>
        <v>31</v>
      </c>
      <c r="J35" s="175">
        <f>SUMIFS(Import!J$2:J$237,Import!$F$2:$F$237,$F35,Import!$G$2:$G$237,$G35)</f>
        <v>40.26</v>
      </c>
      <c r="K35" s="156">
        <f>SUMIFS(Import!K$2:K$237,Import!$F$2:$F$237,$F35,Import!$G$2:$G$237,$G35)</f>
        <v>46</v>
      </c>
      <c r="L35" s="175">
        <f>SUMIFS(Import!L$2:L$237,Import!$F$2:$F$237,$F35,Import!$G$2:$G$237,$G35)</f>
        <v>59.74</v>
      </c>
      <c r="M35" s="156">
        <f>SUMIFS(Import!M$2:M$237,Import!$F$2:$F$237,$F35,Import!$G$2:$G$237,$G35)</f>
        <v>0</v>
      </c>
      <c r="N35" s="175">
        <f>SUMIFS(Import!N$2:N$237,Import!$F$2:$F$237,$F35,Import!$G$2:$G$237,$G35)</f>
        <v>0</v>
      </c>
      <c r="O35" s="175">
        <f>SUMIFS(Import!O$2:O$237,Import!$F$2:$F$237,$F35,Import!$G$2:$G$237,$G35)</f>
        <v>0</v>
      </c>
      <c r="P35" s="156">
        <f>SUMIFS(Import!P$2:P$237,Import!$F$2:$F$237,$F35,Import!$G$2:$G$237,$G35)</f>
        <v>0</v>
      </c>
      <c r="Q35" s="175">
        <f>SUMIFS(Import!Q$2:Q$237,Import!$F$2:$F$237,$F35,Import!$G$2:$G$237,$G35)</f>
        <v>0</v>
      </c>
      <c r="R35" s="175">
        <f>SUMIFS(Import!R$2:R$237,Import!$F$2:$F$237,$F35,Import!$G$2:$G$237,$G35)</f>
        <v>0</v>
      </c>
      <c r="S35" s="156">
        <f>SUMIFS(Import!S$2:S$237,Import!$F$2:$F$237,$F35,Import!$G$2:$G$237,$G35)</f>
        <v>46</v>
      </c>
      <c r="T35" s="175">
        <f>SUMIFS(Import!T$2:T$237,Import!$F$2:$F$237,$F35,Import!$G$2:$G$237,$G35)</f>
        <v>59.74</v>
      </c>
      <c r="U35" s="175">
        <f>SUMIFS(Import!U$2:U$237,Import!$F$2:$F$237,$F35,Import!$G$2:$G$237,$G35)</f>
        <v>100</v>
      </c>
      <c r="V35" s="175">
        <v>1</v>
      </c>
      <c r="W35" s="175" t="s">
        <v>32</v>
      </c>
      <c r="X35" s="175" t="s">
        <v>33</v>
      </c>
      <c r="Y35" s="175" t="s">
        <v>34</v>
      </c>
      <c r="Z35" s="160">
        <f>SUMIFS(Import!Z$2:Z$237,Import!$F$2:$F$237,$F35,Import!$G$2:$G$237,$G35)</f>
        <v>34</v>
      </c>
      <c r="AA35" s="175">
        <f>SUMIFS(Import!AA$2:AA$237,Import!$F$2:$F$237,$F35,Import!$G$2:$G$237,$G35)</f>
        <v>44.16</v>
      </c>
      <c r="AB35" s="176">
        <f>SUMIFS(Import!AB$2:AB$237,Import!$F$2:$F$237,$F35,Import!$G$2:$G$237,$G35)</f>
        <v>73.91</v>
      </c>
      <c r="AC35" s="175">
        <v>2</v>
      </c>
      <c r="AD35" s="175" t="s">
        <v>35</v>
      </c>
      <c r="AE35" s="175" t="s">
        <v>36</v>
      </c>
      <c r="AF35" s="175" t="s">
        <v>37</v>
      </c>
      <c r="AG35" s="160">
        <f>SUMIFS(Import!AG$2:AG$237,Import!$F$2:$F$237,$F35,Import!$G$2:$G$237,$G35)</f>
        <v>12</v>
      </c>
      <c r="AH35" s="175">
        <f>SUMIFS(Import!AH$2:AH$237,Import!$F$2:$F$237,$F35,Import!$G$2:$G$237,$G35)</f>
        <v>15.58</v>
      </c>
      <c r="AI35" s="176">
        <f>SUMIFS(Import!AI$2:AI$237,Import!$F$2:$F$237,$F35,Import!$G$2:$G$237,$G35)</f>
        <v>26.09</v>
      </c>
      <c r="AN35" s="175">
        <f ca="1">SUMIFS(Import!AN$2:AN$166,Import!$F$2:$F$166,$F35,Import!$G$2:$G$166,$G35)</f>
        <v>0</v>
      </c>
      <c r="AO35" s="175">
        <f ca="1">SUMIFS(Import!AO$2:AO$166,Import!$F$2:$F$166,$F35,Import!$G$2:$G$166,$G35)</f>
        <v>0</v>
      </c>
      <c r="AP35" s="175">
        <f ca="1">SUMIFS(Import!AP$2:AP$166,Import!$F$2:$F$166,$F35,Import!$G$2:$G$166,$G35)</f>
        <v>0</v>
      </c>
      <c r="AU35" s="175">
        <f ca="1">SUMIFS(Import!AU$2:AU$166,Import!$F$2:$F$166,$F35,Import!$G$2:$G$166,$G35)</f>
        <v>0</v>
      </c>
      <c r="AV35" s="175">
        <f ca="1">SUMIFS(Import!AV$2:AV$166,Import!$F$2:$F$166,$F35,Import!$G$2:$G$166,$G35)</f>
        <v>0</v>
      </c>
      <c r="AW35" s="175">
        <f ca="1">SUMIFS(Import!AW$2:AW$166,Import!$F$2:$F$166,$F35,Import!$G$2:$G$166,$G35)</f>
        <v>0</v>
      </c>
      <c r="BB35" s="175">
        <f ca="1">SUMIFS(Import!BB$2:BB$166,Import!$F$2:$F$166,$F35,Import!$G$2:$G$166,$G35)</f>
        <v>0</v>
      </c>
      <c r="BC35" s="175">
        <f ca="1">SUMIFS(Import!BC$2:BC$166,Import!$F$2:$F$166,$F35,Import!$G$2:$G$166,$G35)</f>
        <v>0</v>
      </c>
      <c r="BD35" s="175">
        <f ca="1">SUMIFS(Import!BD$2:BD$166,Import!$F$2:$F$166,$F35,Import!$G$2:$G$166,$G35)</f>
        <v>0</v>
      </c>
      <c r="BI35" s="175">
        <f ca="1">SUMIFS(Import!BI$2:BI$166,Import!$F$2:$F$166,$F35,Import!$G$2:$G$166,$G35)</f>
        <v>0</v>
      </c>
      <c r="BJ35" s="175">
        <f ca="1">SUMIFS(Import!BJ$2:BJ$166,Import!$F$2:$F$166,$F35,Import!$G$2:$G$166,$G35)</f>
        <v>0</v>
      </c>
      <c r="BK35" s="175">
        <f ca="1">SUMIFS(Import!BK$2:BK$166,Import!$F$2:$F$166,$F35,Import!$G$2:$G$166,$G35)</f>
        <v>0</v>
      </c>
      <c r="BP35" s="175">
        <f ca="1">SUMIFS(Import!BP$2:BP$166,Import!$F$2:$F$166,$F35,Import!$G$2:$G$166,$G35)</f>
        <v>0</v>
      </c>
      <c r="BQ35" s="175">
        <f ca="1">SUMIFS(Import!BQ$2:BQ$166,Import!$F$2:$F$166,$F35,Import!$G$2:$G$166,$G35)</f>
        <v>0</v>
      </c>
      <c r="BR35" s="175">
        <f ca="1">SUMIFS(Import!BR$2:BR$166,Import!$F$2:$F$166,$F35,Import!$G$2:$G$166,$G35)</f>
        <v>0</v>
      </c>
      <c r="BW35" s="175">
        <f ca="1">SUMIFS(Import!BW$2:BW$166,Import!$F$2:$F$166,$F35,Import!$G$2:$G$166,$G35)</f>
        <v>0</v>
      </c>
      <c r="BX35" s="175">
        <f ca="1">SUMIFS(Import!BX$2:BX$166,Import!$F$2:$F$166,$F35,Import!$G$2:$G$166,$G35)</f>
        <v>0</v>
      </c>
      <c r="BY35" s="175">
        <f ca="1">SUMIFS(Import!BY$2:BY$166,Import!$F$2:$F$166,$F35,Import!$G$2:$G$166,$G35)</f>
        <v>0</v>
      </c>
      <c r="CD35" s="175">
        <f ca="1">SUMIFS(Import!CD$2:CD$166,Import!$F$2:$F$166,$F35,Import!$G$2:$G$166,$G35)</f>
        <v>0</v>
      </c>
      <c r="CE35" s="175">
        <f ca="1">SUMIFS(Import!CE$2:CE$166,Import!$F$2:$F$166,$F35,Import!$G$2:$G$166,$G35)</f>
        <v>0</v>
      </c>
      <c r="CF35" s="175">
        <f ca="1">SUMIFS(Import!CF$2:CF$166,Import!$F$2:$F$166,$F35,Import!$G$2:$G$166,$G35)</f>
        <v>0</v>
      </c>
      <c r="CK35" s="175">
        <f ca="1">SUMIFS(Import!CK$2:CK$166,Import!$F$2:$F$166,$F35,Import!$G$2:$G$166,$G35)</f>
        <v>0</v>
      </c>
      <c r="CL35" s="175">
        <f ca="1">SUMIFS(Import!CL$2:CL$166,Import!$F$2:$F$166,$F35,Import!$G$2:$G$166,$G35)</f>
        <v>0</v>
      </c>
      <c r="CM35" s="175">
        <f ca="1">SUMIFS(Import!CM$2:CM$166,Import!$F$2:$F$166,$F35,Import!$G$2:$G$166,$G35)</f>
        <v>0</v>
      </c>
      <c r="CR35" s="175">
        <f ca="1">SUMIFS(Import!CR$2:CR$166,Import!$F$2:$F$166,$F35,Import!$G$2:$G$166,$G35)</f>
        <v>0</v>
      </c>
      <c r="CS35" s="175">
        <f ca="1">SUMIFS(Import!CS$2:CS$166,Import!$F$2:$F$166,$F35,Import!$G$2:$G$166,$G35)</f>
        <v>0</v>
      </c>
      <c r="CT35" s="175">
        <f ca="1">SUMIFS(Import!CT$2:CT$166,Import!$F$2:$F$166,$F35,Import!$G$2:$G$166,$G35)</f>
        <v>0</v>
      </c>
    </row>
    <row r="36" spans="1:98" s="169" customFormat="1" ht="14" thickBot="1" x14ac:dyDescent="0.2">
      <c r="A36" s="168" t="s">
        <v>28</v>
      </c>
      <c r="B36" s="169" t="s">
        <v>29</v>
      </c>
      <c r="C36" s="169">
        <v>1</v>
      </c>
      <c r="D36" s="169" t="s">
        <v>30</v>
      </c>
      <c r="E36" s="169">
        <v>16</v>
      </c>
      <c r="F36" s="169" t="s">
        <v>43</v>
      </c>
      <c r="G36" s="169">
        <v>5</v>
      </c>
      <c r="H36" s="155">
        <f>IF(SUMIFS(Import!H$2:H$237,Import!$F$2:$F$237,$F36,Import!$G$2:$G$237,$G36)=0,Data_T1!$H36,SUMIFS(Import!H$2:H$237,Import!$F$2:$F$237,$F36,Import!$G$2:$G$237,$G36))</f>
        <v>184</v>
      </c>
      <c r="I36" s="155">
        <f>SUMIFS(Import!I$2:I$237,Import!$F$2:$F$237,$F36,Import!$G$2:$G$237,$G36)</f>
        <v>65</v>
      </c>
      <c r="J36" s="169">
        <f>SUMIFS(Import!J$2:J$237,Import!$F$2:$F$237,$F36,Import!$G$2:$G$237,$G36)</f>
        <v>35.33</v>
      </c>
      <c r="K36" s="155">
        <f>SUMIFS(Import!K$2:K$237,Import!$F$2:$F$237,$F36,Import!$G$2:$G$237,$G36)</f>
        <v>119</v>
      </c>
      <c r="L36" s="169">
        <f>SUMIFS(Import!L$2:L$237,Import!$F$2:$F$237,$F36,Import!$G$2:$G$237,$G36)</f>
        <v>64.67</v>
      </c>
      <c r="M36" s="155">
        <f>SUMIFS(Import!M$2:M$237,Import!$F$2:$F$237,$F36,Import!$G$2:$G$237,$G36)</f>
        <v>2</v>
      </c>
      <c r="N36" s="169">
        <f>SUMIFS(Import!N$2:N$237,Import!$F$2:$F$237,$F36,Import!$G$2:$G$237,$G36)</f>
        <v>1.0900000000000001</v>
      </c>
      <c r="O36" s="169">
        <f>SUMIFS(Import!O$2:O$237,Import!$F$2:$F$237,$F36,Import!$G$2:$G$237,$G36)</f>
        <v>1.68</v>
      </c>
      <c r="P36" s="155">
        <f>SUMIFS(Import!P$2:P$237,Import!$F$2:$F$237,$F36,Import!$G$2:$G$237,$G36)</f>
        <v>1</v>
      </c>
      <c r="Q36" s="169">
        <f>SUMIFS(Import!Q$2:Q$237,Import!$F$2:$F$237,$F36,Import!$G$2:$G$237,$G36)</f>
        <v>0.54</v>
      </c>
      <c r="R36" s="169">
        <f>SUMIFS(Import!R$2:R$237,Import!$F$2:$F$237,$F36,Import!$G$2:$G$237,$G36)</f>
        <v>0.84</v>
      </c>
      <c r="S36" s="155">
        <f>SUMIFS(Import!S$2:S$237,Import!$F$2:$F$237,$F36,Import!$G$2:$G$237,$G36)</f>
        <v>116</v>
      </c>
      <c r="T36" s="169">
        <f>SUMIFS(Import!T$2:T$237,Import!$F$2:$F$237,$F36,Import!$G$2:$G$237,$G36)</f>
        <v>63.04</v>
      </c>
      <c r="U36" s="169">
        <f>SUMIFS(Import!U$2:U$237,Import!$F$2:$F$237,$F36,Import!$G$2:$G$237,$G36)</f>
        <v>97.48</v>
      </c>
      <c r="V36" s="169">
        <v>1</v>
      </c>
      <c r="W36" s="169" t="s">
        <v>32</v>
      </c>
      <c r="X36" s="169" t="s">
        <v>33</v>
      </c>
      <c r="Y36" s="169" t="s">
        <v>34</v>
      </c>
      <c r="Z36" s="159">
        <f>SUMIFS(Import!Z$2:Z$237,Import!$F$2:$F$237,$F36,Import!$G$2:$G$237,$G36)</f>
        <v>67</v>
      </c>
      <c r="AA36" s="169">
        <f>SUMIFS(Import!AA$2:AA$237,Import!$F$2:$F$237,$F36,Import!$G$2:$G$237,$G36)</f>
        <v>36.409999999999997</v>
      </c>
      <c r="AB36" s="170">
        <f>SUMIFS(Import!AB$2:AB$237,Import!$F$2:$F$237,$F36,Import!$G$2:$G$237,$G36)</f>
        <v>57.76</v>
      </c>
      <c r="AC36" s="169">
        <v>2</v>
      </c>
      <c r="AD36" s="169" t="s">
        <v>35</v>
      </c>
      <c r="AE36" s="169" t="s">
        <v>36</v>
      </c>
      <c r="AF36" s="169" t="s">
        <v>37</v>
      </c>
      <c r="AG36" s="159">
        <f>SUMIFS(Import!AG$2:AG$237,Import!$F$2:$F$237,$F36,Import!$G$2:$G$237,$G36)</f>
        <v>49</v>
      </c>
      <c r="AH36" s="169">
        <f>SUMIFS(Import!AH$2:AH$237,Import!$F$2:$F$237,$F36,Import!$G$2:$G$237,$G36)</f>
        <v>26.63</v>
      </c>
      <c r="AI36" s="170">
        <f>SUMIFS(Import!AI$2:AI$237,Import!$F$2:$F$237,$F36,Import!$G$2:$G$237,$G36)</f>
        <v>42.24</v>
      </c>
      <c r="AN36" s="169">
        <f ca="1">SUMIFS(Import!AN$2:AN$166,Import!$F$2:$F$166,$F36,Import!$G$2:$G$166,$G36)</f>
        <v>0</v>
      </c>
      <c r="AO36" s="169">
        <f ca="1">SUMIFS(Import!AO$2:AO$166,Import!$F$2:$F$166,$F36,Import!$G$2:$G$166,$G36)</f>
        <v>0</v>
      </c>
      <c r="AP36" s="169">
        <f ca="1">SUMIFS(Import!AP$2:AP$166,Import!$F$2:$F$166,$F36,Import!$G$2:$G$166,$G36)</f>
        <v>0</v>
      </c>
      <c r="AU36" s="169">
        <f ca="1">SUMIFS(Import!AU$2:AU$166,Import!$F$2:$F$166,$F36,Import!$G$2:$G$166,$G36)</f>
        <v>0</v>
      </c>
      <c r="AV36" s="169">
        <f ca="1">SUMIFS(Import!AV$2:AV$166,Import!$F$2:$F$166,$F36,Import!$G$2:$G$166,$G36)</f>
        <v>0</v>
      </c>
      <c r="AW36" s="169">
        <f ca="1">SUMIFS(Import!AW$2:AW$166,Import!$F$2:$F$166,$F36,Import!$G$2:$G$166,$G36)</f>
        <v>0</v>
      </c>
      <c r="BB36" s="169">
        <f ca="1">SUMIFS(Import!BB$2:BB$166,Import!$F$2:$F$166,$F36,Import!$G$2:$G$166,$G36)</f>
        <v>0</v>
      </c>
      <c r="BC36" s="169">
        <f ca="1">SUMIFS(Import!BC$2:BC$166,Import!$F$2:$F$166,$F36,Import!$G$2:$G$166,$G36)</f>
        <v>0</v>
      </c>
      <c r="BD36" s="169">
        <f ca="1">SUMIFS(Import!BD$2:BD$166,Import!$F$2:$F$166,$F36,Import!$G$2:$G$166,$G36)</f>
        <v>0</v>
      </c>
      <c r="BI36" s="169">
        <f ca="1">SUMIFS(Import!BI$2:BI$166,Import!$F$2:$F$166,$F36,Import!$G$2:$G$166,$G36)</f>
        <v>0</v>
      </c>
      <c r="BJ36" s="169">
        <f ca="1">SUMIFS(Import!BJ$2:BJ$166,Import!$F$2:$F$166,$F36,Import!$G$2:$G$166,$G36)</f>
        <v>0</v>
      </c>
      <c r="BK36" s="169">
        <f ca="1">SUMIFS(Import!BK$2:BK$166,Import!$F$2:$F$166,$F36,Import!$G$2:$G$166,$G36)</f>
        <v>0</v>
      </c>
      <c r="BP36" s="169">
        <f ca="1">SUMIFS(Import!BP$2:BP$166,Import!$F$2:$F$166,$F36,Import!$G$2:$G$166,$G36)</f>
        <v>0</v>
      </c>
      <c r="BQ36" s="169">
        <f ca="1">SUMIFS(Import!BQ$2:BQ$166,Import!$F$2:$F$166,$F36,Import!$G$2:$G$166,$G36)</f>
        <v>0</v>
      </c>
      <c r="BR36" s="169">
        <f ca="1">SUMIFS(Import!BR$2:BR$166,Import!$F$2:$F$166,$F36,Import!$G$2:$G$166,$G36)</f>
        <v>0</v>
      </c>
      <c r="BW36" s="169">
        <f ca="1">SUMIFS(Import!BW$2:BW$166,Import!$F$2:$F$166,$F36,Import!$G$2:$G$166,$G36)</f>
        <v>0</v>
      </c>
      <c r="BX36" s="169">
        <f ca="1">SUMIFS(Import!BX$2:BX$166,Import!$F$2:$F$166,$F36,Import!$G$2:$G$166,$G36)</f>
        <v>0</v>
      </c>
      <c r="BY36" s="169">
        <f ca="1">SUMIFS(Import!BY$2:BY$166,Import!$F$2:$F$166,$F36,Import!$G$2:$G$166,$G36)</f>
        <v>0</v>
      </c>
      <c r="CD36" s="169">
        <f ca="1">SUMIFS(Import!CD$2:CD$166,Import!$F$2:$F$166,$F36,Import!$G$2:$G$166,$G36)</f>
        <v>0</v>
      </c>
      <c r="CE36" s="169">
        <f ca="1">SUMIFS(Import!CE$2:CE$166,Import!$F$2:$F$166,$F36,Import!$G$2:$G$166,$G36)</f>
        <v>0</v>
      </c>
      <c r="CF36" s="169">
        <f ca="1">SUMIFS(Import!CF$2:CF$166,Import!$F$2:$F$166,$F36,Import!$G$2:$G$166,$G36)</f>
        <v>0</v>
      </c>
      <c r="CK36" s="169">
        <f ca="1">SUMIFS(Import!CK$2:CK$166,Import!$F$2:$F$166,$F36,Import!$G$2:$G$166,$G36)</f>
        <v>0</v>
      </c>
      <c r="CL36" s="169">
        <f ca="1">SUMIFS(Import!CL$2:CL$166,Import!$F$2:$F$166,$F36,Import!$G$2:$G$166,$G36)</f>
        <v>0</v>
      </c>
      <c r="CM36" s="169">
        <f ca="1">SUMIFS(Import!CM$2:CM$166,Import!$F$2:$F$166,$F36,Import!$G$2:$G$166,$G36)</f>
        <v>0</v>
      </c>
      <c r="CR36" s="169">
        <f ca="1">SUMIFS(Import!CR$2:CR$166,Import!$F$2:$F$166,$F36,Import!$G$2:$G$166,$G36)</f>
        <v>0</v>
      </c>
      <c r="CS36" s="169">
        <f ca="1">SUMIFS(Import!CS$2:CS$166,Import!$F$2:$F$166,$F36,Import!$G$2:$G$166,$G36)</f>
        <v>0</v>
      </c>
      <c r="CT36" s="169">
        <f ca="1">SUMIFS(Import!CT$2:CT$166,Import!$F$2:$F$166,$F36,Import!$G$2:$G$166,$G36)</f>
        <v>0</v>
      </c>
    </row>
    <row r="37" spans="1:98" s="172" customFormat="1" x14ac:dyDescent="0.15">
      <c r="A37" s="171" t="s">
        <v>28</v>
      </c>
      <c r="B37" s="172" t="s">
        <v>29</v>
      </c>
      <c r="C37" s="172">
        <v>1</v>
      </c>
      <c r="D37" s="172" t="s">
        <v>30</v>
      </c>
      <c r="E37" s="172">
        <v>17</v>
      </c>
      <c r="F37" s="172" t="s">
        <v>44</v>
      </c>
      <c r="G37" s="172">
        <v>1</v>
      </c>
      <c r="H37" s="154">
        <f>IF(SUMIFS(Import!H$2:H$237,Import!$F$2:$F$237,$F37,Import!$G$2:$G$237,$G37)=0,Data_T1!$H37,SUMIFS(Import!H$2:H$237,Import!$F$2:$F$237,$F37,Import!$G$2:$G$237,$G37))</f>
        <v>111</v>
      </c>
      <c r="I37" s="154">
        <f>SUMIFS(Import!I$2:I$237,Import!$F$2:$F$237,$F37,Import!$G$2:$G$237,$G37)</f>
        <v>49</v>
      </c>
      <c r="J37" s="172">
        <f>SUMIFS(Import!J$2:J$237,Import!$F$2:$F$237,$F37,Import!$G$2:$G$237,$G37)</f>
        <v>44.14</v>
      </c>
      <c r="K37" s="154">
        <f>SUMIFS(Import!K$2:K$237,Import!$F$2:$F$237,$F37,Import!$G$2:$G$237,$G37)</f>
        <v>62</v>
      </c>
      <c r="L37" s="172">
        <f>SUMIFS(Import!L$2:L$237,Import!$F$2:$F$237,$F37,Import!$G$2:$G$237,$G37)</f>
        <v>55.86</v>
      </c>
      <c r="M37" s="154">
        <f>SUMIFS(Import!M$2:M$237,Import!$F$2:$F$237,$F37,Import!$G$2:$G$237,$G37)</f>
        <v>0</v>
      </c>
      <c r="N37" s="172">
        <f>SUMIFS(Import!N$2:N$237,Import!$F$2:$F$237,$F37,Import!$G$2:$G$237,$G37)</f>
        <v>0</v>
      </c>
      <c r="O37" s="172">
        <f>SUMIFS(Import!O$2:O$237,Import!$F$2:$F$237,$F37,Import!$G$2:$G$237,$G37)</f>
        <v>0</v>
      </c>
      <c r="P37" s="154">
        <f>SUMIFS(Import!P$2:P$237,Import!$F$2:$F$237,$F37,Import!$G$2:$G$237,$G37)</f>
        <v>4</v>
      </c>
      <c r="Q37" s="172">
        <f>SUMIFS(Import!Q$2:Q$237,Import!$F$2:$F$237,$F37,Import!$G$2:$G$237,$G37)</f>
        <v>3.6</v>
      </c>
      <c r="R37" s="172">
        <f>SUMIFS(Import!R$2:R$237,Import!$F$2:$F$237,$F37,Import!$G$2:$G$237,$G37)</f>
        <v>6.45</v>
      </c>
      <c r="S37" s="154">
        <f>SUMIFS(Import!S$2:S$237,Import!$F$2:$F$237,$F37,Import!$G$2:$G$237,$G37)</f>
        <v>58</v>
      </c>
      <c r="T37" s="172">
        <f>SUMIFS(Import!T$2:T$237,Import!$F$2:$F$237,$F37,Import!$G$2:$G$237,$G37)</f>
        <v>52.25</v>
      </c>
      <c r="U37" s="172">
        <f>SUMIFS(Import!U$2:U$237,Import!$F$2:$F$237,$F37,Import!$G$2:$G$237,$G37)</f>
        <v>93.55</v>
      </c>
      <c r="V37" s="172">
        <v>1</v>
      </c>
      <c r="W37" s="172" t="s">
        <v>32</v>
      </c>
      <c r="X37" s="172" t="s">
        <v>33</v>
      </c>
      <c r="Y37" s="172" t="s">
        <v>34</v>
      </c>
      <c r="Z37" s="158">
        <f>SUMIFS(Import!Z$2:Z$237,Import!$F$2:$F$237,$F37,Import!$G$2:$G$237,$G37)</f>
        <v>28</v>
      </c>
      <c r="AA37" s="172">
        <f>SUMIFS(Import!AA$2:AA$237,Import!$F$2:$F$237,$F37,Import!$G$2:$G$237,$G37)</f>
        <v>25.23</v>
      </c>
      <c r="AB37" s="173">
        <f>SUMIFS(Import!AB$2:AB$237,Import!$F$2:$F$237,$F37,Import!$G$2:$G$237,$G37)</f>
        <v>48.28</v>
      </c>
      <c r="AC37" s="172">
        <v>2</v>
      </c>
      <c r="AD37" s="172" t="s">
        <v>35</v>
      </c>
      <c r="AE37" s="172" t="s">
        <v>36</v>
      </c>
      <c r="AF37" s="172" t="s">
        <v>37</v>
      </c>
      <c r="AG37" s="158">
        <f>SUMIFS(Import!AG$2:AG$237,Import!$F$2:$F$237,$F37,Import!$G$2:$G$237,$G37)</f>
        <v>30</v>
      </c>
      <c r="AH37" s="172">
        <f>SUMIFS(Import!AH$2:AH$237,Import!$F$2:$F$237,$F37,Import!$G$2:$G$237,$G37)</f>
        <v>27.03</v>
      </c>
      <c r="AI37" s="173">
        <f>SUMIFS(Import!AI$2:AI$237,Import!$F$2:$F$237,$F37,Import!$G$2:$G$237,$G37)</f>
        <v>51.72</v>
      </c>
      <c r="AN37" s="172">
        <f ca="1">SUMIFS(Import!AN$2:AN$166,Import!$F$2:$F$166,$F37,Import!$G$2:$G$166,$G37)</f>
        <v>0</v>
      </c>
      <c r="AO37" s="172">
        <f ca="1">SUMIFS(Import!AO$2:AO$166,Import!$F$2:$F$166,$F37,Import!$G$2:$G$166,$G37)</f>
        <v>0</v>
      </c>
      <c r="AP37" s="172">
        <f ca="1">SUMIFS(Import!AP$2:AP$166,Import!$F$2:$F$166,$F37,Import!$G$2:$G$166,$G37)</f>
        <v>0</v>
      </c>
      <c r="AU37" s="172">
        <f ca="1">SUMIFS(Import!AU$2:AU$166,Import!$F$2:$F$166,$F37,Import!$G$2:$G$166,$G37)</f>
        <v>0</v>
      </c>
      <c r="AV37" s="172">
        <f ca="1">SUMIFS(Import!AV$2:AV$166,Import!$F$2:$F$166,$F37,Import!$G$2:$G$166,$G37)</f>
        <v>0</v>
      </c>
      <c r="AW37" s="172">
        <f ca="1">SUMIFS(Import!AW$2:AW$166,Import!$F$2:$F$166,$F37,Import!$G$2:$G$166,$G37)</f>
        <v>0</v>
      </c>
      <c r="BB37" s="172">
        <f ca="1">SUMIFS(Import!BB$2:BB$166,Import!$F$2:$F$166,$F37,Import!$G$2:$G$166,$G37)</f>
        <v>0</v>
      </c>
      <c r="BC37" s="172">
        <f ca="1">SUMIFS(Import!BC$2:BC$166,Import!$F$2:$F$166,$F37,Import!$G$2:$G$166,$G37)</f>
        <v>0</v>
      </c>
      <c r="BD37" s="172">
        <f ca="1">SUMIFS(Import!BD$2:BD$166,Import!$F$2:$F$166,$F37,Import!$G$2:$G$166,$G37)</f>
        <v>0</v>
      </c>
      <c r="BI37" s="172">
        <f ca="1">SUMIFS(Import!BI$2:BI$166,Import!$F$2:$F$166,$F37,Import!$G$2:$G$166,$G37)</f>
        <v>0</v>
      </c>
      <c r="BJ37" s="172">
        <f ca="1">SUMIFS(Import!BJ$2:BJ$166,Import!$F$2:$F$166,$F37,Import!$G$2:$G$166,$G37)</f>
        <v>0</v>
      </c>
      <c r="BK37" s="172">
        <f ca="1">SUMIFS(Import!BK$2:BK$166,Import!$F$2:$F$166,$F37,Import!$G$2:$G$166,$G37)</f>
        <v>0</v>
      </c>
      <c r="BP37" s="172">
        <f ca="1">SUMIFS(Import!BP$2:BP$166,Import!$F$2:$F$166,$F37,Import!$G$2:$G$166,$G37)</f>
        <v>0</v>
      </c>
      <c r="BQ37" s="172">
        <f ca="1">SUMIFS(Import!BQ$2:BQ$166,Import!$F$2:$F$166,$F37,Import!$G$2:$G$166,$G37)</f>
        <v>0</v>
      </c>
      <c r="BR37" s="172">
        <f ca="1">SUMIFS(Import!BR$2:BR$166,Import!$F$2:$F$166,$F37,Import!$G$2:$G$166,$G37)</f>
        <v>0</v>
      </c>
      <c r="BW37" s="172">
        <f ca="1">SUMIFS(Import!BW$2:BW$166,Import!$F$2:$F$166,$F37,Import!$G$2:$G$166,$G37)</f>
        <v>0</v>
      </c>
      <c r="BX37" s="172">
        <f ca="1">SUMIFS(Import!BX$2:BX$166,Import!$F$2:$F$166,$F37,Import!$G$2:$G$166,$G37)</f>
        <v>0</v>
      </c>
      <c r="BY37" s="172">
        <f ca="1">SUMIFS(Import!BY$2:BY$166,Import!$F$2:$F$166,$F37,Import!$G$2:$G$166,$G37)</f>
        <v>0</v>
      </c>
      <c r="CD37" s="172">
        <f ca="1">SUMIFS(Import!CD$2:CD$166,Import!$F$2:$F$166,$F37,Import!$G$2:$G$166,$G37)</f>
        <v>0</v>
      </c>
      <c r="CE37" s="172">
        <f ca="1">SUMIFS(Import!CE$2:CE$166,Import!$F$2:$F$166,$F37,Import!$G$2:$G$166,$G37)</f>
        <v>0</v>
      </c>
      <c r="CF37" s="172">
        <f ca="1">SUMIFS(Import!CF$2:CF$166,Import!$F$2:$F$166,$F37,Import!$G$2:$G$166,$G37)</f>
        <v>0</v>
      </c>
      <c r="CK37" s="172">
        <f ca="1">SUMIFS(Import!CK$2:CK$166,Import!$F$2:$F$166,$F37,Import!$G$2:$G$166,$G37)</f>
        <v>0</v>
      </c>
      <c r="CL37" s="172">
        <f ca="1">SUMIFS(Import!CL$2:CL$166,Import!$F$2:$F$166,$F37,Import!$G$2:$G$166,$G37)</f>
        <v>0</v>
      </c>
      <c r="CM37" s="172">
        <f ca="1">SUMIFS(Import!CM$2:CM$166,Import!$F$2:$F$166,$F37,Import!$G$2:$G$166,$G37)</f>
        <v>0</v>
      </c>
      <c r="CR37" s="172">
        <f ca="1">SUMIFS(Import!CR$2:CR$166,Import!$F$2:$F$166,$F37,Import!$G$2:$G$166,$G37)</f>
        <v>0</v>
      </c>
      <c r="CS37" s="172">
        <f ca="1">SUMIFS(Import!CS$2:CS$166,Import!$F$2:$F$166,$F37,Import!$G$2:$G$166,$G37)</f>
        <v>0</v>
      </c>
      <c r="CT37" s="172">
        <f ca="1">SUMIFS(Import!CT$2:CT$166,Import!$F$2:$F$166,$F37,Import!$G$2:$G$166,$G37)</f>
        <v>0</v>
      </c>
    </row>
    <row r="38" spans="1:98" s="169" customFormat="1" ht="14" thickBot="1" x14ac:dyDescent="0.2">
      <c r="A38" s="168" t="s">
        <v>28</v>
      </c>
      <c r="B38" s="169" t="s">
        <v>29</v>
      </c>
      <c r="C38" s="169">
        <v>1</v>
      </c>
      <c r="D38" s="169" t="s">
        <v>30</v>
      </c>
      <c r="E38" s="169">
        <v>17</v>
      </c>
      <c r="F38" s="169" t="s">
        <v>44</v>
      </c>
      <c r="G38" s="169">
        <v>2</v>
      </c>
      <c r="H38" s="155">
        <f>IF(SUMIFS(Import!H$2:H$237,Import!$F$2:$F$237,$F38,Import!$G$2:$G$237,$G38)=0,Data_T1!$H38,SUMIFS(Import!H$2:H$237,Import!$F$2:$F$237,$F38,Import!$G$2:$G$237,$G38))</f>
        <v>147</v>
      </c>
      <c r="I38" s="155">
        <f>SUMIFS(Import!I$2:I$237,Import!$F$2:$F$237,$F38,Import!$G$2:$G$237,$G38)</f>
        <v>75</v>
      </c>
      <c r="J38" s="169">
        <f>SUMIFS(Import!J$2:J$237,Import!$F$2:$F$237,$F38,Import!$G$2:$G$237,$G38)</f>
        <v>51.02</v>
      </c>
      <c r="K38" s="155">
        <f>SUMIFS(Import!K$2:K$237,Import!$F$2:$F$237,$F38,Import!$G$2:$G$237,$G38)</f>
        <v>72</v>
      </c>
      <c r="L38" s="169">
        <f>SUMIFS(Import!L$2:L$237,Import!$F$2:$F$237,$F38,Import!$G$2:$G$237,$G38)</f>
        <v>48.98</v>
      </c>
      <c r="M38" s="155">
        <f>SUMIFS(Import!M$2:M$237,Import!$F$2:$F$237,$F38,Import!$G$2:$G$237,$G38)</f>
        <v>0</v>
      </c>
      <c r="N38" s="169">
        <f>SUMIFS(Import!N$2:N$237,Import!$F$2:$F$237,$F38,Import!$G$2:$G$237,$G38)</f>
        <v>0</v>
      </c>
      <c r="O38" s="169">
        <f>SUMIFS(Import!O$2:O$237,Import!$F$2:$F$237,$F38,Import!$G$2:$G$237,$G38)</f>
        <v>0</v>
      </c>
      <c r="P38" s="155">
        <f>SUMIFS(Import!P$2:P$237,Import!$F$2:$F$237,$F38,Import!$G$2:$G$237,$G38)</f>
        <v>2</v>
      </c>
      <c r="Q38" s="169">
        <f>SUMIFS(Import!Q$2:Q$237,Import!$F$2:$F$237,$F38,Import!$G$2:$G$237,$G38)</f>
        <v>1.36</v>
      </c>
      <c r="R38" s="169">
        <f>SUMIFS(Import!R$2:R$237,Import!$F$2:$F$237,$F38,Import!$G$2:$G$237,$G38)</f>
        <v>2.78</v>
      </c>
      <c r="S38" s="155">
        <f>SUMIFS(Import!S$2:S$237,Import!$F$2:$F$237,$F38,Import!$G$2:$G$237,$G38)</f>
        <v>70</v>
      </c>
      <c r="T38" s="169">
        <f>SUMIFS(Import!T$2:T$237,Import!$F$2:$F$237,$F38,Import!$G$2:$G$237,$G38)</f>
        <v>47.62</v>
      </c>
      <c r="U38" s="169">
        <f>SUMIFS(Import!U$2:U$237,Import!$F$2:$F$237,$F38,Import!$G$2:$G$237,$G38)</f>
        <v>97.22</v>
      </c>
      <c r="V38" s="169">
        <v>1</v>
      </c>
      <c r="W38" s="169" t="s">
        <v>32</v>
      </c>
      <c r="X38" s="169" t="s">
        <v>33</v>
      </c>
      <c r="Y38" s="169" t="s">
        <v>34</v>
      </c>
      <c r="Z38" s="159">
        <f>SUMIFS(Import!Z$2:Z$237,Import!$F$2:$F$237,$F38,Import!$G$2:$G$237,$G38)</f>
        <v>43</v>
      </c>
      <c r="AA38" s="169">
        <f>SUMIFS(Import!AA$2:AA$237,Import!$F$2:$F$237,$F38,Import!$G$2:$G$237,$G38)</f>
        <v>29.25</v>
      </c>
      <c r="AB38" s="170">
        <f>SUMIFS(Import!AB$2:AB$237,Import!$F$2:$F$237,$F38,Import!$G$2:$G$237,$G38)</f>
        <v>61.43</v>
      </c>
      <c r="AC38" s="169">
        <v>2</v>
      </c>
      <c r="AD38" s="169" t="s">
        <v>35</v>
      </c>
      <c r="AE38" s="169" t="s">
        <v>36</v>
      </c>
      <c r="AF38" s="169" t="s">
        <v>37</v>
      </c>
      <c r="AG38" s="159">
        <f>SUMIFS(Import!AG$2:AG$237,Import!$F$2:$F$237,$F38,Import!$G$2:$G$237,$G38)</f>
        <v>27</v>
      </c>
      <c r="AH38" s="169">
        <f>SUMIFS(Import!AH$2:AH$237,Import!$F$2:$F$237,$F38,Import!$G$2:$G$237,$G38)</f>
        <v>18.37</v>
      </c>
      <c r="AI38" s="170">
        <f>SUMIFS(Import!AI$2:AI$237,Import!$F$2:$F$237,$F38,Import!$G$2:$G$237,$G38)</f>
        <v>38.57</v>
      </c>
      <c r="AN38" s="169">
        <f ca="1">SUMIFS(Import!AN$2:AN$166,Import!$F$2:$F$166,$F38,Import!$G$2:$G$166,$G38)</f>
        <v>0</v>
      </c>
      <c r="AO38" s="169">
        <f ca="1">SUMIFS(Import!AO$2:AO$166,Import!$F$2:$F$166,$F38,Import!$G$2:$G$166,$G38)</f>
        <v>0</v>
      </c>
      <c r="AP38" s="169">
        <f ca="1">SUMIFS(Import!AP$2:AP$166,Import!$F$2:$F$166,$F38,Import!$G$2:$G$166,$G38)</f>
        <v>0</v>
      </c>
      <c r="AU38" s="169">
        <f ca="1">SUMIFS(Import!AU$2:AU$166,Import!$F$2:$F$166,$F38,Import!$G$2:$G$166,$G38)</f>
        <v>0</v>
      </c>
      <c r="AV38" s="169">
        <f ca="1">SUMIFS(Import!AV$2:AV$166,Import!$F$2:$F$166,$F38,Import!$G$2:$G$166,$G38)</f>
        <v>0</v>
      </c>
      <c r="AW38" s="169">
        <f ca="1">SUMIFS(Import!AW$2:AW$166,Import!$F$2:$F$166,$F38,Import!$G$2:$G$166,$G38)</f>
        <v>0</v>
      </c>
      <c r="BB38" s="169">
        <f ca="1">SUMIFS(Import!BB$2:BB$166,Import!$F$2:$F$166,$F38,Import!$G$2:$G$166,$G38)</f>
        <v>0</v>
      </c>
      <c r="BC38" s="169">
        <f ca="1">SUMIFS(Import!BC$2:BC$166,Import!$F$2:$F$166,$F38,Import!$G$2:$G$166,$G38)</f>
        <v>0</v>
      </c>
      <c r="BD38" s="169">
        <f ca="1">SUMIFS(Import!BD$2:BD$166,Import!$F$2:$F$166,$F38,Import!$G$2:$G$166,$G38)</f>
        <v>0</v>
      </c>
      <c r="BI38" s="169">
        <f ca="1">SUMIFS(Import!BI$2:BI$166,Import!$F$2:$F$166,$F38,Import!$G$2:$G$166,$G38)</f>
        <v>0</v>
      </c>
      <c r="BJ38" s="169">
        <f ca="1">SUMIFS(Import!BJ$2:BJ$166,Import!$F$2:$F$166,$F38,Import!$G$2:$G$166,$G38)</f>
        <v>0</v>
      </c>
      <c r="BK38" s="169">
        <f ca="1">SUMIFS(Import!BK$2:BK$166,Import!$F$2:$F$166,$F38,Import!$G$2:$G$166,$G38)</f>
        <v>0</v>
      </c>
      <c r="BP38" s="169">
        <f ca="1">SUMIFS(Import!BP$2:BP$166,Import!$F$2:$F$166,$F38,Import!$G$2:$G$166,$G38)</f>
        <v>0</v>
      </c>
      <c r="BQ38" s="169">
        <f ca="1">SUMIFS(Import!BQ$2:BQ$166,Import!$F$2:$F$166,$F38,Import!$G$2:$G$166,$G38)</f>
        <v>0</v>
      </c>
      <c r="BR38" s="169">
        <f ca="1">SUMIFS(Import!BR$2:BR$166,Import!$F$2:$F$166,$F38,Import!$G$2:$G$166,$G38)</f>
        <v>0</v>
      </c>
      <c r="BW38" s="169">
        <f ca="1">SUMIFS(Import!BW$2:BW$166,Import!$F$2:$F$166,$F38,Import!$G$2:$G$166,$G38)</f>
        <v>0</v>
      </c>
      <c r="BX38" s="169">
        <f ca="1">SUMIFS(Import!BX$2:BX$166,Import!$F$2:$F$166,$F38,Import!$G$2:$G$166,$G38)</f>
        <v>0</v>
      </c>
      <c r="BY38" s="169">
        <f ca="1">SUMIFS(Import!BY$2:BY$166,Import!$F$2:$F$166,$F38,Import!$G$2:$G$166,$G38)</f>
        <v>0</v>
      </c>
      <c r="CD38" s="169">
        <f ca="1">SUMIFS(Import!CD$2:CD$166,Import!$F$2:$F$166,$F38,Import!$G$2:$G$166,$G38)</f>
        <v>0</v>
      </c>
      <c r="CE38" s="169">
        <f ca="1">SUMIFS(Import!CE$2:CE$166,Import!$F$2:$F$166,$F38,Import!$G$2:$G$166,$G38)</f>
        <v>0</v>
      </c>
      <c r="CF38" s="169">
        <f ca="1">SUMIFS(Import!CF$2:CF$166,Import!$F$2:$F$166,$F38,Import!$G$2:$G$166,$G38)</f>
        <v>0</v>
      </c>
      <c r="CK38" s="169">
        <f ca="1">SUMIFS(Import!CK$2:CK$166,Import!$F$2:$F$166,$F38,Import!$G$2:$G$166,$G38)</f>
        <v>0</v>
      </c>
      <c r="CL38" s="169">
        <f ca="1">SUMIFS(Import!CL$2:CL$166,Import!$F$2:$F$166,$F38,Import!$G$2:$G$166,$G38)</f>
        <v>0</v>
      </c>
      <c r="CM38" s="169">
        <f ca="1">SUMIFS(Import!CM$2:CM$166,Import!$F$2:$F$166,$F38,Import!$G$2:$G$166,$G38)</f>
        <v>0</v>
      </c>
      <c r="CR38" s="169">
        <f ca="1">SUMIFS(Import!CR$2:CR$166,Import!$F$2:$F$166,$F38,Import!$G$2:$G$166,$G38)</f>
        <v>0</v>
      </c>
      <c r="CS38" s="169">
        <f ca="1">SUMIFS(Import!CS$2:CS$166,Import!$F$2:$F$166,$F38,Import!$G$2:$G$166,$G38)</f>
        <v>0</v>
      </c>
      <c r="CT38" s="169">
        <f ca="1">SUMIFS(Import!CT$2:CT$166,Import!$F$2:$F$166,$F38,Import!$G$2:$G$166,$G38)</f>
        <v>0</v>
      </c>
    </row>
    <row r="39" spans="1:98" s="172" customFormat="1" x14ac:dyDescent="0.15">
      <c r="A39" s="171" t="s">
        <v>28</v>
      </c>
      <c r="B39" s="172" t="s">
        <v>29</v>
      </c>
      <c r="C39" s="172">
        <v>1</v>
      </c>
      <c r="D39" s="172" t="s">
        <v>30</v>
      </c>
      <c r="E39" s="172">
        <v>18</v>
      </c>
      <c r="F39" s="172" t="s">
        <v>45</v>
      </c>
      <c r="G39" s="172">
        <v>1</v>
      </c>
      <c r="H39" s="154">
        <f>IF(SUMIFS(Import!H$2:H$237,Import!$F$2:$F$237,$F39,Import!$G$2:$G$237,$G39)=0,Data_T1!$H39,SUMIFS(Import!H$2:H$237,Import!$F$2:$F$237,$F39,Import!$G$2:$G$237,$G39))</f>
        <v>317</v>
      </c>
      <c r="I39" s="154">
        <f>SUMIFS(Import!I$2:I$237,Import!$F$2:$F$237,$F39,Import!$G$2:$G$237,$G39)</f>
        <v>149</v>
      </c>
      <c r="J39" s="172">
        <f>SUMIFS(Import!J$2:J$237,Import!$F$2:$F$237,$F39,Import!$G$2:$G$237,$G39)</f>
        <v>47</v>
      </c>
      <c r="K39" s="154">
        <f>SUMIFS(Import!K$2:K$237,Import!$F$2:$F$237,$F39,Import!$G$2:$G$237,$G39)</f>
        <v>168</v>
      </c>
      <c r="L39" s="172">
        <f>SUMIFS(Import!L$2:L$237,Import!$F$2:$F$237,$F39,Import!$G$2:$G$237,$G39)</f>
        <v>53</v>
      </c>
      <c r="M39" s="154">
        <f>SUMIFS(Import!M$2:M$237,Import!$F$2:$F$237,$F39,Import!$G$2:$G$237,$G39)</f>
        <v>0</v>
      </c>
      <c r="N39" s="172">
        <f>SUMIFS(Import!N$2:N$237,Import!$F$2:$F$237,$F39,Import!$G$2:$G$237,$G39)</f>
        <v>0</v>
      </c>
      <c r="O39" s="172">
        <f>SUMIFS(Import!O$2:O$237,Import!$F$2:$F$237,$F39,Import!$G$2:$G$237,$G39)</f>
        <v>0</v>
      </c>
      <c r="P39" s="154">
        <f>SUMIFS(Import!P$2:P$237,Import!$F$2:$F$237,$F39,Import!$G$2:$G$237,$G39)</f>
        <v>2</v>
      </c>
      <c r="Q39" s="172">
        <f>SUMIFS(Import!Q$2:Q$237,Import!$F$2:$F$237,$F39,Import!$G$2:$G$237,$G39)</f>
        <v>0.63</v>
      </c>
      <c r="R39" s="172">
        <f>SUMIFS(Import!R$2:R$237,Import!$F$2:$F$237,$F39,Import!$G$2:$G$237,$G39)</f>
        <v>1.19</v>
      </c>
      <c r="S39" s="154">
        <f>SUMIFS(Import!S$2:S$237,Import!$F$2:$F$237,$F39,Import!$G$2:$G$237,$G39)</f>
        <v>166</v>
      </c>
      <c r="T39" s="172">
        <f>SUMIFS(Import!T$2:T$237,Import!$F$2:$F$237,$F39,Import!$G$2:$G$237,$G39)</f>
        <v>52.37</v>
      </c>
      <c r="U39" s="172">
        <f>SUMIFS(Import!U$2:U$237,Import!$F$2:$F$237,$F39,Import!$G$2:$G$237,$G39)</f>
        <v>98.81</v>
      </c>
      <c r="V39" s="172">
        <v>1</v>
      </c>
      <c r="W39" s="172" t="s">
        <v>32</v>
      </c>
      <c r="X39" s="172" t="s">
        <v>33</v>
      </c>
      <c r="Y39" s="172" t="s">
        <v>34</v>
      </c>
      <c r="Z39" s="158">
        <f>SUMIFS(Import!Z$2:Z$237,Import!$F$2:$F$237,$F39,Import!$G$2:$G$237,$G39)</f>
        <v>111</v>
      </c>
      <c r="AA39" s="172">
        <f>SUMIFS(Import!AA$2:AA$237,Import!$F$2:$F$237,$F39,Import!$G$2:$G$237,$G39)</f>
        <v>35.020000000000003</v>
      </c>
      <c r="AB39" s="173">
        <f>SUMIFS(Import!AB$2:AB$237,Import!$F$2:$F$237,$F39,Import!$G$2:$G$237,$G39)</f>
        <v>66.87</v>
      </c>
      <c r="AC39" s="172">
        <v>2</v>
      </c>
      <c r="AD39" s="172" t="s">
        <v>35</v>
      </c>
      <c r="AE39" s="172" t="s">
        <v>36</v>
      </c>
      <c r="AF39" s="172" t="s">
        <v>37</v>
      </c>
      <c r="AG39" s="158">
        <f>SUMIFS(Import!AG$2:AG$237,Import!$F$2:$F$237,$F39,Import!$G$2:$G$237,$G39)</f>
        <v>55</v>
      </c>
      <c r="AH39" s="172">
        <f>SUMIFS(Import!AH$2:AH$237,Import!$F$2:$F$237,$F39,Import!$G$2:$G$237,$G39)</f>
        <v>17.350000000000001</v>
      </c>
      <c r="AI39" s="173">
        <f>SUMIFS(Import!AI$2:AI$237,Import!$F$2:$F$237,$F39,Import!$G$2:$G$237,$G39)</f>
        <v>33.130000000000003</v>
      </c>
      <c r="AN39" s="172">
        <f ca="1">SUMIFS(Import!AN$2:AN$166,Import!$F$2:$F$166,$F39,Import!$G$2:$G$166,$G39)</f>
        <v>0</v>
      </c>
      <c r="AO39" s="172">
        <f ca="1">SUMIFS(Import!AO$2:AO$166,Import!$F$2:$F$166,$F39,Import!$G$2:$G$166,$G39)</f>
        <v>0</v>
      </c>
      <c r="AP39" s="172">
        <f ca="1">SUMIFS(Import!AP$2:AP$166,Import!$F$2:$F$166,$F39,Import!$G$2:$G$166,$G39)</f>
        <v>0</v>
      </c>
      <c r="AU39" s="172">
        <f ca="1">SUMIFS(Import!AU$2:AU$166,Import!$F$2:$F$166,$F39,Import!$G$2:$G$166,$G39)</f>
        <v>0</v>
      </c>
      <c r="AV39" s="172">
        <f ca="1">SUMIFS(Import!AV$2:AV$166,Import!$F$2:$F$166,$F39,Import!$G$2:$G$166,$G39)</f>
        <v>0</v>
      </c>
      <c r="AW39" s="172">
        <f ca="1">SUMIFS(Import!AW$2:AW$166,Import!$F$2:$F$166,$F39,Import!$G$2:$G$166,$G39)</f>
        <v>0</v>
      </c>
      <c r="BB39" s="172">
        <f ca="1">SUMIFS(Import!BB$2:BB$166,Import!$F$2:$F$166,$F39,Import!$G$2:$G$166,$G39)</f>
        <v>0</v>
      </c>
      <c r="BC39" s="172">
        <f ca="1">SUMIFS(Import!BC$2:BC$166,Import!$F$2:$F$166,$F39,Import!$G$2:$G$166,$G39)</f>
        <v>0</v>
      </c>
      <c r="BD39" s="172">
        <f ca="1">SUMIFS(Import!BD$2:BD$166,Import!$F$2:$F$166,$F39,Import!$G$2:$G$166,$G39)</f>
        <v>0</v>
      </c>
      <c r="BI39" s="172">
        <f ca="1">SUMIFS(Import!BI$2:BI$166,Import!$F$2:$F$166,$F39,Import!$G$2:$G$166,$G39)</f>
        <v>0</v>
      </c>
      <c r="BJ39" s="172">
        <f ca="1">SUMIFS(Import!BJ$2:BJ$166,Import!$F$2:$F$166,$F39,Import!$G$2:$G$166,$G39)</f>
        <v>0</v>
      </c>
      <c r="BK39" s="172">
        <f ca="1">SUMIFS(Import!BK$2:BK$166,Import!$F$2:$F$166,$F39,Import!$G$2:$G$166,$G39)</f>
        <v>0</v>
      </c>
      <c r="BP39" s="172">
        <f ca="1">SUMIFS(Import!BP$2:BP$166,Import!$F$2:$F$166,$F39,Import!$G$2:$G$166,$G39)</f>
        <v>0</v>
      </c>
      <c r="BQ39" s="172">
        <f ca="1">SUMIFS(Import!BQ$2:BQ$166,Import!$F$2:$F$166,$F39,Import!$G$2:$G$166,$G39)</f>
        <v>0</v>
      </c>
      <c r="BR39" s="172">
        <f ca="1">SUMIFS(Import!BR$2:BR$166,Import!$F$2:$F$166,$F39,Import!$G$2:$G$166,$G39)</f>
        <v>0</v>
      </c>
      <c r="BW39" s="172">
        <f ca="1">SUMIFS(Import!BW$2:BW$166,Import!$F$2:$F$166,$F39,Import!$G$2:$G$166,$G39)</f>
        <v>0</v>
      </c>
      <c r="BX39" s="172">
        <f ca="1">SUMIFS(Import!BX$2:BX$166,Import!$F$2:$F$166,$F39,Import!$G$2:$G$166,$G39)</f>
        <v>0</v>
      </c>
      <c r="BY39" s="172">
        <f ca="1">SUMIFS(Import!BY$2:BY$166,Import!$F$2:$F$166,$F39,Import!$G$2:$G$166,$G39)</f>
        <v>0</v>
      </c>
      <c r="CD39" s="172">
        <f ca="1">SUMIFS(Import!CD$2:CD$166,Import!$F$2:$F$166,$F39,Import!$G$2:$G$166,$G39)</f>
        <v>0</v>
      </c>
      <c r="CE39" s="172">
        <f ca="1">SUMIFS(Import!CE$2:CE$166,Import!$F$2:$F$166,$F39,Import!$G$2:$G$166,$G39)</f>
        <v>0</v>
      </c>
      <c r="CF39" s="172">
        <f ca="1">SUMIFS(Import!CF$2:CF$166,Import!$F$2:$F$166,$F39,Import!$G$2:$G$166,$G39)</f>
        <v>0</v>
      </c>
      <c r="CK39" s="172">
        <f ca="1">SUMIFS(Import!CK$2:CK$166,Import!$F$2:$F$166,$F39,Import!$G$2:$G$166,$G39)</f>
        <v>0</v>
      </c>
      <c r="CL39" s="172">
        <f ca="1">SUMIFS(Import!CL$2:CL$166,Import!$F$2:$F$166,$F39,Import!$G$2:$G$166,$G39)</f>
        <v>0</v>
      </c>
      <c r="CM39" s="172">
        <f ca="1">SUMIFS(Import!CM$2:CM$166,Import!$F$2:$F$166,$F39,Import!$G$2:$G$166,$G39)</f>
        <v>0</v>
      </c>
      <c r="CR39" s="172">
        <f ca="1">SUMIFS(Import!CR$2:CR$166,Import!$F$2:$F$166,$F39,Import!$G$2:$G$166,$G39)</f>
        <v>0</v>
      </c>
      <c r="CS39" s="172">
        <f ca="1">SUMIFS(Import!CS$2:CS$166,Import!$F$2:$F$166,$F39,Import!$G$2:$G$166,$G39)</f>
        <v>0</v>
      </c>
      <c r="CT39" s="172">
        <f ca="1">SUMIFS(Import!CT$2:CT$166,Import!$F$2:$F$166,$F39,Import!$G$2:$G$166,$G39)</f>
        <v>0</v>
      </c>
    </row>
    <row r="40" spans="1:98" s="169" customFormat="1" ht="14" thickBot="1" x14ac:dyDescent="0.2">
      <c r="A40" s="168" t="s">
        <v>28</v>
      </c>
      <c r="B40" s="169" t="s">
        <v>29</v>
      </c>
      <c r="C40" s="169">
        <v>1</v>
      </c>
      <c r="D40" s="169" t="s">
        <v>30</v>
      </c>
      <c r="E40" s="169">
        <v>18</v>
      </c>
      <c r="F40" s="169" t="s">
        <v>45</v>
      </c>
      <c r="G40" s="169">
        <v>2</v>
      </c>
      <c r="H40" s="155">
        <f>IF(SUMIFS(Import!H$2:H$237,Import!$F$2:$F$237,$F40,Import!$G$2:$G$237,$G40)=0,Data_T1!$H40,SUMIFS(Import!H$2:H$237,Import!$F$2:$F$237,$F40,Import!$G$2:$G$237,$G40))</f>
        <v>235</v>
      </c>
      <c r="I40" s="155">
        <f>SUMIFS(Import!I$2:I$237,Import!$F$2:$F$237,$F40,Import!$G$2:$G$237,$G40)</f>
        <v>102</v>
      </c>
      <c r="J40" s="169">
        <f>SUMIFS(Import!J$2:J$237,Import!$F$2:$F$237,$F40,Import!$G$2:$G$237,$G40)</f>
        <v>43.4</v>
      </c>
      <c r="K40" s="155">
        <f>SUMIFS(Import!K$2:K$237,Import!$F$2:$F$237,$F40,Import!$G$2:$G$237,$G40)</f>
        <v>133</v>
      </c>
      <c r="L40" s="169">
        <f>SUMIFS(Import!L$2:L$237,Import!$F$2:$F$237,$F40,Import!$G$2:$G$237,$G40)</f>
        <v>56.6</v>
      </c>
      <c r="M40" s="155">
        <f>SUMIFS(Import!M$2:M$237,Import!$F$2:$F$237,$F40,Import!$G$2:$G$237,$G40)</f>
        <v>1</v>
      </c>
      <c r="N40" s="169">
        <f>SUMIFS(Import!N$2:N$237,Import!$F$2:$F$237,$F40,Import!$G$2:$G$237,$G40)</f>
        <v>0.43</v>
      </c>
      <c r="O40" s="169">
        <f>SUMIFS(Import!O$2:O$237,Import!$F$2:$F$237,$F40,Import!$G$2:$G$237,$G40)</f>
        <v>0.75</v>
      </c>
      <c r="P40" s="155">
        <f>SUMIFS(Import!P$2:P$237,Import!$F$2:$F$237,$F40,Import!$G$2:$G$237,$G40)</f>
        <v>2</v>
      </c>
      <c r="Q40" s="169">
        <f>SUMIFS(Import!Q$2:Q$237,Import!$F$2:$F$237,$F40,Import!$G$2:$G$237,$G40)</f>
        <v>0.85</v>
      </c>
      <c r="R40" s="169">
        <f>SUMIFS(Import!R$2:R$237,Import!$F$2:$F$237,$F40,Import!$G$2:$G$237,$G40)</f>
        <v>1.5</v>
      </c>
      <c r="S40" s="155">
        <f>SUMIFS(Import!S$2:S$237,Import!$F$2:$F$237,$F40,Import!$G$2:$G$237,$G40)</f>
        <v>130</v>
      </c>
      <c r="T40" s="169">
        <f>SUMIFS(Import!T$2:T$237,Import!$F$2:$F$237,$F40,Import!$G$2:$G$237,$G40)</f>
        <v>55.32</v>
      </c>
      <c r="U40" s="169">
        <f>SUMIFS(Import!U$2:U$237,Import!$F$2:$F$237,$F40,Import!$G$2:$G$237,$G40)</f>
        <v>97.74</v>
      </c>
      <c r="V40" s="169">
        <v>1</v>
      </c>
      <c r="W40" s="169" t="s">
        <v>32</v>
      </c>
      <c r="X40" s="169" t="s">
        <v>33</v>
      </c>
      <c r="Y40" s="169" t="s">
        <v>34</v>
      </c>
      <c r="Z40" s="159">
        <f>SUMIFS(Import!Z$2:Z$237,Import!$F$2:$F$237,$F40,Import!$G$2:$G$237,$G40)</f>
        <v>79</v>
      </c>
      <c r="AA40" s="169">
        <f>SUMIFS(Import!AA$2:AA$237,Import!$F$2:$F$237,$F40,Import!$G$2:$G$237,$G40)</f>
        <v>33.619999999999997</v>
      </c>
      <c r="AB40" s="170">
        <f>SUMIFS(Import!AB$2:AB$237,Import!$F$2:$F$237,$F40,Import!$G$2:$G$237,$G40)</f>
        <v>60.77</v>
      </c>
      <c r="AC40" s="169">
        <v>2</v>
      </c>
      <c r="AD40" s="169" t="s">
        <v>35</v>
      </c>
      <c r="AE40" s="169" t="s">
        <v>36</v>
      </c>
      <c r="AF40" s="169" t="s">
        <v>37</v>
      </c>
      <c r="AG40" s="159">
        <f>SUMIFS(Import!AG$2:AG$237,Import!$F$2:$F$237,$F40,Import!$G$2:$G$237,$G40)</f>
        <v>51</v>
      </c>
      <c r="AH40" s="169">
        <f>SUMIFS(Import!AH$2:AH$237,Import!$F$2:$F$237,$F40,Import!$G$2:$G$237,$G40)</f>
        <v>21.7</v>
      </c>
      <c r="AI40" s="170">
        <f>SUMIFS(Import!AI$2:AI$237,Import!$F$2:$F$237,$F40,Import!$G$2:$G$237,$G40)</f>
        <v>39.229999999999997</v>
      </c>
      <c r="AN40" s="169">
        <f ca="1">SUMIFS(Import!AN$2:AN$166,Import!$F$2:$F$166,$F40,Import!$G$2:$G$166,$G40)</f>
        <v>0</v>
      </c>
      <c r="AO40" s="169">
        <f ca="1">SUMIFS(Import!AO$2:AO$166,Import!$F$2:$F$166,$F40,Import!$G$2:$G$166,$G40)</f>
        <v>0</v>
      </c>
      <c r="AP40" s="169">
        <f ca="1">SUMIFS(Import!AP$2:AP$166,Import!$F$2:$F$166,$F40,Import!$G$2:$G$166,$G40)</f>
        <v>0</v>
      </c>
      <c r="AU40" s="169">
        <f ca="1">SUMIFS(Import!AU$2:AU$166,Import!$F$2:$F$166,$F40,Import!$G$2:$G$166,$G40)</f>
        <v>0</v>
      </c>
      <c r="AV40" s="169">
        <f ca="1">SUMIFS(Import!AV$2:AV$166,Import!$F$2:$F$166,$F40,Import!$G$2:$G$166,$G40)</f>
        <v>0</v>
      </c>
      <c r="AW40" s="169">
        <f ca="1">SUMIFS(Import!AW$2:AW$166,Import!$F$2:$F$166,$F40,Import!$G$2:$G$166,$G40)</f>
        <v>0</v>
      </c>
      <c r="BB40" s="169">
        <f ca="1">SUMIFS(Import!BB$2:BB$166,Import!$F$2:$F$166,$F40,Import!$G$2:$G$166,$G40)</f>
        <v>0</v>
      </c>
      <c r="BC40" s="169">
        <f ca="1">SUMIFS(Import!BC$2:BC$166,Import!$F$2:$F$166,$F40,Import!$G$2:$G$166,$G40)</f>
        <v>0</v>
      </c>
      <c r="BD40" s="169">
        <f ca="1">SUMIFS(Import!BD$2:BD$166,Import!$F$2:$F$166,$F40,Import!$G$2:$G$166,$G40)</f>
        <v>0</v>
      </c>
      <c r="BI40" s="169">
        <f ca="1">SUMIFS(Import!BI$2:BI$166,Import!$F$2:$F$166,$F40,Import!$G$2:$G$166,$G40)</f>
        <v>0</v>
      </c>
      <c r="BJ40" s="169">
        <f ca="1">SUMIFS(Import!BJ$2:BJ$166,Import!$F$2:$F$166,$F40,Import!$G$2:$G$166,$G40)</f>
        <v>0</v>
      </c>
      <c r="BK40" s="169">
        <f ca="1">SUMIFS(Import!BK$2:BK$166,Import!$F$2:$F$166,$F40,Import!$G$2:$G$166,$G40)</f>
        <v>0</v>
      </c>
      <c r="BP40" s="169">
        <f ca="1">SUMIFS(Import!BP$2:BP$166,Import!$F$2:$F$166,$F40,Import!$G$2:$G$166,$G40)</f>
        <v>0</v>
      </c>
      <c r="BQ40" s="169">
        <f ca="1">SUMIFS(Import!BQ$2:BQ$166,Import!$F$2:$F$166,$F40,Import!$G$2:$G$166,$G40)</f>
        <v>0</v>
      </c>
      <c r="BR40" s="169">
        <f ca="1">SUMIFS(Import!BR$2:BR$166,Import!$F$2:$F$166,$F40,Import!$G$2:$G$166,$G40)</f>
        <v>0</v>
      </c>
      <c r="BW40" s="169">
        <f ca="1">SUMIFS(Import!BW$2:BW$166,Import!$F$2:$F$166,$F40,Import!$G$2:$G$166,$G40)</f>
        <v>0</v>
      </c>
      <c r="BX40" s="169">
        <f ca="1">SUMIFS(Import!BX$2:BX$166,Import!$F$2:$F$166,$F40,Import!$G$2:$G$166,$G40)</f>
        <v>0</v>
      </c>
      <c r="BY40" s="169">
        <f ca="1">SUMIFS(Import!BY$2:BY$166,Import!$F$2:$F$166,$F40,Import!$G$2:$G$166,$G40)</f>
        <v>0</v>
      </c>
      <c r="CD40" s="169">
        <f ca="1">SUMIFS(Import!CD$2:CD$166,Import!$F$2:$F$166,$F40,Import!$G$2:$G$166,$G40)</f>
        <v>0</v>
      </c>
      <c r="CE40" s="169">
        <f ca="1">SUMIFS(Import!CE$2:CE$166,Import!$F$2:$F$166,$F40,Import!$G$2:$G$166,$G40)</f>
        <v>0</v>
      </c>
      <c r="CF40" s="169">
        <f ca="1">SUMIFS(Import!CF$2:CF$166,Import!$F$2:$F$166,$F40,Import!$G$2:$G$166,$G40)</f>
        <v>0</v>
      </c>
      <c r="CK40" s="169">
        <f ca="1">SUMIFS(Import!CK$2:CK$166,Import!$F$2:$F$166,$F40,Import!$G$2:$G$166,$G40)</f>
        <v>0</v>
      </c>
      <c r="CL40" s="169">
        <f ca="1">SUMIFS(Import!CL$2:CL$166,Import!$F$2:$F$166,$F40,Import!$G$2:$G$166,$G40)</f>
        <v>0</v>
      </c>
      <c r="CM40" s="169">
        <f ca="1">SUMIFS(Import!CM$2:CM$166,Import!$F$2:$F$166,$F40,Import!$G$2:$G$166,$G40)</f>
        <v>0</v>
      </c>
      <c r="CR40" s="169">
        <f ca="1">SUMIFS(Import!CR$2:CR$166,Import!$F$2:$F$166,$F40,Import!$G$2:$G$166,$G40)</f>
        <v>0</v>
      </c>
      <c r="CS40" s="169">
        <f ca="1">SUMIFS(Import!CS$2:CS$166,Import!$F$2:$F$166,$F40,Import!$G$2:$G$166,$G40)</f>
        <v>0</v>
      </c>
      <c r="CT40" s="169">
        <f ca="1">SUMIFS(Import!CT$2:CT$166,Import!$F$2:$F$166,$F40,Import!$G$2:$G$166,$G40)</f>
        <v>0</v>
      </c>
    </row>
    <row r="41" spans="1:98" s="111" customFormat="1" ht="14" thickBot="1" x14ac:dyDescent="0.2">
      <c r="A41" s="110" t="s">
        <v>28</v>
      </c>
      <c r="B41" s="111" t="s">
        <v>29</v>
      </c>
      <c r="C41" s="111">
        <v>1</v>
      </c>
      <c r="D41" s="111" t="s">
        <v>30</v>
      </c>
      <c r="E41" s="111">
        <v>19</v>
      </c>
      <c r="F41" s="111" t="s">
        <v>46</v>
      </c>
      <c r="G41" s="111">
        <v>1</v>
      </c>
      <c r="H41" s="157">
        <f>IF(SUMIFS(Import!H$2:H$237,Import!$F$2:$F$237,$F41,Import!$G$2:$G$237,$G41)=0,Data_T1!$H41,SUMIFS(Import!H$2:H$237,Import!$F$2:$F$237,$F41,Import!$G$2:$G$237,$G41))</f>
        <v>844</v>
      </c>
      <c r="I41" s="157">
        <f>SUMIFS(Import!I$2:I$237,Import!$F$2:$F$237,$F41,Import!$G$2:$G$237,$G41)</f>
        <v>416</v>
      </c>
      <c r="J41" s="111">
        <f>SUMIFS(Import!J$2:J$237,Import!$F$2:$F$237,$F41,Import!$G$2:$G$237,$G41)</f>
        <v>49.29</v>
      </c>
      <c r="K41" s="157">
        <f>SUMIFS(Import!K$2:K$237,Import!$F$2:$F$237,$F41,Import!$G$2:$G$237,$G41)</f>
        <v>428</v>
      </c>
      <c r="L41" s="111">
        <f>SUMIFS(Import!L$2:L$237,Import!$F$2:$F$237,$F41,Import!$G$2:$G$237,$G41)</f>
        <v>50.71</v>
      </c>
      <c r="M41" s="157">
        <f>SUMIFS(Import!M$2:M$237,Import!$F$2:$F$237,$F41,Import!$G$2:$G$237,$G41)</f>
        <v>13</v>
      </c>
      <c r="N41" s="111">
        <f>SUMIFS(Import!N$2:N$237,Import!$F$2:$F$237,$F41,Import!$G$2:$G$237,$G41)</f>
        <v>1.54</v>
      </c>
      <c r="O41" s="111">
        <f>SUMIFS(Import!O$2:O$237,Import!$F$2:$F$237,$F41,Import!$G$2:$G$237,$G41)</f>
        <v>3.04</v>
      </c>
      <c r="P41" s="157">
        <f>SUMIFS(Import!P$2:P$237,Import!$F$2:$F$237,$F41,Import!$G$2:$G$237,$G41)</f>
        <v>7</v>
      </c>
      <c r="Q41" s="111">
        <f>SUMIFS(Import!Q$2:Q$237,Import!$F$2:$F$237,$F41,Import!$G$2:$G$237,$G41)</f>
        <v>0.83</v>
      </c>
      <c r="R41" s="111">
        <f>SUMIFS(Import!R$2:R$237,Import!$F$2:$F$237,$F41,Import!$G$2:$G$237,$G41)</f>
        <v>1.64</v>
      </c>
      <c r="S41" s="157">
        <f>SUMIFS(Import!S$2:S$237,Import!$F$2:$F$237,$F41,Import!$G$2:$G$237,$G41)</f>
        <v>408</v>
      </c>
      <c r="T41" s="111">
        <f>SUMIFS(Import!T$2:T$237,Import!$F$2:$F$237,$F41,Import!$G$2:$G$237,$G41)</f>
        <v>48.34</v>
      </c>
      <c r="U41" s="111">
        <f>SUMIFS(Import!U$2:U$237,Import!$F$2:$F$237,$F41,Import!$G$2:$G$237,$G41)</f>
        <v>95.33</v>
      </c>
      <c r="V41" s="111">
        <v>1</v>
      </c>
      <c r="W41" s="111" t="s">
        <v>32</v>
      </c>
      <c r="X41" s="111" t="s">
        <v>33</v>
      </c>
      <c r="Y41" s="111" t="s">
        <v>34</v>
      </c>
      <c r="Z41" s="161">
        <f>SUMIFS(Import!Z$2:Z$237,Import!$F$2:$F$237,$F41,Import!$G$2:$G$237,$G41)</f>
        <v>207</v>
      </c>
      <c r="AA41" s="111">
        <f>SUMIFS(Import!AA$2:AA$237,Import!$F$2:$F$237,$F41,Import!$G$2:$G$237,$G41)</f>
        <v>24.53</v>
      </c>
      <c r="AB41" s="178">
        <f>SUMIFS(Import!AB$2:AB$237,Import!$F$2:$F$237,$F41,Import!$G$2:$G$237,$G41)</f>
        <v>50.74</v>
      </c>
      <c r="AC41" s="111">
        <v>2</v>
      </c>
      <c r="AD41" s="111" t="s">
        <v>35</v>
      </c>
      <c r="AE41" s="111" t="s">
        <v>36</v>
      </c>
      <c r="AF41" s="111" t="s">
        <v>37</v>
      </c>
      <c r="AG41" s="161">
        <f>SUMIFS(Import!AG$2:AG$237,Import!$F$2:$F$237,$F41,Import!$G$2:$G$237,$G41)</f>
        <v>201</v>
      </c>
      <c r="AH41" s="111">
        <f>SUMIFS(Import!AH$2:AH$237,Import!$F$2:$F$237,$F41,Import!$G$2:$G$237,$G41)</f>
        <v>23.82</v>
      </c>
      <c r="AI41" s="120">
        <f>SUMIFS(Import!AI$2:AI$237,Import!$F$2:$F$237,$F41,Import!$G$2:$G$237,$G41)</f>
        <v>49.26</v>
      </c>
      <c r="AN41" s="111">
        <f ca="1">SUMIFS(Import!AN$2:AN$166,Import!$F$2:$F$166,$F41,Import!$G$2:$G$166,$G41)</f>
        <v>0</v>
      </c>
      <c r="AO41" s="111">
        <f ca="1">SUMIFS(Import!AO$2:AO$166,Import!$F$2:$F$166,$F41,Import!$G$2:$G$166,$G41)</f>
        <v>0</v>
      </c>
      <c r="AP41" s="111">
        <f ca="1">SUMIFS(Import!AP$2:AP$166,Import!$F$2:$F$166,$F41,Import!$G$2:$G$166,$G41)</f>
        <v>0</v>
      </c>
      <c r="AU41" s="111">
        <f ca="1">SUMIFS(Import!AU$2:AU$166,Import!$F$2:$F$166,$F41,Import!$G$2:$G$166,$G41)</f>
        <v>0</v>
      </c>
      <c r="AV41" s="111">
        <f ca="1">SUMIFS(Import!AV$2:AV$166,Import!$F$2:$F$166,$F41,Import!$G$2:$G$166,$G41)</f>
        <v>0</v>
      </c>
      <c r="AW41" s="111">
        <f ca="1">SUMIFS(Import!AW$2:AW$166,Import!$F$2:$F$166,$F41,Import!$G$2:$G$166,$G41)</f>
        <v>0</v>
      </c>
      <c r="BB41" s="111">
        <f ca="1">SUMIFS(Import!BB$2:BB$166,Import!$F$2:$F$166,$F41,Import!$G$2:$G$166,$G41)</f>
        <v>0</v>
      </c>
      <c r="BC41" s="111">
        <f ca="1">SUMIFS(Import!BC$2:BC$166,Import!$F$2:$F$166,$F41,Import!$G$2:$G$166,$G41)</f>
        <v>0</v>
      </c>
      <c r="BD41" s="111">
        <f ca="1">SUMIFS(Import!BD$2:BD$166,Import!$F$2:$F$166,$F41,Import!$G$2:$G$166,$G41)</f>
        <v>0</v>
      </c>
      <c r="BI41" s="111">
        <f ca="1">SUMIFS(Import!BI$2:BI$166,Import!$F$2:$F$166,$F41,Import!$G$2:$G$166,$G41)</f>
        <v>0</v>
      </c>
      <c r="BJ41" s="111">
        <f ca="1">SUMIFS(Import!BJ$2:BJ$166,Import!$F$2:$F$166,$F41,Import!$G$2:$G$166,$G41)</f>
        <v>0</v>
      </c>
      <c r="BK41" s="111">
        <f ca="1">SUMIFS(Import!BK$2:BK$166,Import!$F$2:$F$166,$F41,Import!$G$2:$G$166,$G41)</f>
        <v>0</v>
      </c>
      <c r="BP41" s="111">
        <f ca="1">SUMIFS(Import!BP$2:BP$166,Import!$F$2:$F$166,$F41,Import!$G$2:$G$166,$G41)</f>
        <v>0</v>
      </c>
      <c r="BQ41" s="111">
        <f ca="1">SUMIFS(Import!BQ$2:BQ$166,Import!$F$2:$F$166,$F41,Import!$G$2:$G$166,$G41)</f>
        <v>0</v>
      </c>
      <c r="BR41" s="111">
        <f ca="1">SUMIFS(Import!BR$2:BR$166,Import!$F$2:$F$166,$F41,Import!$G$2:$G$166,$G41)</f>
        <v>0</v>
      </c>
      <c r="BW41" s="111">
        <f ca="1">SUMIFS(Import!BW$2:BW$166,Import!$F$2:$F$166,$F41,Import!$G$2:$G$166,$G41)</f>
        <v>0</v>
      </c>
      <c r="BX41" s="111">
        <f ca="1">SUMIFS(Import!BX$2:BX$166,Import!$F$2:$F$166,$F41,Import!$G$2:$G$166,$G41)</f>
        <v>0</v>
      </c>
      <c r="BY41" s="111">
        <f ca="1">SUMIFS(Import!BY$2:BY$166,Import!$F$2:$F$166,$F41,Import!$G$2:$G$166,$G41)</f>
        <v>0</v>
      </c>
      <c r="CD41" s="111">
        <f ca="1">SUMIFS(Import!CD$2:CD$166,Import!$F$2:$F$166,$F41,Import!$G$2:$G$166,$G41)</f>
        <v>0</v>
      </c>
      <c r="CE41" s="111">
        <f ca="1">SUMIFS(Import!CE$2:CE$166,Import!$F$2:$F$166,$F41,Import!$G$2:$G$166,$G41)</f>
        <v>0</v>
      </c>
      <c r="CF41" s="111">
        <f ca="1">SUMIFS(Import!CF$2:CF$166,Import!$F$2:$F$166,$F41,Import!$G$2:$G$166,$G41)</f>
        <v>0</v>
      </c>
      <c r="CK41" s="111">
        <f ca="1">SUMIFS(Import!CK$2:CK$166,Import!$F$2:$F$166,$F41,Import!$G$2:$G$166,$G41)</f>
        <v>0</v>
      </c>
      <c r="CL41" s="111">
        <f ca="1">SUMIFS(Import!CL$2:CL$166,Import!$F$2:$F$166,$F41,Import!$G$2:$G$166,$G41)</f>
        <v>0</v>
      </c>
      <c r="CM41" s="111">
        <f ca="1">SUMIFS(Import!CM$2:CM$166,Import!$F$2:$F$166,$F41,Import!$G$2:$G$166,$G41)</f>
        <v>0</v>
      </c>
      <c r="CR41" s="111">
        <f ca="1">SUMIFS(Import!CR$2:CR$166,Import!$F$2:$F$166,$F41,Import!$G$2:$G$166,$G41)</f>
        <v>0</v>
      </c>
      <c r="CS41" s="111">
        <f ca="1">SUMIFS(Import!CS$2:CS$166,Import!$F$2:$F$166,$F41,Import!$G$2:$G$166,$G41)</f>
        <v>0</v>
      </c>
      <c r="CT41" s="111">
        <f ca="1">SUMIFS(Import!CT$2:CT$166,Import!$F$2:$F$166,$F41,Import!$G$2:$G$166,$G41)</f>
        <v>0</v>
      </c>
    </row>
    <row r="42" spans="1:98" s="107" customFormat="1" x14ac:dyDescent="0.15">
      <c r="A42" s="106" t="s">
        <v>28</v>
      </c>
      <c r="B42" s="107" t="s">
        <v>29</v>
      </c>
      <c r="C42" s="107">
        <v>1</v>
      </c>
      <c r="D42" s="107" t="s">
        <v>30</v>
      </c>
      <c r="E42" s="107">
        <v>20</v>
      </c>
      <c r="F42" s="107" t="s">
        <v>47</v>
      </c>
      <c r="G42" s="107">
        <v>1</v>
      </c>
      <c r="H42" s="154">
        <f>IF(SUMIFS(Import!H$2:H$237,Import!$F$2:$F$237,$F42,Import!$G$2:$G$237,$G42)=0,Data_T1!$H42,SUMIFS(Import!H$2:H$237,Import!$F$2:$F$237,$F42,Import!$G$2:$G$237,$G42))</f>
        <v>1063</v>
      </c>
      <c r="I42" s="154">
        <f>SUMIFS(Import!I$2:I$237,Import!$F$2:$F$237,$F42,Import!$G$2:$G$237,$G42)</f>
        <v>578</v>
      </c>
      <c r="J42" s="107">
        <f>SUMIFS(Import!J$2:J$237,Import!$F$2:$F$237,$F42,Import!$G$2:$G$237,$G42)</f>
        <v>54.37</v>
      </c>
      <c r="K42" s="154">
        <f>SUMIFS(Import!K$2:K$237,Import!$F$2:$F$237,$F42,Import!$G$2:$G$237,$G42)</f>
        <v>485</v>
      </c>
      <c r="L42" s="107">
        <f>SUMIFS(Import!L$2:L$237,Import!$F$2:$F$237,$F42,Import!$G$2:$G$237,$G42)</f>
        <v>45.63</v>
      </c>
      <c r="M42" s="154">
        <f>SUMIFS(Import!M$2:M$237,Import!$F$2:$F$237,$F42,Import!$G$2:$G$237,$G42)</f>
        <v>0</v>
      </c>
      <c r="N42" s="107">
        <f>SUMIFS(Import!N$2:N$237,Import!$F$2:$F$237,$F42,Import!$G$2:$G$237,$G42)</f>
        <v>0</v>
      </c>
      <c r="O42" s="107">
        <f>SUMIFS(Import!O$2:O$237,Import!$F$2:$F$237,$F42,Import!$G$2:$G$237,$G42)</f>
        <v>0</v>
      </c>
      <c r="P42" s="154">
        <f>SUMIFS(Import!P$2:P$237,Import!$F$2:$F$237,$F42,Import!$G$2:$G$237,$G42)</f>
        <v>15</v>
      </c>
      <c r="Q42" s="107">
        <f>SUMIFS(Import!Q$2:Q$237,Import!$F$2:$F$237,$F42,Import!$G$2:$G$237,$G42)</f>
        <v>1.41</v>
      </c>
      <c r="R42" s="107">
        <f>SUMIFS(Import!R$2:R$237,Import!$F$2:$F$237,$F42,Import!$G$2:$G$237,$G42)</f>
        <v>3.09</v>
      </c>
      <c r="S42" s="154">
        <f>SUMIFS(Import!S$2:S$237,Import!$F$2:$F$237,$F42,Import!$G$2:$G$237,$G42)</f>
        <v>470</v>
      </c>
      <c r="T42" s="107">
        <f>SUMIFS(Import!T$2:T$237,Import!$F$2:$F$237,$F42,Import!$G$2:$G$237,$G42)</f>
        <v>44.21</v>
      </c>
      <c r="U42" s="107">
        <f>SUMIFS(Import!U$2:U$237,Import!$F$2:$F$237,$F42,Import!$G$2:$G$237,$G42)</f>
        <v>96.91</v>
      </c>
      <c r="V42" s="107">
        <v>1</v>
      </c>
      <c r="W42" s="107" t="s">
        <v>32</v>
      </c>
      <c r="X42" s="107" t="s">
        <v>33</v>
      </c>
      <c r="Y42" s="107" t="s">
        <v>34</v>
      </c>
      <c r="Z42" s="158">
        <f>SUMIFS(Import!Z$2:Z$237,Import!$F$2:$F$237,$F42,Import!$G$2:$G$237,$G42)</f>
        <v>231</v>
      </c>
      <c r="AA42" s="107">
        <f>SUMIFS(Import!AA$2:AA$237,Import!$F$2:$F$237,$F42,Import!$G$2:$G$237,$G42)</f>
        <v>21.73</v>
      </c>
      <c r="AB42" s="173">
        <f>SUMIFS(Import!AB$2:AB$237,Import!$F$2:$F$237,$F42,Import!$G$2:$G$237,$G42)</f>
        <v>49.15</v>
      </c>
      <c r="AC42" s="107">
        <v>2</v>
      </c>
      <c r="AD42" s="107" t="s">
        <v>35</v>
      </c>
      <c r="AE42" s="107" t="s">
        <v>36</v>
      </c>
      <c r="AF42" s="107" t="s">
        <v>37</v>
      </c>
      <c r="AG42" s="158">
        <f>SUMIFS(Import!AG$2:AG$237,Import!$F$2:$F$237,$F42,Import!$G$2:$G$237,$G42)</f>
        <v>239</v>
      </c>
      <c r="AH42" s="107">
        <f>SUMIFS(Import!AH$2:AH$237,Import!$F$2:$F$237,$F42,Import!$G$2:$G$237,$G42)</f>
        <v>22.48</v>
      </c>
      <c r="AI42" s="117">
        <f>SUMIFS(Import!AI$2:AI$237,Import!$F$2:$F$237,$F42,Import!$G$2:$G$237,$G42)</f>
        <v>50.85</v>
      </c>
      <c r="AN42" s="107">
        <f ca="1">SUMIFS(Import!AN$2:AN$166,Import!$F$2:$F$166,$F42,Import!$G$2:$G$166,$G42)</f>
        <v>0</v>
      </c>
      <c r="AO42" s="107">
        <f ca="1">SUMIFS(Import!AO$2:AO$166,Import!$F$2:$F$166,$F42,Import!$G$2:$G$166,$G42)</f>
        <v>0</v>
      </c>
      <c r="AP42" s="107">
        <f ca="1">SUMIFS(Import!AP$2:AP$166,Import!$F$2:$F$166,$F42,Import!$G$2:$G$166,$G42)</f>
        <v>0</v>
      </c>
      <c r="AU42" s="107">
        <f ca="1">SUMIFS(Import!AU$2:AU$166,Import!$F$2:$F$166,$F42,Import!$G$2:$G$166,$G42)</f>
        <v>0</v>
      </c>
      <c r="AV42" s="107">
        <f ca="1">SUMIFS(Import!AV$2:AV$166,Import!$F$2:$F$166,$F42,Import!$G$2:$G$166,$G42)</f>
        <v>0</v>
      </c>
      <c r="AW42" s="107">
        <f ca="1">SUMIFS(Import!AW$2:AW$166,Import!$F$2:$F$166,$F42,Import!$G$2:$G$166,$G42)</f>
        <v>0</v>
      </c>
      <c r="BB42" s="107">
        <f ca="1">SUMIFS(Import!BB$2:BB$166,Import!$F$2:$F$166,$F42,Import!$G$2:$G$166,$G42)</f>
        <v>0</v>
      </c>
      <c r="BC42" s="107">
        <f ca="1">SUMIFS(Import!BC$2:BC$166,Import!$F$2:$F$166,$F42,Import!$G$2:$G$166,$G42)</f>
        <v>0</v>
      </c>
      <c r="BD42" s="107">
        <f ca="1">SUMIFS(Import!BD$2:BD$166,Import!$F$2:$F$166,$F42,Import!$G$2:$G$166,$G42)</f>
        <v>0</v>
      </c>
      <c r="BI42" s="107">
        <f ca="1">SUMIFS(Import!BI$2:BI$166,Import!$F$2:$F$166,$F42,Import!$G$2:$G$166,$G42)</f>
        <v>0</v>
      </c>
      <c r="BJ42" s="107">
        <f ca="1">SUMIFS(Import!BJ$2:BJ$166,Import!$F$2:$F$166,$F42,Import!$G$2:$G$166,$G42)</f>
        <v>0</v>
      </c>
      <c r="BK42" s="107">
        <f ca="1">SUMIFS(Import!BK$2:BK$166,Import!$F$2:$F$166,$F42,Import!$G$2:$G$166,$G42)</f>
        <v>0</v>
      </c>
      <c r="BP42" s="107">
        <f ca="1">SUMIFS(Import!BP$2:BP$166,Import!$F$2:$F$166,$F42,Import!$G$2:$G$166,$G42)</f>
        <v>0</v>
      </c>
      <c r="BQ42" s="107">
        <f ca="1">SUMIFS(Import!BQ$2:BQ$166,Import!$F$2:$F$166,$F42,Import!$G$2:$G$166,$G42)</f>
        <v>0</v>
      </c>
      <c r="BR42" s="107">
        <f ca="1">SUMIFS(Import!BR$2:BR$166,Import!$F$2:$F$166,$F42,Import!$G$2:$G$166,$G42)</f>
        <v>0</v>
      </c>
      <c r="BW42" s="107">
        <f ca="1">SUMIFS(Import!BW$2:BW$166,Import!$F$2:$F$166,$F42,Import!$G$2:$G$166,$G42)</f>
        <v>0</v>
      </c>
      <c r="BX42" s="107">
        <f ca="1">SUMIFS(Import!BX$2:BX$166,Import!$F$2:$F$166,$F42,Import!$G$2:$G$166,$G42)</f>
        <v>0</v>
      </c>
      <c r="BY42" s="107">
        <f ca="1">SUMIFS(Import!BY$2:BY$166,Import!$F$2:$F$166,$F42,Import!$G$2:$G$166,$G42)</f>
        <v>0</v>
      </c>
      <c r="CD42" s="107">
        <f ca="1">SUMIFS(Import!CD$2:CD$166,Import!$F$2:$F$166,$F42,Import!$G$2:$G$166,$G42)</f>
        <v>0</v>
      </c>
      <c r="CE42" s="107">
        <f ca="1">SUMIFS(Import!CE$2:CE$166,Import!$F$2:$F$166,$F42,Import!$G$2:$G$166,$G42)</f>
        <v>0</v>
      </c>
      <c r="CF42" s="107">
        <f ca="1">SUMIFS(Import!CF$2:CF$166,Import!$F$2:$F$166,$F42,Import!$G$2:$G$166,$G42)</f>
        <v>0</v>
      </c>
      <c r="CK42" s="107">
        <f ca="1">SUMIFS(Import!CK$2:CK$166,Import!$F$2:$F$166,$F42,Import!$G$2:$G$166,$G42)</f>
        <v>0</v>
      </c>
      <c r="CL42" s="107">
        <f ca="1">SUMIFS(Import!CL$2:CL$166,Import!$F$2:$F$166,$F42,Import!$G$2:$G$166,$G42)</f>
        <v>0</v>
      </c>
      <c r="CM42" s="107">
        <f ca="1">SUMIFS(Import!CM$2:CM$166,Import!$F$2:$F$166,$F42,Import!$G$2:$G$166,$G42)</f>
        <v>0</v>
      </c>
      <c r="CR42" s="107">
        <f ca="1">SUMIFS(Import!CR$2:CR$166,Import!$F$2:$F$166,$F42,Import!$G$2:$G$166,$G42)</f>
        <v>0</v>
      </c>
      <c r="CS42" s="107">
        <f ca="1">SUMIFS(Import!CS$2:CS$166,Import!$F$2:$F$166,$F42,Import!$G$2:$G$166,$G42)</f>
        <v>0</v>
      </c>
      <c r="CT42" s="107">
        <f ca="1">SUMIFS(Import!CT$2:CT$166,Import!$F$2:$F$166,$F42,Import!$G$2:$G$166,$G42)</f>
        <v>0</v>
      </c>
    </row>
    <row r="43" spans="1:98" s="25" customFormat="1" x14ac:dyDescent="0.15">
      <c r="A43" s="109" t="s">
        <v>28</v>
      </c>
      <c r="B43" s="25" t="s">
        <v>29</v>
      </c>
      <c r="C43" s="25">
        <v>1</v>
      </c>
      <c r="D43" s="25" t="s">
        <v>30</v>
      </c>
      <c r="E43" s="25">
        <v>20</v>
      </c>
      <c r="F43" s="25" t="s">
        <v>47</v>
      </c>
      <c r="G43" s="25">
        <v>2</v>
      </c>
      <c r="H43" s="156">
        <f>IF(SUMIFS(Import!H$2:H$237,Import!$F$2:$F$237,$F43,Import!$G$2:$G$237,$G43)=0,Data_T1!$H43,SUMIFS(Import!H$2:H$237,Import!$F$2:$F$237,$F43,Import!$G$2:$G$237,$G43))</f>
        <v>156</v>
      </c>
      <c r="I43" s="156">
        <f>SUMIFS(Import!I$2:I$237,Import!$F$2:$F$237,$F43,Import!$G$2:$G$237,$G43)</f>
        <v>77</v>
      </c>
      <c r="J43" s="25">
        <f>SUMIFS(Import!J$2:J$237,Import!$F$2:$F$237,$F43,Import!$G$2:$G$237,$G43)</f>
        <v>49.36</v>
      </c>
      <c r="K43" s="156">
        <f>SUMIFS(Import!K$2:K$237,Import!$F$2:$F$237,$F43,Import!$G$2:$G$237,$G43)</f>
        <v>79</v>
      </c>
      <c r="L43" s="25">
        <f>SUMIFS(Import!L$2:L$237,Import!$F$2:$F$237,$F43,Import!$G$2:$G$237,$G43)</f>
        <v>50.64</v>
      </c>
      <c r="M43" s="156">
        <f>SUMIFS(Import!M$2:M$237,Import!$F$2:$F$237,$F43,Import!$G$2:$G$237,$G43)</f>
        <v>0</v>
      </c>
      <c r="N43" s="25">
        <f>SUMIFS(Import!N$2:N$237,Import!$F$2:$F$237,$F43,Import!$G$2:$G$237,$G43)</f>
        <v>0</v>
      </c>
      <c r="O43" s="25">
        <f>SUMIFS(Import!O$2:O$237,Import!$F$2:$F$237,$F43,Import!$G$2:$G$237,$G43)</f>
        <v>0</v>
      </c>
      <c r="P43" s="156">
        <f>SUMIFS(Import!P$2:P$237,Import!$F$2:$F$237,$F43,Import!$G$2:$G$237,$G43)</f>
        <v>4</v>
      </c>
      <c r="Q43" s="25">
        <f>SUMIFS(Import!Q$2:Q$237,Import!$F$2:$F$237,$F43,Import!$G$2:$G$237,$G43)</f>
        <v>2.56</v>
      </c>
      <c r="R43" s="25">
        <f>SUMIFS(Import!R$2:R$237,Import!$F$2:$F$237,$F43,Import!$G$2:$G$237,$G43)</f>
        <v>5.0599999999999996</v>
      </c>
      <c r="S43" s="156">
        <f>SUMIFS(Import!S$2:S$237,Import!$F$2:$F$237,$F43,Import!$G$2:$G$237,$G43)</f>
        <v>75</v>
      </c>
      <c r="T43" s="25">
        <f>SUMIFS(Import!T$2:T$237,Import!$F$2:$F$237,$F43,Import!$G$2:$G$237,$G43)</f>
        <v>48.08</v>
      </c>
      <c r="U43" s="25">
        <f>SUMIFS(Import!U$2:U$237,Import!$F$2:$F$237,$F43,Import!$G$2:$G$237,$G43)</f>
        <v>94.94</v>
      </c>
      <c r="V43" s="25">
        <v>1</v>
      </c>
      <c r="W43" s="25" t="s">
        <v>32</v>
      </c>
      <c r="X43" s="25" t="s">
        <v>33</v>
      </c>
      <c r="Y43" s="25" t="s">
        <v>34</v>
      </c>
      <c r="Z43" s="160">
        <f>SUMIFS(Import!Z$2:Z$237,Import!$F$2:$F$237,$F43,Import!$G$2:$G$237,$G43)</f>
        <v>37</v>
      </c>
      <c r="AA43" s="25">
        <f>SUMIFS(Import!AA$2:AA$237,Import!$F$2:$F$237,$F43,Import!$G$2:$G$237,$G43)</f>
        <v>23.72</v>
      </c>
      <c r="AB43" s="176">
        <f>SUMIFS(Import!AB$2:AB$237,Import!$F$2:$F$237,$F43,Import!$G$2:$G$237,$G43)</f>
        <v>49.33</v>
      </c>
      <c r="AC43" s="25">
        <v>2</v>
      </c>
      <c r="AD43" s="25" t="s">
        <v>35</v>
      </c>
      <c r="AE43" s="25" t="s">
        <v>36</v>
      </c>
      <c r="AF43" s="25" t="s">
        <v>37</v>
      </c>
      <c r="AG43" s="160">
        <f>SUMIFS(Import!AG$2:AG$237,Import!$F$2:$F$237,$F43,Import!$G$2:$G$237,$G43)</f>
        <v>38</v>
      </c>
      <c r="AH43" s="25">
        <f>SUMIFS(Import!AH$2:AH$237,Import!$F$2:$F$237,$F43,Import!$G$2:$G$237,$G43)</f>
        <v>24.36</v>
      </c>
      <c r="AI43" s="118">
        <f>SUMIFS(Import!AI$2:AI$237,Import!$F$2:$F$237,$F43,Import!$G$2:$G$237,$G43)</f>
        <v>50.67</v>
      </c>
      <c r="AN43" s="25">
        <f ca="1">SUMIFS(Import!AN$2:AN$166,Import!$F$2:$F$166,$F43,Import!$G$2:$G$166,$G43)</f>
        <v>0</v>
      </c>
      <c r="AO43" s="25">
        <f ca="1">SUMIFS(Import!AO$2:AO$166,Import!$F$2:$F$166,$F43,Import!$G$2:$G$166,$G43)</f>
        <v>0</v>
      </c>
      <c r="AP43" s="25">
        <f ca="1">SUMIFS(Import!AP$2:AP$166,Import!$F$2:$F$166,$F43,Import!$G$2:$G$166,$G43)</f>
        <v>0</v>
      </c>
      <c r="AU43" s="25">
        <f ca="1">SUMIFS(Import!AU$2:AU$166,Import!$F$2:$F$166,$F43,Import!$G$2:$G$166,$G43)</f>
        <v>0</v>
      </c>
      <c r="AV43" s="25">
        <f ca="1">SUMIFS(Import!AV$2:AV$166,Import!$F$2:$F$166,$F43,Import!$G$2:$G$166,$G43)</f>
        <v>0</v>
      </c>
      <c r="AW43" s="25">
        <f ca="1">SUMIFS(Import!AW$2:AW$166,Import!$F$2:$F$166,$F43,Import!$G$2:$G$166,$G43)</f>
        <v>0</v>
      </c>
      <c r="BB43" s="25">
        <f ca="1">SUMIFS(Import!BB$2:BB$166,Import!$F$2:$F$166,$F43,Import!$G$2:$G$166,$G43)</f>
        <v>0</v>
      </c>
      <c r="BC43" s="25">
        <f ca="1">SUMIFS(Import!BC$2:BC$166,Import!$F$2:$F$166,$F43,Import!$G$2:$G$166,$G43)</f>
        <v>0</v>
      </c>
      <c r="BD43" s="25">
        <f ca="1">SUMIFS(Import!BD$2:BD$166,Import!$F$2:$F$166,$F43,Import!$G$2:$G$166,$G43)</f>
        <v>0</v>
      </c>
      <c r="BI43" s="25">
        <f ca="1">SUMIFS(Import!BI$2:BI$166,Import!$F$2:$F$166,$F43,Import!$G$2:$G$166,$G43)</f>
        <v>0</v>
      </c>
      <c r="BJ43" s="25">
        <f ca="1">SUMIFS(Import!BJ$2:BJ$166,Import!$F$2:$F$166,$F43,Import!$G$2:$G$166,$G43)</f>
        <v>0</v>
      </c>
      <c r="BK43" s="25">
        <f ca="1">SUMIFS(Import!BK$2:BK$166,Import!$F$2:$F$166,$F43,Import!$G$2:$G$166,$G43)</f>
        <v>0</v>
      </c>
      <c r="BP43" s="25">
        <f ca="1">SUMIFS(Import!BP$2:BP$166,Import!$F$2:$F$166,$F43,Import!$G$2:$G$166,$G43)</f>
        <v>0</v>
      </c>
      <c r="BQ43" s="25">
        <f ca="1">SUMIFS(Import!BQ$2:BQ$166,Import!$F$2:$F$166,$F43,Import!$G$2:$G$166,$G43)</f>
        <v>0</v>
      </c>
      <c r="BR43" s="25">
        <f ca="1">SUMIFS(Import!BR$2:BR$166,Import!$F$2:$F$166,$F43,Import!$G$2:$G$166,$G43)</f>
        <v>0</v>
      </c>
      <c r="BW43" s="25">
        <f ca="1">SUMIFS(Import!BW$2:BW$166,Import!$F$2:$F$166,$F43,Import!$G$2:$G$166,$G43)</f>
        <v>0</v>
      </c>
      <c r="BX43" s="25">
        <f ca="1">SUMIFS(Import!BX$2:BX$166,Import!$F$2:$F$166,$F43,Import!$G$2:$G$166,$G43)</f>
        <v>0</v>
      </c>
      <c r="BY43" s="25">
        <f ca="1">SUMIFS(Import!BY$2:BY$166,Import!$F$2:$F$166,$F43,Import!$G$2:$G$166,$G43)</f>
        <v>0</v>
      </c>
      <c r="CD43" s="25">
        <f ca="1">SUMIFS(Import!CD$2:CD$166,Import!$F$2:$F$166,$F43,Import!$G$2:$G$166,$G43)</f>
        <v>0</v>
      </c>
      <c r="CE43" s="25">
        <f ca="1">SUMIFS(Import!CE$2:CE$166,Import!$F$2:$F$166,$F43,Import!$G$2:$G$166,$G43)</f>
        <v>0</v>
      </c>
      <c r="CF43" s="25">
        <f ca="1">SUMIFS(Import!CF$2:CF$166,Import!$F$2:$F$166,$F43,Import!$G$2:$G$166,$G43)</f>
        <v>0</v>
      </c>
      <c r="CK43" s="25">
        <f ca="1">SUMIFS(Import!CK$2:CK$166,Import!$F$2:$F$166,$F43,Import!$G$2:$G$166,$G43)</f>
        <v>0</v>
      </c>
      <c r="CL43" s="25">
        <f ca="1">SUMIFS(Import!CL$2:CL$166,Import!$F$2:$F$166,$F43,Import!$G$2:$G$166,$G43)</f>
        <v>0</v>
      </c>
      <c r="CM43" s="25">
        <f ca="1">SUMIFS(Import!CM$2:CM$166,Import!$F$2:$F$166,$F43,Import!$G$2:$G$166,$G43)</f>
        <v>0</v>
      </c>
      <c r="CR43" s="25">
        <f ca="1">SUMIFS(Import!CR$2:CR$166,Import!$F$2:$F$166,$F43,Import!$G$2:$G$166,$G43)</f>
        <v>0</v>
      </c>
      <c r="CS43" s="25">
        <f ca="1">SUMIFS(Import!CS$2:CS$166,Import!$F$2:$F$166,$F43,Import!$G$2:$G$166,$G43)</f>
        <v>0</v>
      </c>
      <c r="CT43" s="25">
        <f ca="1">SUMIFS(Import!CT$2:CT$166,Import!$F$2:$F$166,$F43,Import!$G$2:$G$166,$G43)</f>
        <v>0</v>
      </c>
    </row>
    <row r="44" spans="1:98" s="82" customFormat="1" ht="14" thickBot="1" x14ac:dyDescent="0.2">
      <c r="A44" s="108" t="s">
        <v>28</v>
      </c>
      <c r="B44" s="82" t="s">
        <v>29</v>
      </c>
      <c r="C44" s="82">
        <v>1</v>
      </c>
      <c r="D44" s="82" t="s">
        <v>30</v>
      </c>
      <c r="E44" s="82">
        <v>20</v>
      </c>
      <c r="F44" s="82" t="s">
        <v>47</v>
      </c>
      <c r="G44" s="82">
        <v>3</v>
      </c>
      <c r="H44" s="155">
        <f>IF(SUMIFS(Import!H$2:H$237,Import!$F$2:$F$237,$F44,Import!$G$2:$G$237,$G44)=0,Data_T1!$H44,SUMIFS(Import!H$2:H$237,Import!$F$2:$F$237,$F44,Import!$G$2:$G$237,$G44))</f>
        <v>55</v>
      </c>
      <c r="I44" s="155">
        <f>SUMIFS(Import!I$2:I$237,Import!$F$2:$F$237,$F44,Import!$G$2:$G$237,$G44)</f>
        <v>23</v>
      </c>
      <c r="J44" s="82">
        <f>SUMIFS(Import!J$2:J$237,Import!$F$2:$F$237,$F44,Import!$G$2:$G$237,$G44)</f>
        <v>41.82</v>
      </c>
      <c r="K44" s="155">
        <f>SUMIFS(Import!K$2:K$237,Import!$F$2:$F$237,$F44,Import!$G$2:$G$237,$G44)</f>
        <v>32</v>
      </c>
      <c r="L44" s="82">
        <f>SUMIFS(Import!L$2:L$237,Import!$F$2:$F$237,$F44,Import!$G$2:$G$237,$G44)</f>
        <v>58.18</v>
      </c>
      <c r="M44" s="155">
        <f>SUMIFS(Import!M$2:M$237,Import!$F$2:$F$237,$F44,Import!$G$2:$G$237,$G44)</f>
        <v>0</v>
      </c>
      <c r="N44" s="82">
        <f>SUMIFS(Import!N$2:N$237,Import!$F$2:$F$237,$F44,Import!$G$2:$G$237,$G44)</f>
        <v>0</v>
      </c>
      <c r="O44" s="82">
        <f>SUMIFS(Import!O$2:O$237,Import!$F$2:$F$237,$F44,Import!$G$2:$G$237,$G44)</f>
        <v>0</v>
      </c>
      <c r="P44" s="155">
        <f>SUMIFS(Import!P$2:P$237,Import!$F$2:$F$237,$F44,Import!$G$2:$G$237,$G44)</f>
        <v>0</v>
      </c>
      <c r="Q44" s="82">
        <f>SUMIFS(Import!Q$2:Q$237,Import!$F$2:$F$237,$F44,Import!$G$2:$G$237,$G44)</f>
        <v>0</v>
      </c>
      <c r="R44" s="82">
        <f>SUMIFS(Import!R$2:R$237,Import!$F$2:$F$237,$F44,Import!$G$2:$G$237,$G44)</f>
        <v>0</v>
      </c>
      <c r="S44" s="155">
        <f>SUMIFS(Import!S$2:S$237,Import!$F$2:$F$237,$F44,Import!$G$2:$G$237,$G44)</f>
        <v>32</v>
      </c>
      <c r="T44" s="82">
        <f>SUMIFS(Import!T$2:T$237,Import!$F$2:$F$237,$F44,Import!$G$2:$G$237,$G44)</f>
        <v>58.18</v>
      </c>
      <c r="U44" s="82">
        <f>SUMIFS(Import!U$2:U$237,Import!$F$2:$F$237,$F44,Import!$G$2:$G$237,$G44)</f>
        <v>100</v>
      </c>
      <c r="V44" s="82">
        <v>1</v>
      </c>
      <c r="W44" s="82" t="s">
        <v>32</v>
      </c>
      <c r="X44" s="82" t="s">
        <v>33</v>
      </c>
      <c r="Y44" s="82" t="s">
        <v>34</v>
      </c>
      <c r="Z44" s="159">
        <f>SUMIFS(Import!Z$2:Z$237,Import!$F$2:$F$237,$F44,Import!$G$2:$G$237,$G44)</f>
        <v>23</v>
      </c>
      <c r="AA44" s="82">
        <f>SUMIFS(Import!AA$2:AA$237,Import!$F$2:$F$237,$F44,Import!$G$2:$G$237,$G44)</f>
        <v>41.82</v>
      </c>
      <c r="AB44" s="170">
        <f>SUMIFS(Import!AB$2:AB$237,Import!$F$2:$F$237,$F44,Import!$G$2:$G$237,$G44)</f>
        <v>71.88</v>
      </c>
      <c r="AC44" s="82">
        <v>2</v>
      </c>
      <c r="AD44" s="82" t="s">
        <v>35</v>
      </c>
      <c r="AE44" s="82" t="s">
        <v>36</v>
      </c>
      <c r="AF44" s="82" t="s">
        <v>37</v>
      </c>
      <c r="AG44" s="159">
        <f>SUMIFS(Import!AG$2:AG$237,Import!$F$2:$F$237,$F44,Import!$G$2:$G$237,$G44)</f>
        <v>9</v>
      </c>
      <c r="AH44" s="82">
        <f>SUMIFS(Import!AH$2:AH$237,Import!$F$2:$F$237,$F44,Import!$G$2:$G$237,$G44)</f>
        <v>16.36</v>
      </c>
      <c r="AI44" s="119">
        <f>SUMIFS(Import!AI$2:AI$237,Import!$F$2:$F$237,$F44,Import!$G$2:$G$237,$G44)</f>
        <v>28.13</v>
      </c>
      <c r="AN44" s="82">
        <f ca="1">SUMIFS(Import!AN$2:AN$166,Import!$F$2:$F$166,$F44,Import!$G$2:$G$166,$G44)</f>
        <v>0</v>
      </c>
      <c r="AO44" s="82">
        <f ca="1">SUMIFS(Import!AO$2:AO$166,Import!$F$2:$F$166,$F44,Import!$G$2:$G$166,$G44)</f>
        <v>0</v>
      </c>
      <c r="AP44" s="82">
        <f ca="1">SUMIFS(Import!AP$2:AP$166,Import!$F$2:$F$166,$F44,Import!$G$2:$G$166,$G44)</f>
        <v>0</v>
      </c>
      <c r="AU44" s="82">
        <f ca="1">SUMIFS(Import!AU$2:AU$166,Import!$F$2:$F$166,$F44,Import!$G$2:$G$166,$G44)</f>
        <v>0</v>
      </c>
      <c r="AV44" s="82">
        <f ca="1">SUMIFS(Import!AV$2:AV$166,Import!$F$2:$F$166,$F44,Import!$G$2:$G$166,$G44)</f>
        <v>0</v>
      </c>
      <c r="AW44" s="82">
        <f ca="1">SUMIFS(Import!AW$2:AW$166,Import!$F$2:$F$166,$F44,Import!$G$2:$G$166,$G44)</f>
        <v>0</v>
      </c>
      <c r="BB44" s="82">
        <f ca="1">SUMIFS(Import!BB$2:BB$166,Import!$F$2:$F$166,$F44,Import!$G$2:$G$166,$G44)</f>
        <v>0</v>
      </c>
      <c r="BC44" s="82">
        <f ca="1">SUMIFS(Import!BC$2:BC$166,Import!$F$2:$F$166,$F44,Import!$G$2:$G$166,$G44)</f>
        <v>0</v>
      </c>
      <c r="BD44" s="82">
        <f ca="1">SUMIFS(Import!BD$2:BD$166,Import!$F$2:$F$166,$F44,Import!$G$2:$G$166,$G44)</f>
        <v>0</v>
      </c>
      <c r="BI44" s="82">
        <f ca="1">SUMIFS(Import!BI$2:BI$166,Import!$F$2:$F$166,$F44,Import!$G$2:$G$166,$G44)</f>
        <v>0</v>
      </c>
      <c r="BJ44" s="82">
        <f ca="1">SUMIFS(Import!BJ$2:BJ$166,Import!$F$2:$F$166,$F44,Import!$G$2:$G$166,$G44)</f>
        <v>0</v>
      </c>
      <c r="BK44" s="82">
        <f ca="1">SUMIFS(Import!BK$2:BK$166,Import!$F$2:$F$166,$F44,Import!$G$2:$G$166,$G44)</f>
        <v>0</v>
      </c>
      <c r="BP44" s="82">
        <f ca="1">SUMIFS(Import!BP$2:BP$166,Import!$F$2:$F$166,$F44,Import!$G$2:$G$166,$G44)</f>
        <v>0</v>
      </c>
      <c r="BQ44" s="82">
        <f ca="1">SUMIFS(Import!BQ$2:BQ$166,Import!$F$2:$F$166,$F44,Import!$G$2:$G$166,$G44)</f>
        <v>0</v>
      </c>
      <c r="BR44" s="82">
        <f ca="1">SUMIFS(Import!BR$2:BR$166,Import!$F$2:$F$166,$F44,Import!$G$2:$G$166,$G44)</f>
        <v>0</v>
      </c>
      <c r="BW44" s="82">
        <f ca="1">SUMIFS(Import!BW$2:BW$166,Import!$F$2:$F$166,$F44,Import!$G$2:$G$166,$G44)</f>
        <v>0</v>
      </c>
      <c r="BX44" s="82">
        <f ca="1">SUMIFS(Import!BX$2:BX$166,Import!$F$2:$F$166,$F44,Import!$G$2:$G$166,$G44)</f>
        <v>0</v>
      </c>
      <c r="BY44" s="82">
        <f ca="1">SUMIFS(Import!BY$2:BY$166,Import!$F$2:$F$166,$F44,Import!$G$2:$G$166,$G44)</f>
        <v>0</v>
      </c>
      <c r="CD44" s="82">
        <f ca="1">SUMIFS(Import!CD$2:CD$166,Import!$F$2:$F$166,$F44,Import!$G$2:$G$166,$G44)</f>
        <v>0</v>
      </c>
      <c r="CE44" s="82">
        <f ca="1">SUMIFS(Import!CE$2:CE$166,Import!$F$2:$F$166,$F44,Import!$G$2:$G$166,$G44)</f>
        <v>0</v>
      </c>
      <c r="CF44" s="82">
        <f ca="1">SUMIFS(Import!CF$2:CF$166,Import!$F$2:$F$166,$F44,Import!$G$2:$G$166,$G44)</f>
        <v>0</v>
      </c>
      <c r="CK44" s="82">
        <f ca="1">SUMIFS(Import!CK$2:CK$166,Import!$F$2:$F$166,$F44,Import!$G$2:$G$166,$G44)</f>
        <v>0</v>
      </c>
      <c r="CL44" s="82">
        <f ca="1">SUMIFS(Import!CL$2:CL$166,Import!$F$2:$F$166,$F44,Import!$G$2:$G$166,$G44)</f>
        <v>0</v>
      </c>
      <c r="CM44" s="82">
        <f ca="1">SUMIFS(Import!CM$2:CM$166,Import!$F$2:$F$166,$F44,Import!$G$2:$G$166,$G44)</f>
        <v>0</v>
      </c>
      <c r="CR44" s="82">
        <f ca="1">SUMIFS(Import!CR$2:CR$166,Import!$F$2:$F$166,$F44,Import!$G$2:$G$166,$G44)</f>
        <v>0</v>
      </c>
      <c r="CS44" s="82">
        <f ca="1">SUMIFS(Import!CS$2:CS$166,Import!$F$2:$F$166,$F44,Import!$G$2:$G$166,$G44)</f>
        <v>0</v>
      </c>
      <c r="CT44" s="82">
        <f ca="1">SUMIFS(Import!CT$2:CT$166,Import!$F$2:$F$166,$F44,Import!$G$2:$G$166,$G44)</f>
        <v>0</v>
      </c>
    </row>
    <row r="45" spans="1:98" s="107" customFormat="1" x14ac:dyDescent="0.15">
      <c r="A45" s="106" t="s">
        <v>28</v>
      </c>
      <c r="B45" s="107" t="s">
        <v>29</v>
      </c>
      <c r="C45" s="107">
        <v>1</v>
      </c>
      <c r="D45" s="107" t="s">
        <v>30</v>
      </c>
      <c r="E45" s="107">
        <v>21</v>
      </c>
      <c r="F45" s="107" t="s">
        <v>48</v>
      </c>
      <c r="G45" s="107">
        <v>1</v>
      </c>
      <c r="H45" s="154">
        <f>IF(SUMIFS(Import!H$2:H$237,Import!$F$2:$F$237,$F45,Import!$G$2:$G$237,$G45)=0,Data_T1!$H45,SUMIFS(Import!H$2:H$237,Import!$F$2:$F$237,$F45,Import!$G$2:$G$237,$G45))</f>
        <v>112</v>
      </c>
      <c r="I45" s="154">
        <f>SUMIFS(Import!I$2:I$237,Import!$F$2:$F$237,$F45,Import!$G$2:$G$237,$G45)</f>
        <v>33</v>
      </c>
      <c r="J45" s="107">
        <f>SUMIFS(Import!J$2:J$237,Import!$F$2:$F$237,$F45,Import!$G$2:$G$237,$G45)</f>
        <v>29.46</v>
      </c>
      <c r="K45" s="154">
        <f>SUMIFS(Import!K$2:K$237,Import!$F$2:$F$237,$F45,Import!$G$2:$G$237,$G45)</f>
        <v>79</v>
      </c>
      <c r="L45" s="107">
        <f>SUMIFS(Import!L$2:L$237,Import!$F$2:$F$237,$F45,Import!$G$2:$G$237,$G45)</f>
        <v>70.540000000000006</v>
      </c>
      <c r="M45" s="154">
        <f>SUMIFS(Import!M$2:M$237,Import!$F$2:$F$237,$F45,Import!$G$2:$G$237,$G45)</f>
        <v>1</v>
      </c>
      <c r="N45" s="107">
        <f>SUMIFS(Import!N$2:N$237,Import!$F$2:$F$237,$F45,Import!$G$2:$G$237,$G45)</f>
        <v>0.89</v>
      </c>
      <c r="O45" s="107">
        <f>SUMIFS(Import!O$2:O$237,Import!$F$2:$F$237,$F45,Import!$G$2:$G$237,$G45)</f>
        <v>1.27</v>
      </c>
      <c r="P45" s="154">
        <f>SUMIFS(Import!P$2:P$237,Import!$F$2:$F$237,$F45,Import!$G$2:$G$237,$G45)</f>
        <v>0</v>
      </c>
      <c r="Q45" s="107">
        <f>SUMIFS(Import!Q$2:Q$237,Import!$F$2:$F$237,$F45,Import!$G$2:$G$237,$G45)</f>
        <v>0</v>
      </c>
      <c r="R45" s="107">
        <f>SUMIFS(Import!R$2:R$237,Import!$F$2:$F$237,$F45,Import!$G$2:$G$237,$G45)</f>
        <v>0</v>
      </c>
      <c r="S45" s="154">
        <f>SUMIFS(Import!S$2:S$237,Import!$F$2:$F$237,$F45,Import!$G$2:$G$237,$G45)</f>
        <v>78</v>
      </c>
      <c r="T45" s="107">
        <f>SUMIFS(Import!T$2:T$237,Import!$F$2:$F$237,$F45,Import!$G$2:$G$237,$G45)</f>
        <v>69.64</v>
      </c>
      <c r="U45" s="107">
        <f>SUMIFS(Import!U$2:U$237,Import!$F$2:$F$237,$F45,Import!$G$2:$G$237,$G45)</f>
        <v>98.73</v>
      </c>
      <c r="V45" s="107">
        <v>1</v>
      </c>
      <c r="W45" s="107" t="s">
        <v>32</v>
      </c>
      <c r="X45" s="107" t="s">
        <v>33</v>
      </c>
      <c r="Y45" s="107" t="s">
        <v>34</v>
      </c>
      <c r="Z45" s="158">
        <f>SUMIFS(Import!Z$2:Z$237,Import!$F$2:$F$237,$F45,Import!$G$2:$G$237,$G45)</f>
        <v>66</v>
      </c>
      <c r="AA45" s="107">
        <f>SUMIFS(Import!AA$2:AA$237,Import!$F$2:$F$237,$F45,Import!$G$2:$G$237,$G45)</f>
        <v>58.93</v>
      </c>
      <c r="AB45" s="173">
        <f>SUMIFS(Import!AB$2:AB$237,Import!$F$2:$F$237,$F45,Import!$G$2:$G$237,$G45)</f>
        <v>84.62</v>
      </c>
      <c r="AC45" s="107">
        <v>2</v>
      </c>
      <c r="AD45" s="107" t="s">
        <v>35</v>
      </c>
      <c r="AE45" s="107" t="s">
        <v>36</v>
      </c>
      <c r="AF45" s="107" t="s">
        <v>37</v>
      </c>
      <c r="AG45" s="158">
        <f>SUMIFS(Import!AG$2:AG$237,Import!$F$2:$F$237,$F45,Import!$G$2:$G$237,$G45)</f>
        <v>12</v>
      </c>
      <c r="AH45" s="107">
        <f>SUMIFS(Import!AH$2:AH$237,Import!$F$2:$F$237,$F45,Import!$G$2:$G$237,$G45)</f>
        <v>10.71</v>
      </c>
      <c r="AI45" s="117">
        <f>SUMIFS(Import!AI$2:AI$237,Import!$F$2:$F$237,$F45,Import!$G$2:$G$237,$G45)</f>
        <v>15.38</v>
      </c>
      <c r="AN45" s="107">
        <f ca="1">SUMIFS(Import!AN$2:AN$166,Import!$F$2:$F$166,$F45,Import!$G$2:$G$166,$G45)</f>
        <v>0</v>
      </c>
      <c r="AO45" s="107">
        <f ca="1">SUMIFS(Import!AO$2:AO$166,Import!$F$2:$F$166,$F45,Import!$G$2:$G$166,$G45)</f>
        <v>0</v>
      </c>
      <c r="AP45" s="107">
        <f ca="1">SUMIFS(Import!AP$2:AP$166,Import!$F$2:$F$166,$F45,Import!$G$2:$G$166,$G45)</f>
        <v>0</v>
      </c>
      <c r="AU45" s="107">
        <f ca="1">SUMIFS(Import!AU$2:AU$166,Import!$F$2:$F$166,$F45,Import!$G$2:$G$166,$G45)</f>
        <v>0</v>
      </c>
      <c r="AV45" s="107">
        <f ca="1">SUMIFS(Import!AV$2:AV$166,Import!$F$2:$F$166,$F45,Import!$G$2:$G$166,$G45)</f>
        <v>0</v>
      </c>
      <c r="AW45" s="107">
        <f ca="1">SUMIFS(Import!AW$2:AW$166,Import!$F$2:$F$166,$F45,Import!$G$2:$G$166,$G45)</f>
        <v>0</v>
      </c>
      <c r="BB45" s="107">
        <f ca="1">SUMIFS(Import!BB$2:BB$166,Import!$F$2:$F$166,$F45,Import!$G$2:$G$166,$G45)</f>
        <v>0</v>
      </c>
      <c r="BC45" s="107">
        <f ca="1">SUMIFS(Import!BC$2:BC$166,Import!$F$2:$F$166,$F45,Import!$G$2:$G$166,$G45)</f>
        <v>0</v>
      </c>
      <c r="BD45" s="107">
        <f ca="1">SUMIFS(Import!BD$2:BD$166,Import!$F$2:$F$166,$F45,Import!$G$2:$G$166,$G45)</f>
        <v>0</v>
      </c>
      <c r="BI45" s="107">
        <f ca="1">SUMIFS(Import!BI$2:BI$166,Import!$F$2:$F$166,$F45,Import!$G$2:$G$166,$G45)</f>
        <v>0</v>
      </c>
      <c r="BJ45" s="107">
        <f ca="1">SUMIFS(Import!BJ$2:BJ$166,Import!$F$2:$F$166,$F45,Import!$G$2:$G$166,$G45)</f>
        <v>0</v>
      </c>
      <c r="BK45" s="107">
        <f ca="1">SUMIFS(Import!BK$2:BK$166,Import!$F$2:$F$166,$F45,Import!$G$2:$G$166,$G45)</f>
        <v>0</v>
      </c>
      <c r="BP45" s="107">
        <f ca="1">SUMIFS(Import!BP$2:BP$166,Import!$F$2:$F$166,$F45,Import!$G$2:$G$166,$G45)</f>
        <v>0</v>
      </c>
      <c r="BQ45" s="107">
        <f ca="1">SUMIFS(Import!BQ$2:BQ$166,Import!$F$2:$F$166,$F45,Import!$G$2:$G$166,$G45)</f>
        <v>0</v>
      </c>
      <c r="BR45" s="107">
        <f ca="1">SUMIFS(Import!BR$2:BR$166,Import!$F$2:$F$166,$F45,Import!$G$2:$G$166,$G45)</f>
        <v>0</v>
      </c>
      <c r="BW45" s="107">
        <f ca="1">SUMIFS(Import!BW$2:BW$166,Import!$F$2:$F$166,$F45,Import!$G$2:$G$166,$G45)</f>
        <v>0</v>
      </c>
      <c r="BX45" s="107">
        <f ca="1">SUMIFS(Import!BX$2:BX$166,Import!$F$2:$F$166,$F45,Import!$G$2:$G$166,$G45)</f>
        <v>0</v>
      </c>
      <c r="BY45" s="107">
        <f ca="1">SUMIFS(Import!BY$2:BY$166,Import!$F$2:$F$166,$F45,Import!$G$2:$G$166,$G45)</f>
        <v>0</v>
      </c>
      <c r="CD45" s="107">
        <f ca="1">SUMIFS(Import!CD$2:CD$166,Import!$F$2:$F$166,$F45,Import!$G$2:$G$166,$G45)</f>
        <v>0</v>
      </c>
      <c r="CE45" s="107">
        <f ca="1">SUMIFS(Import!CE$2:CE$166,Import!$F$2:$F$166,$F45,Import!$G$2:$G$166,$G45)</f>
        <v>0</v>
      </c>
      <c r="CF45" s="107">
        <f ca="1">SUMIFS(Import!CF$2:CF$166,Import!$F$2:$F$166,$F45,Import!$G$2:$G$166,$G45)</f>
        <v>0</v>
      </c>
      <c r="CK45" s="107">
        <f ca="1">SUMIFS(Import!CK$2:CK$166,Import!$F$2:$F$166,$F45,Import!$G$2:$G$166,$G45)</f>
        <v>0</v>
      </c>
      <c r="CL45" s="107">
        <f ca="1">SUMIFS(Import!CL$2:CL$166,Import!$F$2:$F$166,$F45,Import!$G$2:$G$166,$G45)</f>
        <v>0</v>
      </c>
      <c r="CM45" s="107">
        <f ca="1">SUMIFS(Import!CM$2:CM$166,Import!$F$2:$F$166,$F45,Import!$G$2:$G$166,$G45)</f>
        <v>0</v>
      </c>
      <c r="CR45" s="107">
        <f ca="1">SUMIFS(Import!CR$2:CR$166,Import!$F$2:$F$166,$F45,Import!$G$2:$G$166,$G45)</f>
        <v>0</v>
      </c>
      <c r="CS45" s="107">
        <f ca="1">SUMIFS(Import!CS$2:CS$166,Import!$F$2:$F$166,$F45,Import!$G$2:$G$166,$G45)</f>
        <v>0</v>
      </c>
      <c r="CT45" s="107">
        <f ca="1">SUMIFS(Import!CT$2:CT$166,Import!$F$2:$F$166,$F45,Import!$G$2:$G$166,$G45)</f>
        <v>0</v>
      </c>
    </row>
    <row r="46" spans="1:98" s="25" customFormat="1" ht="14" thickBot="1" x14ac:dyDescent="0.2">
      <c r="A46" s="109" t="s">
        <v>28</v>
      </c>
      <c r="B46" s="25" t="s">
        <v>29</v>
      </c>
      <c r="C46" s="25">
        <v>1</v>
      </c>
      <c r="D46" s="25" t="s">
        <v>30</v>
      </c>
      <c r="E46" s="25">
        <v>21</v>
      </c>
      <c r="F46" s="25" t="s">
        <v>48</v>
      </c>
      <c r="G46" s="25">
        <v>2</v>
      </c>
      <c r="H46" s="156">
        <f>IF(SUMIFS(Import!H$2:H$237,Import!$F$2:$F$237,$F46,Import!$G$2:$G$237,$G46)=0,Data_T1!$H46,SUMIFS(Import!H$2:H$237,Import!$F$2:$F$237,$F46,Import!$G$2:$G$237,$G46))</f>
        <v>69</v>
      </c>
      <c r="I46" s="156">
        <f>SUMIFS(Import!I$2:I$237,Import!$F$2:$F$237,$F46,Import!$G$2:$G$237,$G46)</f>
        <v>37</v>
      </c>
      <c r="J46" s="25">
        <f>SUMIFS(Import!J$2:J$237,Import!$F$2:$F$237,$F46,Import!$G$2:$G$237,$G46)</f>
        <v>53.62</v>
      </c>
      <c r="K46" s="156">
        <f>SUMIFS(Import!K$2:K$237,Import!$F$2:$F$237,$F46,Import!$G$2:$G$237,$G46)</f>
        <v>32</v>
      </c>
      <c r="L46" s="25">
        <f>SUMIFS(Import!L$2:L$237,Import!$F$2:$F$237,$F46,Import!$G$2:$G$237,$G46)</f>
        <v>46.38</v>
      </c>
      <c r="M46" s="156">
        <f>SUMIFS(Import!M$2:M$237,Import!$F$2:$F$237,$F46,Import!$G$2:$G$237,$G46)</f>
        <v>0</v>
      </c>
      <c r="N46" s="25">
        <f>SUMIFS(Import!N$2:N$237,Import!$F$2:$F$237,$F46,Import!$G$2:$G$237,$G46)</f>
        <v>0</v>
      </c>
      <c r="O46" s="25">
        <f>SUMIFS(Import!O$2:O$237,Import!$F$2:$F$237,$F46,Import!$G$2:$G$237,$G46)</f>
        <v>0</v>
      </c>
      <c r="P46" s="156">
        <f>SUMIFS(Import!P$2:P$237,Import!$F$2:$F$237,$F46,Import!$G$2:$G$237,$G46)</f>
        <v>0</v>
      </c>
      <c r="Q46" s="25">
        <f>SUMIFS(Import!Q$2:Q$237,Import!$F$2:$F$237,$F46,Import!$G$2:$G$237,$G46)</f>
        <v>0</v>
      </c>
      <c r="R46" s="25">
        <f>SUMIFS(Import!R$2:R$237,Import!$F$2:$F$237,$F46,Import!$G$2:$G$237,$G46)</f>
        <v>0</v>
      </c>
      <c r="S46" s="156">
        <f>SUMIFS(Import!S$2:S$237,Import!$F$2:$F$237,$F46,Import!$G$2:$G$237,$G46)</f>
        <v>32</v>
      </c>
      <c r="T46" s="25">
        <f>SUMIFS(Import!T$2:T$237,Import!$F$2:$F$237,$F46,Import!$G$2:$G$237,$G46)</f>
        <v>46.38</v>
      </c>
      <c r="U46" s="25">
        <f>SUMIFS(Import!U$2:U$237,Import!$F$2:$F$237,$F46,Import!$G$2:$G$237,$G46)</f>
        <v>100</v>
      </c>
      <c r="V46" s="25">
        <v>1</v>
      </c>
      <c r="W46" s="25" t="s">
        <v>32</v>
      </c>
      <c r="X46" s="25" t="s">
        <v>33</v>
      </c>
      <c r="Y46" s="25" t="s">
        <v>34</v>
      </c>
      <c r="Z46" s="160">
        <f>SUMIFS(Import!Z$2:Z$237,Import!$F$2:$F$237,$F46,Import!$G$2:$G$237,$G46)</f>
        <v>16</v>
      </c>
      <c r="AA46" s="25">
        <f>SUMIFS(Import!AA$2:AA$237,Import!$F$2:$F$237,$F46,Import!$G$2:$G$237,$G46)</f>
        <v>23.19</v>
      </c>
      <c r="AB46" s="176">
        <f>SUMIFS(Import!AB$2:AB$237,Import!$F$2:$F$237,$F46,Import!$G$2:$G$237,$G46)</f>
        <v>50</v>
      </c>
      <c r="AC46" s="25">
        <v>2</v>
      </c>
      <c r="AD46" s="25" t="s">
        <v>35</v>
      </c>
      <c r="AE46" s="25" t="s">
        <v>36</v>
      </c>
      <c r="AF46" s="25" t="s">
        <v>37</v>
      </c>
      <c r="AG46" s="160">
        <f>SUMIFS(Import!AG$2:AG$237,Import!$F$2:$F$237,$F46,Import!$G$2:$G$237,$G46)</f>
        <v>16</v>
      </c>
      <c r="AH46" s="25">
        <f>SUMIFS(Import!AH$2:AH$237,Import!$F$2:$F$237,$F46,Import!$G$2:$G$237,$G46)</f>
        <v>23.19</v>
      </c>
      <c r="AI46" s="118">
        <f>SUMIFS(Import!AI$2:AI$237,Import!$F$2:$F$237,$F46,Import!$G$2:$G$237,$G46)</f>
        <v>50</v>
      </c>
      <c r="AN46" s="25">
        <f ca="1">SUMIFS(Import!AN$2:AN$166,Import!$F$2:$F$166,$F46,Import!$G$2:$G$166,$G46)</f>
        <v>0</v>
      </c>
      <c r="AO46" s="25">
        <f ca="1">SUMIFS(Import!AO$2:AO$166,Import!$F$2:$F$166,$F46,Import!$G$2:$G$166,$G46)</f>
        <v>0</v>
      </c>
      <c r="AP46" s="25">
        <f ca="1">SUMIFS(Import!AP$2:AP$166,Import!$F$2:$F$166,$F46,Import!$G$2:$G$166,$G46)</f>
        <v>0</v>
      </c>
      <c r="AU46" s="25">
        <f ca="1">SUMIFS(Import!AU$2:AU$166,Import!$F$2:$F$166,$F46,Import!$G$2:$G$166,$G46)</f>
        <v>0</v>
      </c>
      <c r="AV46" s="25">
        <f ca="1">SUMIFS(Import!AV$2:AV$166,Import!$F$2:$F$166,$F46,Import!$G$2:$G$166,$G46)</f>
        <v>0</v>
      </c>
      <c r="AW46" s="25">
        <f ca="1">SUMIFS(Import!AW$2:AW$166,Import!$F$2:$F$166,$F46,Import!$G$2:$G$166,$G46)</f>
        <v>0</v>
      </c>
      <c r="BB46" s="25">
        <f ca="1">SUMIFS(Import!BB$2:BB$166,Import!$F$2:$F$166,$F46,Import!$G$2:$G$166,$G46)</f>
        <v>0</v>
      </c>
      <c r="BC46" s="25">
        <f ca="1">SUMIFS(Import!BC$2:BC$166,Import!$F$2:$F$166,$F46,Import!$G$2:$G$166,$G46)</f>
        <v>0</v>
      </c>
      <c r="BD46" s="25">
        <f ca="1">SUMIFS(Import!BD$2:BD$166,Import!$F$2:$F$166,$F46,Import!$G$2:$G$166,$G46)</f>
        <v>0</v>
      </c>
      <c r="BI46" s="25">
        <f ca="1">SUMIFS(Import!BI$2:BI$166,Import!$F$2:$F$166,$F46,Import!$G$2:$G$166,$G46)</f>
        <v>0</v>
      </c>
      <c r="BJ46" s="25">
        <f ca="1">SUMIFS(Import!BJ$2:BJ$166,Import!$F$2:$F$166,$F46,Import!$G$2:$G$166,$G46)</f>
        <v>0</v>
      </c>
      <c r="BK46" s="25">
        <f ca="1">SUMIFS(Import!BK$2:BK$166,Import!$F$2:$F$166,$F46,Import!$G$2:$G$166,$G46)</f>
        <v>0</v>
      </c>
      <c r="BP46" s="25">
        <f ca="1">SUMIFS(Import!BP$2:BP$166,Import!$F$2:$F$166,$F46,Import!$G$2:$G$166,$G46)</f>
        <v>0</v>
      </c>
      <c r="BQ46" s="25">
        <f ca="1">SUMIFS(Import!BQ$2:BQ$166,Import!$F$2:$F$166,$F46,Import!$G$2:$G$166,$G46)</f>
        <v>0</v>
      </c>
      <c r="BR46" s="25">
        <f ca="1">SUMIFS(Import!BR$2:BR$166,Import!$F$2:$F$166,$F46,Import!$G$2:$G$166,$G46)</f>
        <v>0</v>
      </c>
      <c r="BW46" s="25">
        <f ca="1">SUMIFS(Import!BW$2:BW$166,Import!$F$2:$F$166,$F46,Import!$G$2:$G$166,$G46)</f>
        <v>0</v>
      </c>
      <c r="BX46" s="25">
        <f ca="1">SUMIFS(Import!BX$2:BX$166,Import!$F$2:$F$166,$F46,Import!$G$2:$G$166,$G46)</f>
        <v>0</v>
      </c>
      <c r="BY46" s="25">
        <f ca="1">SUMIFS(Import!BY$2:BY$166,Import!$F$2:$F$166,$F46,Import!$G$2:$G$166,$G46)</f>
        <v>0</v>
      </c>
      <c r="CD46" s="25">
        <f ca="1">SUMIFS(Import!CD$2:CD$166,Import!$F$2:$F$166,$F46,Import!$G$2:$G$166,$G46)</f>
        <v>0</v>
      </c>
      <c r="CE46" s="25">
        <f ca="1">SUMIFS(Import!CE$2:CE$166,Import!$F$2:$F$166,$F46,Import!$G$2:$G$166,$G46)</f>
        <v>0</v>
      </c>
      <c r="CF46" s="25">
        <f ca="1">SUMIFS(Import!CF$2:CF$166,Import!$F$2:$F$166,$F46,Import!$G$2:$G$166,$G46)</f>
        <v>0</v>
      </c>
      <c r="CK46" s="25">
        <f ca="1">SUMIFS(Import!CK$2:CK$166,Import!$F$2:$F$166,$F46,Import!$G$2:$G$166,$G46)</f>
        <v>0</v>
      </c>
      <c r="CL46" s="25">
        <f ca="1">SUMIFS(Import!CL$2:CL$166,Import!$F$2:$F$166,$F46,Import!$G$2:$G$166,$G46)</f>
        <v>0</v>
      </c>
      <c r="CM46" s="25">
        <f ca="1">SUMIFS(Import!CM$2:CM$166,Import!$F$2:$F$166,$F46,Import!$G$2:$G$166,$G46)</f>
        <v>0</v>
      </c>
      <c r="CR46" s="25">
        <f ca="1">SUMIFS(Import!CR$2:CR$166,Import!$F$2:$F$166,$F46,Import!$G$2:$G$166,$G46)</f>
        <v>0</v>
      </c>
      <c r="CS46" s="25">
        <f ca="1">SUMIFS(Import!CS$2:CS$166,Import!$F$2:$F$166,$F46,Import!$G$2:$G$166,$G46)</f>
        <v>0</v>
      </c>
      <c r="CT46" s="25">
        <f ca="1">SUMIFS(Import!CT$2:CT$166,Import!$F$2:$F$166,$F46,Import!$G$2:$G$166,$G46)</f>
        <v>0</v>
      </c>
    </row>
    <row r="47" spans="1:98" s="107" customFormat="1" x14ac:dyDescent="0.15">
      <c r="A47" s="106" t="s">
        <v>28</v>
      </c>
      <c r="B47" s="107" t="s">
        <v>29</v>
      </c>
      <c r="C47" s="107">
        <v>2</v>
      </c>
      <c r="D47" s="107" t="s">
        <v>49</v>
      </c>
      <c r="E47" s="107">
        <v>22</v>
      </c>
      <c r="F47" s="107" t="s">
        <v>50</v>
      </c>
      <c r="G47" s="107">
        <v>1</v>
      </c>
      <c r="H47" s="154">
        <f>IF(SUMIFS(Import!H$2:H$237,Import!$F$2:$F$237,$F47,Import!$G$2:$G$237,$G47)=0,Data_T1!$H47,SUMIFS(Import!H$2:H$237,Import!$F$2:$F$237,$F47,Import!$G$2:$G$237,$G47))</f>
        <v>990</v>
      </c>
      <c r="I47" s="154">
        <f>SUMIFS(Import!I$2:I$237,Import!$F$2:$F$237,$F47,Import!$G$2:$G$237,$G47)</f>
        <v>577</v>
      </c>
      <c r="J47" s="107">
        <f>SUMIFS(Import!J$2:J$237,Import!$F$2:$F$237,$F47,Import!$G$2:$G$237,$G47)</f>
        <v>58.28</v>
      </c>
      <c r="K47" s="154">
        <f>SUMIFS(Import!K$2:K$237,Import!$F$2:$F$237,$F47,Import!$G$2:$G$237,$G47)</f>
        <v>413</v>
      </c>
      <c r="L47" s="107">
        <f>SUMIFS(Import!L$2:L$237,Import!$F$2:$F$237,$F47,Import!$G$2:$G$237,$G47)</f>
        <v>41.72</v>
      </c>
      <c r="M47" s="154">
        <f>SUMIFS(Import!M$2:M$237,Import!$F$2:$F$237,$F47,Import!$G$2:$G$237,$G47)</f>
        <v>0</v>
      </c>
      <c r="N47" s="107">
        <f>SUMIFS(Import!N$2:N$237,Import!$F$2:$F$237,$F47,Import!$G$2:$G$237,$G47)</f>
        <v>0</v>
      </c>
      <c r="O47" s="107">
        <f>SUMIFS(Import!O$2:O$237,Import!$F$2:$F$237,$F47,Import!$G$2:$G$237,$G47)</f>
        <v>0</v>
      </c>
      <c r="P47" s="154">
        <f>SUMIFS(Import!P$2:P$237,Import!$F$2:$F$237,$F47,Import!$G$2:$G$237,$G47)</f>
        <v>13</v>
      </c>
      <c r="Q47" s="107">
        <f>SUMIFS(Import!Q$2:Q$237,Import!$F$2:$F$237,$F47,Import!$G$2:$G$237,$G47)</f>
        <v>1.31</v>
      </c>
      <c r="R47" s="107">
        <f>SUMIFS(Import!R$2:R$237,Import!$F$2:$F$237,$F47,Import!$G$2:$G$237,$G47)</f>
        <v>3.15</v>
      </c>
      <c r="S47" s="154">
        <f>SUMIFS(Import!S$2:S$237,Import!$F$2:$F$237,$F47,Import!$G$2:$G$237,$G47)</f>
        <v>400</v>
      </c>
      <c r="T47" s="107">
        <f>SUMIFS(Import!T$2:T$237,Import!$F$2:$F$237,$F47,Import!$G$2:$G$237,$G47)</f>
        <v>40.4</v>
      </c>
      <c r="U47" s="107">
        <f>SUMIFS(Import!U$2:U$237,Import!$F$2:$F$237,$F47,Import!$G$2:$G$237,$G47)</f>
        <v>96.85</v>
      </c>
      <c r="V47" s="107">
        <v>1</v>
      </c>
      <c r="W47" s="107" t="s">
        <v>32</v>
      </c>
      <c r="X47" s="107" t="s">
        <v>33</v>
      </c>
      <c r="Y47" s="107" t="s">
        <v>34</v>
      </c>
      <c r="Z47" s="158">
        <f>SUMIFS(Import!Z$2:Z$237,Import!$F$2:$F$237,$F47,Import!$G$2:$G$237,$G47)</f>
        <v>226</v>
      </c>
      <c r="AA47" s="107">
        <f>SUMIFS(Import!AA$2:AA$237,Import!$F$2:$F$237,$F47,Import!$G$2:$G$237,$G47)</f>
        <v>22.83</v>
      </c>
      <c r="AB47" s="173">
        <f>SUMIFS(Import!AB$2:AB$237,Import!$F$2:$F$237,$F47,Import!$G$2:$G$237,$G47)</f>
        <v>56.5</v>
      </c>
      <c r="AC47" s="107">
        <v>2</v>
      </c>
      <c r="AD47" s="107" t="s">
        <v>35</v>
      </c>
      <c r="AE47" s="107" t="s">
        <v>36</v>
      </c>
      <c r="AF47" s="107" t="s">
        <v>37</v>
      </c>
      <c r="AG47" s="158">
        <f>SUMIFS(Import!AG$2:AG$237,Import!$F$2:$F$237,$F47,Import!$G$2:$G$237,$G47)</f>
        <v>174</v>
      </c>
      <c r="AH47" s="107">
        <f>SUMIFS(Import!AH$2:AH$237,Import!$F$2:$F$237,$F47,Import!$G$2:$G$237,$G47)</f>
        <v>17.579999999999998</v>
      </c>
      <c r="AI47" s="117">
        <f>SUMIFS(Import!AI$2:AI$237,Import!$F$2:$F$237,$F47,Import!$G$2:$G$237,$G47)</f>
        <v>43.5</v>
      </c>
      <c r="AN47" s="107">
        <f ca="1">SUMIFS(Import!AN$2:AN$166,Import!$F$2:$F$166,$F47,Import!$G$2:$G$166,$G47)</f>
        <v>0</v>
      </c>
      <c r="AO47" s="107">
        <f ca="1">SUMIFS(Import!AO$2:AO$166,Import!$F$2:$F$166,$F47,Import!$G$2:$G$166,$G47)</f>
        <v>0</v>
      </c>
      <c r="AP47" s="107">
        <f ca="1">SUMIFS(Import!AP$2:AP$166,Import!$F$2:$F$166,$F47,Import!$G$2:$G$166,$G47)</f>
        <v>0</v>
      </c>
      <c r="AU47" s="107">
        <f ca="1">SUMIFS(Import!AU$2:AU$166,Import!$F$2:$F$166,$F47,Import!$G$2:$G$166,$G47)</f>
        <v>0</v>
      </c>
      <c r="AV47" s="107">
        <f ca="1">SUMIFS(Import!AV$2:AV$166,Import!$F$2:$F$166,$F47,Import!$G$2:$G$166,$G47)</f>
        <v>0</v>
      </c>
      <c r="AW47" s="107">
        <f ca="1">SUMIFS(Import!AW$2:AW$166,Import!$F$2:$F$166,$F47,Import!$G$2:$G$166,$G47)</f>
        <v>0</v>
      </c>
      <c r="BB47" s="107">
        <f ca="1">SUMIFS(Import!BB$2:BB$166,Import!$F$2:$F$166,$F47,Import!$G$2:$G$166,$G47)</f>
        <v>0</v>
      </c>
      <c r="BC47" s="107">
        <f ca="1">SUMIFS(Import!BC$2:BC$166,Import!$F$2:$F$166,$F47,Import!$G$2:$G$166,$G47)</f>
        <v>0</v>
      </c>
      <c r="BD47" s="107">
        <f ca="1">SUMIFS(Import!BD$2:BD$166,Import!$F$2:$F$166,$F47,Import!$G$2:$G$166,$G47)</f>
        <v>0</v>
      </c>
      <c r="BI47" s="107">
        <f ca="1">SUMIFS(Import!BI$2:BI$166,Import!$F$2:$F$166,$F47,Import!$G$2:$G$166,$G47)</f>
        <v>0</v>
      </c>
      <c r="BJ47" s="107">
        <f ca="1">SUMIFS(Import!BJ$2:BJ$166,Import!$F$2:$F$166,$F47,Import!$G$2:$G$166,$G47)</f>
        <v>0</v>
      </c>
      <c r="BK47" s="107">
        <f ca="1">SUMIFS(Import!BK$2:BK$166,Import!$F$2:$F$166,$F47,Import!$G$2:$G$166,$G47)</f>
        <v>0</v>
      </c>
      <c r="BP47" s="107">
        <f ca="1">SUMIFS(Import!BP$2:BP$166,Import!$F$2:$F$166,$F47,Import!$G$2:$G$166,$G47)</f>
        <v>0</v>
      </c>
      <c r="BQ47" s="107">
        <f ca="1">SUMIFS(Import!BQ$2:BQ$166,Import!$F$2:$F$166,$F47,Import!$G$2:$G$166,$G47)</f>
        <v>0</v>
      </c>
      <c r="BR47" s="107">
        <f ca="1">SUMIFS(Import!BR$2:BR$166,Import!$F$2:$F$166,$F47,Import!$G$2:$G$166,$G47)</f>
        <v>0</v>
      </c>
      <c r="BW47" s="107">
        <f ca="1">SUMIFS(Import!BW$2:BW$166,Import!$F$2:$F$166,$F47,Import!$G$2:$G$166,$G47)</f>
        <v>0</v>
      </c>
      <c r="BX47" s="107">
        <f ca="1">SUMIFS(Import!BX$2:BX$166,Import!$F$2:$F$166,$F47,Import!$G$2:$G$166,$G47)</f>
        <v>0</v>
      </c>
      <c r="BY47" s="107">
        <f ca="1">SUMIFS(Import!BY$2:BY$166,Import!$F$2:$F$166,$F47,Import!$G$2:$G$166,$G47)</f>
        <v>0</v>
      </c>
      <c r="CD47" s="107">
        <f ca="1">SUMIFS(Import!CD$2:CD$166,Import!$F$2:$F$166,$F47,Import!$G$2:$G$166,$G47)</f>
        <v>0</v>
      </c>
      <c r="CE47" s="107">
        <f ca="1">SUMIFS(Import!CE$2:CE$166,Import!$F$2:$F$166,$F47,Import!$G$2:$G$166,$G47)</f>
        <v>0</v>
      </c>
      <c r="CF47" s="107">
        <f ca="1">SUMIFS(Import!CF$2:CF$166,Import!$F$2:$F$166,$F47,Import!$G$2:$G$166,$G47)</f>
        <v>0</v>
      </c>
      <c r="CK47" s="107">
        <f ca="1">SUMIFS(Import!CK$2:CK$166,Import!$F$2:$F$166,$F47,Import!$G$2:$G$166,$G47)</f>
        <v>0</v>
      </c>
      <c r="CL47" s="107">
        <f ca="1">SUMIFS(Import!CL$2:CL$166,Import!$F$2:$F$166,$F47,Import!$G$2:$G$166,$G47)</f>
        <v>0</v>
      </c>
      <c r="CM47" s="107">
        <f ca="1">SUMIFS(Import!CM$2:CM$166,Import!$F$2:$F$166,$F47,Import!$G$2:$G$166,$G47)</f>
        <v>0</v>
      </c>
      <c r="CR47" s="107">
        <f ca="1">SUMIFS(Import!CR$2:CR$166,Import!$F$2:$F$166,$F47,Import!$G$2:$G$166,$G47)</f>
        <v>0</v>
      </c>
      <c r="CS47" s="107">
        <f ca="1">SUMIFS(Import!CS$2:CS$166,Import!$F$2:$F$166,$F47,Import!$G$2:$G$166,$G47)</f>
        <v>0</v>
      </c>
      <c r="CT47" s="107">
        <f ca="1">SUMIFS(Import!CT$2:CT$166,Import!$F$2:$F$166,$F47,Import!$G$2:$G$166,$G47)</f>
        <v>0</v>
      </c>
    </row>
    <row r="48" spans="1:98" s="25" customFormat="1" x14ac:dyDescent="0.15">
      <c r="A48" s="109" t="s">
        <v>28</v>
      </c>
      <c r="B48" s="25" t="s">
        <v>29</v>
      </c>
      <c r="C48" s="25">
        <v>2</v>
      </c>
      <c r="D48" s="25" t="s">
        <v>49</v>
      </c>
      <c r="E48" s="25">
        <v>22</v>
      </c>
      <c r="F48" s="25" t="s">
        <v>50</v>
      </c>
      <c r="G48" s="25">
        <v>2</v>
      </c>
      <c r="H48" s="156">
        <f>IF(SUMIFS(Import!H$2:H$237,Import!$F$2:$F$237,$F48,Import!$G$2:$G$237,$G48)=0,Data_T1!$H48,SUMIFS(Import!H$2:H$237,Import!$F$2:$F$237,$F48,Import!$G$2:$G$237,$G48))</f>
        <v>761</v>
      </c>
      <c r="I48" s="156">
        <f>SUMIFS(Import!I$2:I$237,Import!$F$2:$F$237,$F48,Import!$G$2:$G$237,$G48)</f>
        <v>450</v>
      </c>
      <c r="J48" s="25">
        <f>SUMIFS(Import!J$2:J$237,Import!$F$2:$F$237,$F48,Import!$G$2:$G$237,$G48)</f>
        <v>59.13</v>
      </c>
      <c r="K48" s="156">
        <f>SUMIFS(Import!K$2:K$237,Import!$F$2:$F$237,$F48,Import!$G$2:$G$237,$G48)</f>
        <v>311</v>
      </c>
      <c r="L48" s="25">
        <f>SUMIFS(Import!L$2:L$237,Import!$F$2:$F$237,$F48,Import!$G$2:$G$237,$G48)</f>
        <v>40.869999999999997</v>
      </c>
      <c r="M48" s="156">
        <f>SUMIFS(Import!M$2:M$237,Import!$F$2:$F$237,$F48,Import!$G$2:$G$237,$G48)</f>
        <v>0</v>
      </c>
      <c r="N48" s="25">
        <f>SUMIFS(Import!N$2:N$237,Import!$F$2:$F$237,$F48,Import!$G$2:$G$237,$G48)</f>
        <v>0</v>
      </c>
      <c r="O48" s="25">
        <f>SUMIFS(Import!O$2:O$237,Import!$F$2:$F$237,$F48,Import!$G$2:$G$237,$G48)</f>
        <v>0</v>
      </c>
      <c r="P48" s="156">
        <f>SUMIFS(Import!P$2:P$237,Import!$F$2:$F$237,$F48,Import!$G$2:$G$237,$G48)</f>
        <v>11</v>
      </c>
      <c r="Q48" s="25">
        <f>SUMIFS(Import!Q$2:Q$237,Import!$F$2:$F$237,$F48,Import!$G$2:$G$237,$G48)</f>
        <v>1.45</v>
      </c>
      <c r="R48" s="25">
        <f>SUMIFS(Import!R$2:R$237,Import!$F$2:$F$237,$F48,Import!$G$2:$G$237,$G48)</f>
        <v>3.54</v>
      </c>
      <c r="S48" s="156">
        <f>SUMIFS(Import!S$2:S$237,Import!$F$2:$F$237,$F48,Import!$G$2:$G$237,$G48)</f>
        <v>300</v>
      </c>
      <c r="T48" s="25">
        <f>SUMIFS(Import!T$2:T$237,Import!$F$2:$F$237,$F48,Import!$G$2:$G$237,$G48)</f>
        <v>39.42</v>
      </c>
      <c r="U48" s="25">
        <f>SUMIFS(Import!U$2:U$237,Import!$F$2:$F$237,$F48,Import!$G$2:$G$237,$G48)</f>
        <v>96.46</v>
      </c>
      <c r="V48" s="25">
        <v>1</v>
      </c>
      <c r="W48" s="25" t="s">
        <v>32</v>
      </c>
      <c r="X48" s="25" t="s">
        <v>33</v>
      </c>
      <c r="Y48" s="25" t="s">
        <v>34</v>
      </c>
      <c r="Z48" s="160">
        <f>SUMIFS(Import!Z$2:Z$237,Import!$F$2:$F$237,$F48,Import!$G$2:$G$237,$G48)</f>
        <v>180</v>
      </c>
      <c r="AA48" s="25">
        <f>SUMIFS(Import!AA$2:AA$237,Import!$F$2:$F$237,$F48,Import!$G$2:$G$237,$G48)</f>
        <v>23.65</v>
      </c>
      <c r="AB48" s="176">
        <f>SUMIFS(Import!AB$2:AB$237,Import!$F$2:$F$237,$F48,Import!$G$2:$G$237,$G48)</f>
        <v>60</v>
      </c>
      <c r="AC48" s="25">
        <v>2</v>
      </c>
      <c r="AD48" s="25" t="s">
        <v>35</v>
      </c>
      <c r="AE48" s="25" t="s">
        <v>36</v>
      </c>
      <c r="AF48" s="25" t="s">
        <v>37</v>
      </c>
      <c r="AG48" s="160">
        <f>SUMIFS(Import!AG$2:AG$237,Import!$F$2:$F$237,$F48,Import!$G$2:$G$237,$G48)</f>
        <v>120</v>
      </c>
      <c r="AH48" s="25">
        <f>SUMIFS(Import!AH$2:AH$237,Import!$F$2:$F$237,$F48,Import!$G$2:$G$237,$G48)</f>
        <v>15.77</v>
      </c>
      <c r="AI48" s="118">
        <f>SUMIFS(Import!AI$2:AI$237,Import!$F$2:$F$237,$F48,Import!$G$2:$G$237,$G48)</f>
        <v>40</v>
      </c>
      <c r="AN48" s="25">
        <f ca="1">SUMIFS(Import!AN$2:AN$166,Import!$F$2:$F$166,$F48,Import!$G$2:$G$166,$G48)</f>
        <v>0</v>
      </c>
      <c r="AO48" s="25">
        <f ca="1">SUMIFS(Import!AO$2:AO$166,Import!$F$2:$F$166,$F48,Import!$G$2:$G$166,$G48)</f>
        <v>0</v>
      </c>
      <c r="AP48" s="25">
        <f ca="1">SUMIFS(Import!AP$2:AP$166,Import!$F$2:$F$166,$F48,Import!$G$2:$G$166,$G48)</f>
        <v>0</v>
      </c>
      <c r="AU48" s="25">
        <f ca="1">SUMIFS(Import!AU$2:AU$166,Import!$F$2:$F$166,$F48,Import!$G$2:$G$166,$G48)</f>
        <v>0</v>
      </c>
      <c r="AV48" s="25">
        <f ca="1">SUMIFS(Import!AV$2:AV$166,Import!$F$2:$F$166,$F48,Import!$G$2:$G$166,$G48)</f>
        <v>0</v>
      </c>
      <c r="AW48" s="25">
        <f ca="1">SUMIFS(Import!AW$2:AW$166,Import!$F$2:$F$166,$F48,Import!$G$2:$G$166,$G48)</f>
        <v>0</v>
      </c>
      <c r="BB48" s="25">
        <f ca="1">SUMIFS(Import!BB$2:BB$166,Import!$F$2:$F$166,$F48,Import!$G$2:$G$166,$G48)</f>
        <v>0</v>
      </c>
      <c r="BC48" s="25">
        <f ca="1">SUMIFS(Import!BC$2:BC$166,Import!$F$2:$F$166,$F48,Import!$G$2:$G$166,$G48)</f>
        <v>0</v>
      </c>
      <c r="BD48" s="25">
        <f ca="1">SUMIFS(Import!BD$2:BD$166,Import!$F$2:$F$166,$F48,Import!$G$2:$G$166,$G48)</f>
        <v>0</v>
      </c>
      <c r="BI48" s="25">
        <f ca="1">SUMIFS(Import!BI$2:BI$166,Import!$F$2:$F$166,$F48,Import!$G$2:$G$166,$G48)</f>
        <v>0</v>
      </c>
      <c r="BJ48" s="25">
        <f ca="1">SUMIFS(Import!BJ$2:BJ$166,Import!$F$2:$F$166,$F48,Import!$G$2:$G$166,$G48)</f>
        <v>0</v>
      </c>
      <c r="BK48" s="25">
        <f ca="1">SUMIFS(Import!BK$2:BK$166,Import!$F$2:$F$166,$F48,Import!$G$2:$G$166,$G48)</f>
        <v>0</v>
      </c>
      <c r="BP48" s="25">
        <f ca="1">SUMIFS(Import!BP$2:BP$166,Import!$F$2:$F$166,$F48,Import!$G$2:$G$166,$G48)</f>
        <v>0</v>
      </c>
      <c r="BQ48" s="25">
        <f ca="1">SUMIFS(Import!BQ$2:BQ$166,Import!$F$2:$F$166,$F48,Import!$G$2:$G$166,$G48)</f>
        <v>0</v>
      </c>
      <c r="BR48" s="25">
        <f ca="1">SUMIFS(Import!BR$2:BR$166,Import!$F$2:$F$166,$F48,Import!$G$2:$G$166,$G48)</f>
        <v>0</v>
      </c>
      <c r="BW48" s="25">
        <f ca="1">SUMIFS(Import!BW$2:BW$166,Import!$F$2:$F$166,$F48,Import!$G$2:$G$166,$G48)</f>
        <v>0</v>
      </c>
      <c r="BX48" s="25">
        <f ca="1">SUMIFS(Import!BX$2:BX$166,Import!$F$2:$F$166,$F48,Import!$G$2:$G$166,$G48)</f>
        <v>0</v>
      </c>
      <c r="BY48" s="25">
        <f ca="1">SUMIFS(Import!BY$2:BY$166,Import!$F$2:$F$166,$F48,Import!$G$2:$G$166,$G48)</f>
        <v>0</v>
      </c>
      <c r="CD48" s="25">
        <f ca="1">SUMIFS(Import!CD$2:CD$166,Import!$F$2:$F$166,$F48,Import!$G$2:$G$166,$G48)</f>
        <v>0</v>
      </c>
      <c r="CE48" s="25">
        <f ca="1">SUMIFS(Import!CE$2:CE$166,Import!$F$2:$F$166,$F48,Import!$G$2:$G$166,$G48)</f>
        <v>0</v>
      </c>
      <c r="CF48" s="25">
        <f ca="1">SUMIFS(Import!CF$2:CF$166,Import!$F$2:$F$166,$F48,Import!$G$2:$G$166,$G48)</f>
        <v>0</v>
      </c>
      <c r="CK48" s="25">
        <f ca="1">SUMIFS(Import!CK$2:CK$166,Import!$F$2:$F$166,$F48,Import!$G$2:$G$166,$G48)</f>
        <v>0</v>
      </c>
      <c r="CL48" s="25">
        <f ca="1">SUMIFS(Import!CL$2:CL$166,Import!$F$2:$F$166,$F48,Import!$G$2:$G$166,$G48)</f>
        <v>0</v>
      </c>
      <c r="CM48" s="25">
        <f ca="1">SUMIFS(Import!CM$2:CM$166,Import!$F$2:$F$166,$F48,Import!$G$2:$G$166,$G48)</f>
        <v>0</v>
      </c>
      <c r="CR48" s="25">
        <f ca="1">SUMIFS(Import!CR$2:CR$166,Import!$F$2:$F$166,$F48,Import!$G$2:$G$166,$G48)</f>
        <v>0</v>
      </c>
      <c r="CS48" s="25">
        <f ca="1">SUMIFS(Import!CS$2:CS$166,Import!$F$2:$F$166,$F48,Import!$G$2:$G$166,$G48)</f>
        <v>0</v>
      </c>
      <c r="CT48" s="25">
        <f ca="1">SUMIFS(Import!CT$2:CT$166,Import!$F$2:$F$166,$F48,Import!$G$2:$G$166,$G48)</f>
        <v>0</v>
      </c>
    </row>
    <row r="49" spans="1:98" s="25" customFormat="1" x14ac:dyDescent="0.15">
      <c r="A49" s="109" t="s">
        <v>28</v>
      </c>
      <c r="B49" s="25" t="s">
        <v>29</v>
      </c>
      <c r="C49" s="25">
        <v>2</v>
      </c>
      <c r="D49" s="25" t="s">
        <v>49</v>
      </c>
      <c r="E49" s="25">
        <v>22</v>
      </c>
      <c r="F49" s="25" t="s">
        <v>50</v>
      </c>
      <c r="G49" s="25">
        <v>3</v>
      </c>
      <c r="H49" s="156">
        <f>IF(SUMIFS(Import!H$2:H$237,Import!$F$2:$F$237,$F49,Import!$G$2:$G$237,$G49)=0,Data_T1!$H49,SUMIFS(Import!H$2:H$237,Import!$F$2:$F$237,$F49,Import!$G$2:$G$237,$G49))</f>
        <v>847</v>
      </c>
      <c r="I49" s="156">
        <f>SUMIFS(Import!I$2:I$237,Import!$F$2:$F$237,$F49,Import!$G$2:$G$237,$G49)</f>
        <v>380</v>
      </c>
      <c r="J49" s="25">
        <f>SUMIFS(Import!J$2:J$237,Import!$F$2:$F$237,$F49,Import!$G$2:$G$237,$G49)</f>
        <v>44.86</v>
      </c>
      <c r="K49" s="156">
        <f>SUMIFS(Import!K$2:K$237,Import!$F$2:$F$237,$F49,Import!$G$2:$G$237,$G49)</f>
        <v>467</v>
      </c>
      <c r="L49" s="25">
        <f>SUMIFS(Import!L$2:L$237,Import!$F$2:$F$237,$F49,Import!$G$2:$G$237,$G49)</f>
        <v>55.14</v>
      </c>
      <c r="M49" s="156">
        <f>SUMIFS(Import!M$2:M$237,Import!$F$2:$F$237,$F49,Import!$G$2:$G$237,$G49)</f>
        <v>11</v>
      </c>
      <c r="N49" s="25">
        <f>SUMIFS(Import!N$2:N$237,Import!$F$2:$F$237,$F49,Import!$G$2:$G$237,$G49)</f>
        <v>1.3</v>
      </c>
      <c r="O49" s="25">
        <f>SUMIFS(Import!O$2:O$237,Import!$F$2:$F$237,$F49,Import!$G$2:$G$237,$G49)</f>
        <v>2.36</v>
      </c>
      <c r="P49" s="156">
        <f>SUMIFS(Import!P$2:P$237,Import!$F$2:$F$237,$F49,Import!$G$2:$G$237,$G49)</f>
        <v>5</v>
      </c>
      <c r="Q49" s="25">
        <f>SUMIFS(Import!Q$2:Q$237,Import!$F$2:$F$237,$F49,Import!$G$2:$G$237,$G49)</f>
        <v>0.59</v>
      </c>
      <c r="R49" s="25">
        <f>SUMIFS(Import!R$2:R$237,Import!$F$2:$F$237,$F49,Import!$G$2:$G$237,$G49)</f>
        <v>1.07</v>
      </c>
      <c r="S49" s="156">
        <f>SUMIFS(Import!S$2:S$237,Import!$F$2:$F$237,$F49,Import!$G$2:$G$237,$G49)</f>
        <v>451</v>
      </c>
      <c r="T49" s="25">
        <f>SUMIFS(Import!T$2:T$237,Import!$F$2:$F$237,$F49,Import!$G$2:$G$237,$G49)</f>
        <v>53.25</v>
      </c>
      <c r="U49" s="25">
        <f>SUMIFS(Import!U$2:U$237,Import!$F$2:$F$237,$F49,Import!$G$2:$G$237,$G49)</f>
        <v>96.57</v>
      </c>
      <c r="V49" s="25">
        <v>1</v>
      </c>
      <c r="W49" s="25" t="s">
        <v>32</v>
      </c>
      <c r="X49" s="25" t="s">
        <v>33</v>
      </c>
      <c r="Y49" s="25" t="s">
        <v>34</v>
      </c>
      <c r="Z49" s="160">
        <f>SUMIFS(Import!Z$2:Z$237,Import!$F$2:$F$237,$F49,Import!$G$2:$G$237,$G49)</f>
        <v>255</v>
      </c>
      <c r="AA49" s="25">
        <f>SUMIFS(Import!AA$2:AA$237,Import!$F$2:$F$237,$F49,Import!$G$2:$G$237,$G49)</f>
        <v>30.11</v>
      </c>
      <c r="AB49" s="176">
        <f>SUMIFS(Import!AB$2:AB$237,Import!$F$2:$F$237,$F49,Import!$G$2:$G$237,$G49)</f>
        <v>56.54</v>
      </c>
      <c r="AC49" s="25">
        <v>2</v>
      </c>
      <c r="AD49" s="25" t="s">
        <v>35</v>
      </c>
      <c r="AE49" s="25" t="s">
        <v>36</v>
      </c>
      <c r="AF49" s="25" t="s">
        <v>37</v>
      </c>
      <c r="AG49" s="160">
        <f>SUMIFS(Import!AG$2:AG$237,Import!$F$2:$F$237,$F49,Import!$G$2:$G$237,$G49)</f>
        <v>196</v>
      </c>
      <c r="AH49" s="25">
        <f>SUMIFS(Import!AH$2:AH$237,Import!$F$2:$F$237,$F49,Import!$G$2:$G$237,$G49)</f>
        <v>23.14</v>
      </c>
      <c r="AI49" s="118">
        <f>SUMIFS(Import!AI$2:AI$237,Import!$F$2:$F$237,$F49,Import!$G$2:$G$237,$G49)</f>
        <v>43.46</v>
      </c>
      <c r="AN49" s="25">
        <f ca="1">SUMIFS(Import!AN$2:AN$166,Import!$F$2:$F$166,$F49,Import!$G$2:$G$166,$G49)</f>
        <v>0</v>
      </c>
      <c r="AO49" s="25">
        <f ca="1">SUMIFS(Import!AO$2:AO$166,Import!$F$2:$F$166,$F49,Import!$G$2:$G$166,$G49)</f>
        <v>0</v>
      </c>
      <c r="AP49" s="25">
        <f ca="1">SUMIFS(Import!AP$2:AP$166,Import!$F$2:$F$166,$F49,Import!$G$2:$G$166,$G49)</f>
        <v>0</v>
      </c>
      <c r="AU49" s="25">
        <f ca="1">SUMIFS(Import!AU$2:AU$166,Import!$F$2:$F$166,$F49,Import!$G$2:$G$166,$G49)</f>
        <v>0</v>
      </c>
      <c r="AV49" s="25">
        <f ca="1">SUMIFS(Import!AV$2:AV$166,Import!$F$2:$F$166,$F49,Import!$G$2:$G$166,$G49)</f>
        <v>0</v>
      </c>
      <c r="AW49" s="25">
        <f ca="1">SUMIFS(Import!AW$2:AW$166,Import!$F$2:$F$166,$F49,Import!$G$2:$G$166,$G49)</f>
        <v>0</v>
      </c>
      <c r="BB49" s="25">
        <f ca="1">SUMIFS(Import!BB$2:BB$166,Import!$F$2:$F$166,$F49,Import!$G$2:$G$166,$G49)</f>
        <v>0</v>
      </c>
      <c r="BC49" s="25">
        <f ca="1">SUMIFS(Import!BC$2:BC$166,Import!$F$2:$F$166,$F49,Import!$G$2:$G$166,$G49)</f>
        <v>0</v>
      </c>
      <c r="BD49" s="25">
        <f ca="1">SUMIFS(Import!BD$2:BD$166,Import!$F$2:$F$166,$F49,Import!$G$2:$G$166,$G49)</f>
        <v>0</v>
      </c>
      <c r="BI49" s="25">
        <f ca="1">SUMIFS(Import!BI$2:BI$166,Import!$F$2:$F$166,$F49,Import!$G$2:$G$166,$G49)</f>
        <v>0</v>
      </c>
      <c r="BJ49" s="25">
        <f ca="1">SUMIFS(Import!BJ$2:BJ$166,Import!$F$2:$F$166,$F49,Import!$G$2:$G$166,$G49)</f>
        <v>0</v>
      </c>
      <c r="BK49" s="25">
        <f ca="1">SUMIFS(Import!BK$2:BK$166,Import!$F$2:$F$166,$F49,Import!$G$2:$G$166,$G49)</f>
        <v>0</v>
      </c>
      <c r="BP49" s="25">
        <f ca="1">SUMIFS(Import!BP$2:BP$166,Import!$F$2:$F$166,$F49,Import!$G$2:$G$166,$G49)</f>
        <v>0</v>
      </c>
      <c r="BQ49" s="25">
        <f ca="1">SUMIFS(Import!BQ$2:BQ$166,Import!$F$2:$F$166,$F49,Import!$G$2:$G$166,$G49)</f>
        <v>0</v>
      </c>
      <c r="BR49" s="25">
        <f ca="1">SUMIFS(Import!BR$2:BR$166,Import!$F$2:$F$166,$F49,Import!$G$2:$G$166,$G49)</f>
        <v>0</v>
      </c>
      <c r="BW49" s="25">
        <f ca="1">SUMIFS(Import!BW$2:BW$166,Import!$F$2:$F$166,$F49,Import!$G$2:$G$166,$G49)</f>
        <v>0</v>
      </c>
      <c r="BX49" s="25">
        <f ca="1">SUMIFS(Import!BX$2:BX$166,Import!$F$2:$F$166,$F49,Import!$G$2:$G$166,$G49)</f>
        <v>0</v>
      </c>
      <c r="BY49" s="25">
        <f ca="1">SUMIFS(Import!BY$2:BY$166,Import!$F$2:$F$166,$F49,Import!$G$2:$G$166,$G49)</f>
        <v>0</v>
      </c>
      <c r="CD49" s="25">
        <f ca="1">SUMIFS(Import!CD$2:CD$166,Import!$F$2:$F$166,$F49,Import!$G$2:$G$166,$G49)</f>
        <v>0</v>
      </c>
      <c r="CE49" s="25">
        <f ca="1">SUMIFS(Import!CE$2:CE$166,Import!$F$2:$F$166,$F49,Import!$G$2:$G$166,$G49)</f>
        <v>0</v>
      </c>
      <c r="CF49" s="25">
        <f ca="1">SUMIFS(Import!CF$2:CF$166,Import!$F$2:$F$166,$F49,Import!$G$2:$G$166,$G49)</f>
        <v>0</v>
      </c>
      <c r="CK49" s="25">
        <f ca="1">SUMIFS(Import!CK$2:CK$166,Import!$F$2:$F$166,$F49,Import!$G$2:$G$166,$G49)</f>
        <v>0</v>
      </c>
      <c r="CL49" s="25">
        <f ca="1">SUMIFS(Import!CL$2:CL$166,Import!$F$2:$F$166,$F49,Import!$G$2:$G$166,$G49)</f>
        <v>0</v>
      </c>
      <c r="CM49" s="25">
        <f ca="1">SUMIFS(Import!CM$2:CM$166,Import!$F$2:$F$166,$F49,Import!$G$2:$G$166,$G49)</f>
        <v>0</v>
      </c>
      <c r="CR49" s="25">
        <f ca="1">SUMIFS(Import!CR$2:CR$166,Import!$F$2:$F$166,$F49,Import!$G$2:$G$166,$G49)</f>
        <v>0</v>
      </c>
      <c r="CS49" s="25">
        <f ca="1">SUMIFS(Import!CS$2:CS$166,Import!$F$2:$F$166,$F49,Import!$G$2:$G$166,$G49)</f>
        <v>0</v>
      </c>
      <c r="CT49" s="25">
        <f ca="1">SUMIFS(Import!CT$2:CT$166,Import!$F$2:$F$166,$F49,Import!$G$2:$G$166,$G49)</f>
        <v>0</v>
      </c>
    </row>
    <row r="50" spans="1:98" s="25" customFormat="1" x14ac:dyDescent="0.15">
      <c r="A50" s="109" t="s">
        <v>28</v>
      </c>
      <c r="B50" s="25" t="s">
        <v>29</v>
      </c>
      <c r="C50" s="25">
        <v>2</v>
      </c>
      <c r="D50" s="25" t="s">
        <v>49</v>
      </c>
      <c r="E50" s="25">
        <v>22</v>
      </c>
      <c r="F50" s="25" t="s">
        <v>50</v>
      </c>
      <c r="G50" s="25">
        <v>4</v>
      </c>
      <c r="H50" s="156">
        <f>IF(SUMIFS(Import!H$2:H$237,Import!$F$2:$F$237,$F50,Import!$G$2:$G$237,$G50)=0,Data_T1!$H50,SUMIFS(Import!H$2:H$237,Import!$F$2:$F$237,$F50,Import!$G$2:$G$237,$G50))</f>
        <v>960</v>
      </c>
      <c r="I50" s="156">
        <f>SUMIFS(Import!I$2:I$237,Import!$F$2:$F$237,$F50,Import!$G$2:$G$237,$G50)</f>
        <v>523</v>
      </c>
      <c r="J50" s="25">
        <f>SUMIFS(Import!J$2:J$237,Import!$F$2:$F$237,$F50,Import!$G$2:$G$237,$G50)</f>
        <v>54.48</v>
      </c>
      <c r="K50" s="156">
        <f>SUMIFS(Import!K$2:K$237,Import!$F$2:$F$237,$F50,Import!$G$2:$G$237,$G50)</f>
        <v>437</v>
      </c>
      <c r="L50" s="25">
        <f>SUMIFS(Import!L$2:L$237,Import!$F$2:$F$237,$F50,Import!$G$2:$G$237,$G50)</f>
        <v>45.52</v>
      </c>
      <c r="M50" s="156">
        <f>SUMIFS(Import!M$2:M$237,Import!$F$2:$F$237,$F50,Import!$G$2:$G$237,$G50)</f>
        <v>10</v>
      </c>
      <c r="N50" s="25">
        <f>SUMIFS(Import!N$2:N$237,Import!$F$2:$F$237,$F50,Import!$G$2:$G$237,$G50)</f>
        <v>1.04</v>
      </c>
      <c r="O50" s="25">
        <f>SUMIFS(Import!O$2:O$237,Import!$F$2:$F$237,$F50,Import!$G$2:$G$237,$G50)</f>
        <v>2.29</v>
      </c>
      <c r="P50" s="156">
        <f>SUMIFS(Import!P$2:P$237,Import!$F$2:$F$237,$F50,Import!$G$2:$G$237,$G50)</f>
        <v>10</v>
      </c>
      <c r="Q50" s="25">
        <f>SUMIFS(Import!Q$2:Q$237,Import!$F$2:$F$237,$F50,Import!$G$2:$G$237,$G50)</f>
        <v>1.04</v>
      </c>
      <c r="R50" s="25">
        <f>SUMIFS(Import!R$2:R$237,Import!$F$2:$F$237,$F50,Import!$G$2:$G$237,$G50)</f>
        <v>2.29</v>
      </c>
      <c r="S50" s="156">
        <f>SUMIFS(Import!S$2:S$237,Import!$F$2:$F$237,$F50,Import!$G$2:$G$237,$G50)</f>
        <v>417</v>
      </c>
      <c r="T50" s="25">
        <f>SUMIFS(Import!T$2:T$237,Import!$F$2:$F$237,$F50,Import!$G$2:$G$237,$G50)</f>
        <v>43.44</v>
      </c>
      <c r="U50" s="25">
        <f>SUMIFS(Import!U$2:U$237,Import!$F$2:$F$237,$F50,Import!$G$2:$G$237,$G50)</f>
        <v>95.42</v>
      </c>
      <c r="V50" s="25">
        <v>1</v>
      </c>
      <c r="W50" s="25" t="s">
        <v>32</v>
      </c>
      <c r="X50" s="25" t="s">
        <v>33</v>
      </c>
      <c r="Y50" s="25" t="s">
        <v>34</v>
      </c>
      <c r="Z50" s="160">
        <f>SUMIFS(Import!Z$2:Z$237,Import!$F$2:$F$237,$F50,Import!$G$2:$G$237,$G50)</f>
        <v>230</v>
      </c>
      <c r="AA50" s="25">
        <f>SUMIFS(Import!AA$2:AA$237,Import!$F$2:$F$237,$F50,Import!$G$2:$G$237,$G50)</f>
        <v>23.96</v>
      </c>
      <c r="AB50" s="176">
        <f>SUMIFS(Import!AB$2:AB$237,Import!$F$2:$F$237,$F50,Import!$G$2:$G$237,$G50)</f>
        <v>55.16</v>
      </c>
      <c r="AC50" s="25">
        <v>2</v>
      </c>
      <c r="AD50" s="25" t="s">
        <v>35</v>
      </c>
      <c r="AE50" s="25" t="s">
        <v>36</v>
      </c>
      <c r="AF50" s="25" t="s">
        <v>37</v>
      </c>
      <c r="AG50" s="160">
        <f>SUMIFS(Import!AG$2:AG$237,Import!$F$2:$F$237,$F50,Import!$G$2:$G$237,$G50)</f>
        <v>187</v>
      </c>
      <c r="AH50" s="25">
        <f>SUMIFS(Import!AH$2:AH$237,Import!$F$2:$F$237,$F50,Import!$G$2:$G$237,$G50)</f>
        <v>19.48</v>
      </c>
      <c r="AI50" s="118">
        <f>SUMIFS(Import!AI$2:AI$237,Import!$F$2:$F$237,$F50,Import!$G$2:$G$237,$G50)</f>
        <v>44.84</v>
      </c>
      <c r="AN50" s="25">
        <f ca="1">SUMIFS(Import!AN$2:AN$166,Import!$F$2:$F$166,$F50,Import!$G$2:$G$166,$G50)</f>
        <v>0</v>
      </c>
      <c r="AO50" s="25">
        <f ca="1">SUMIFS(Import!AO$2:AO$166,Import!$F$2:$F$166,$F50,Import!$G$2:$G$166,$G50)</f>
        <v>0</v>
      </c>
      <c r="AP50" s="25">
        <f ca="1">SUMIFS(Import!AP$2:AP$166,Import!$F$2:$F$166,$F50,Import!$G$2:$G$166,$G50)</f>
        <v>0</v>
      </c>
      <c r="AU50" s="25">
        <f ca="1">SUMIFS(Import!AU$2:AU$166,Import!$F$2:$F$166,$F50,Import!$G$2:$G$166,$G50)</f>
        <v>0</v>
      </c>
      <c r="AV50" s="25">
        <f ca="1">SUMIFS(Import!AV$2:AV$166,Import!$F$2:$F$166,$F50,Import!$G$2:$G$166,$G50)</f>
        <v>0</v>
      </c>
      <c r="AW50" s="25">
        <f ca="1">SUMIFS(Import!AW$2:AW$166,Import!$F$2:$F$166,$F50,Import!$G$2:$G$166,$G50)</f>
        <v>0</v>
      </c>
      <c r="BB50" s="25">
        <f ca="1">SUMIFS(Import!BB$2:BB$166,Import!$F$2:$F$166,$F50,Import!$G$2:$G$166,$G50)</f>
        <v>0</v>
      </c>
      <c r="BC50" s="25">
        <f ca="1">SUMIFS(Import!BC$2:BC$166,Import!$F$2:$F$166,$F50,Import!$G$2:$G$166,$G50)</f>
        <v>0</v>
      </c>
      <c r="BD50" s="25">
        <f ca="1">SUMIFS(Import!BD$2:BD$166,Import!$F$2:$F$166,$F50,Import!$G$2:$G$166,$G50)</f>
        <v>0</v>
      </c>
      <c r="BI50" s="25">
        <f ca="1">SUMIFS(Import!BI$2:BI$166,Import!$F$2:$F$166,$F50,Import!$G$2:$G$166,$G50)</f>
        <v>0</v>
      </c>
      <c r="BJ50" s="25">
        <f ca="1">SUMIFS(Import!BJ$2:BJ$166,Import!$F$2:$F$166,$F50,Import!$G$2:$G$166,$G50)</f>
        <v>0</v>
      </c>
      <c r="BK50" s="25">
        <f ca="1">SUMIFS(Import!BK$2:BK$166,Import!$F$2:$F$166,$F50,Import!$G$2:$G$166,$G50)</f>
        <v>0</v>
      </c>
      <c r="BP50" s="25">
        <f ca="1">SUMIFS(Import!BP$2:BP$166,Import!$F$2:$F$166,$F50,Import!$G$2:$G$166,$G50)</f>
        <v>0</v>
      </c>
      <c r="BQ50" s="25">
        <f ca="1">SUMIFS(Import!BQ$2:BQ$166,Import!$F$2:$F$166,$F50,Import!$G$2:$G$166,$G50)</f>
        <v>0</v>
      </c>
      <c r="BR50" s="25">
        <f ca="1">SUMIFS(Import!BR$2:BR$166,Import!$F$2:$F$166,$F50,Import!$G$2:$G$166,$G50)</f>
        <v>0</v>
      </c>
      <c r="BW50" s="25">
        <f ca="1">SUMIFS(Import!BW$2:BW$166,Import!$F$2:$F$166,$F50,Import!$G$2:$G$166,$G50)</f>
        <v>0</v>
      </c>
      <c r="BX50" s="25">
        <f ca="1">SUMIFS(Import!BX$2:BX$166,Import!$F$2:$F$166,$F50,Import!$G$2:$G$166,$G50)</f>
        <v>0</v>
      </c>
      <c r="BY50" s="25">
        <f ca="1">SUMIFS(Import!BY$2:BY$166,Import!$F$2:$F$166,$F50,Import!$G$2:$G$166,$G50)</f>
        <v>0</v>
      </c>
      <c r="CD50" s="25">
        <f ca="1">SUMIFS(Import!CD$2:CD$166,Import!$F$2:$F$166,$F50,Import!$G$2:$G$166,$G50)</f>
        <v>0</v>
      </c>
      <c r="CE50" s="25">
        <f ca="1">SUMIFS(Import!CE$2:CE$166,Import!$F$2:$F$166,$F50,Import!$G$2:$G$166,$G50)</f>
        <v>0</v>
      </c>
      <c r="CF50" s="25">
        <f ca="1">SUMIFS(Import!CF$2:CF$166,Import!$F$2:$F$166,$F50,Import!$G$2:$G$166,$G50)</f>
        <v>0</v>
      </c>
      <c r="CK50" s="25">
        <f ca="1">SUMIFS(Import!CK$2:CK$166,Import!$F$2:$F$166,$F50,Import!$G$2:$G$166,$G50)</f>
        <v>0</v>
      </c>
      <c r="CL50" s="25">
        <f ca="1">SUMIFS(Import!CL$2:CL$166,Import!$F$2:$F$166,$F50,Import!$G$2:$G$166,$G50)</f>
        <v>0</v>
      </c>
      <c r="CM50" s="25">
        <f ca="1">SUMIFS(Import!CM$2:CM$166,Import!$F$2:$F$166,$F50,Import!$G$2:$G$166,$G50)</f>
        <v>0</v>
      </c>
      <c r="CR50" s="25">
        <f ca="1">SUMIFS(Import!CR$2:CR$166,Import!$F$2:$F$166,$F50,Import!$G$2:$G$166,$G50)</f>
        <v>0</v>
      </c>
      <c r="CS50" s="25">
        <f ca="1">SUMIFS(Import!CS$2:CS$166,Import!$F$2:$F$166,$F50,Import!$G$2:$G$166,$G50)</f>
        <v>0</v>
      </c>
      <c r="CT50" s="25">
        <f ca="1">SUMIFS(Import!CT$2:CT$166,Import!$F$2:$F$166,$F50,Import!$G$2:$G$166,$G50)</f>
        <v>0</v>
      </c>
    </row>
    <row r="51" spans="1:98" s="25" customFormat="1" x14ac:dyDescent="0.15">
      <c r="A51" s="109" t="s">
        <v>28</v>
      </c>
      <c r="B51" s="25" t="s">
        <v>29</v>
      </c>
      <c r="C51" s="25">
        <v>2</v>
      </c>
      <c r="D51" s="25" t="s">
        <v>49</v>
      </c>
      <c r="E51" s="25">
        <v>22</v>
      </c>
      <c r="F51" s="25" t="s">
        <v>50</v>
      </c>
      <c r="G51" s="25">
        <v>5</v>
      </c>
      <c r="H51" s="156">
        <f>IF(SUMIFS(Import!H$2:H$237,Import!$F$2:$F$237,$F51,Import!$G$2:$G$237,$G51)=0,Data_T1!$H51,SUMIFS(Import!H$2:H$237,Import!$F$2:$F$237,$F51,Import!$G$2:$G$237,$G51))</f>
        <v>957</v>
      </c>
      <c r="I51" s="156">
        <f>SUMIFS(Import!I$2:I$237,Import!$F$2:$F$237,$F51,Import!$G$2:$G$237,$G51)</f>
        <v>488</v>
      </c>
      <c r="J51" s="25">
        <f>SUMIFS(Import!J$2:J$237,Import!$F$2:$F$237,$F51,Import!$G$2:$G$237,$G51)</f>
        <v>50.99</v>
      </c>
      <c r="K51" s="156">
        <f>SUMIFS(Import!K$2:K$237,Import!$F$2:$F$237,$F51,Import!$G$2:$G$237,$G51)</f>
        <v>469</v>
      </c>
      <c r="L51" s="25">
        <f>SUMIFS(Import!L$2:L$237,Import!$F$2:$F$237,$F51,Import!$G$2:$G$237,$G51)</f>
        <v>49.01</v>
      </c>
      <c r="M51" s="156">
        <f>SUMIFS(Import!M$2:M$237,Import!$F$2:$F$237,$F51,Import!$G$2:$G$237,$G51)</f>
        <v>22</v>
      </c>
      <c r="N51" s="25">
        <f>SUMIFS(Import!N$2:N$237,Import!$F$2:$F$237,$F51,Import!$G$2:$G$237,$G51)</f>
        <v>2.2999999999999998</v>
      </c>
      <c r="O51" s="25">
        <f>SUMIFS(Import!O$2:O$237,Import!$F$2:$F$237,$F51,Import!$G$2:$G$237,$G51)</f>
        <v>4.6900000000000004</v>
      </c>
      <c r="P51" s="156">
        <f>SUMIFS(Import!P$2:P$237,Import!$F$2:$F$237,$F51,Import!$G$2:$G$237,$G51)</f>
        <v>11</v>
      </c>
      <c r="Q51" s="25">
        <f>SUMIFS(Import!Q$2:Q$237,Import!$F$2:$F$237,$F51,Import!$G$2:$G$237,$G51)</f>
        <v>1.1499999999999999</v>
      </c>
      <c r="R51" s="25">
        <f>SUMIFS(Import!R$2:R$237,Import!$F$2:$F$237,$F51,Import!$G$2:$G$237,$G51)</f>
        <v>2.35</v>
      </c>
      <c r="S51" s="156">
        <f>SUMIFS(Import!S$2:S$237,Import!$F$2:$F$237,$F51,Import!$G$2:$G$237,$G51)</f>
        <v>436</v>
      </c>
      <c r="T51" s="25">
        <f>SUMIFS(Import!T$2:T$237,Import!$F$2:$F$237,$F51,Import!$G$2:$G$237,$G51)</f>
        <v>45.56</v>
      </c>
      <c r="U51" s="25">
        <f>SUMIFS(Import!U$2:U$237,Import!$F$2:$F$237,$F51,Import!$G$2:$G$237,$G51)</f>
        <v>92.96</v>
      </c>
      <c r="V51" s="25">
        <v>1</v>
      </c>
      <c r="W51" s="25" t="s">
        <v>32</v>
      </c>
      <c r="X51" s="25" t="s">
        <v>33</v>
      </c>
      <c r="Y51" s="25" t="s">
        <v>34</v>
      </c>
      <c r="Z51" s="160">
        <f>SUMIFS(Import!Z$2:Z$237,Import!$F$2:$F$237,$F51,Import!$G$2:$G$237,$G51)</f>
        <v>271</v>
      </c>
      <c r="AA51" s="25">
        <f>SUMIFS(Import!AA$2:AA$237,Import!$F$2:$F$237,$F51,Import!$G$2:$G$237,$G51)</f>
        <v>28.32</v>
      </c>
      <c r="AB51" s="176">
        <f>SUMIFS(Import!AB$2:AB$237,Import!$F$2:$F$237,$F51,Import!$G$2:$G$237,$G51)</f>
        <v>62.16</v>
      </c>
      <c r="AC51" s="25">
        <v>2</v>
      </c>
      <c r="AD51" s="25" t="s">
        <v>35</v>
      </c>
      <c r="AE51" s="25" t="s">
        <v>36</v>
      </c>
      <c r="AF51" s="25" t="s">
        <v>37</v>
      </c>
      <c r="AG51" s="160">
        <f>SUMIFS(Import!AG$2:AG$237,Import!$F$2:$F$237,$F51,Import!$G$2:$G$237,$G51)</f>
        <v>165</v>
      </c>
      <c r="AH51" s="25">
        <f>SUMIFS(Import!AH$2:AH$237,Import!$F$2:$F$237,$F51,Import!$G$2:$G$237,$G51)</f>
        <v>17.239999999999998</v>
      </c>
      <c r="AI51" s="118">
        <f>SUMIFS(Import!AI$2:AI$237,Import!$F$2:$F$237,$F51,Import!$G$2:$G$237,$G51)</f>
        <v>37.840000000000003</v>
      </c>
      <c r="AN51" s="25">
        <f ca="1">SUMIFS(Import!AN$2:AN$166,Import!$F$2:$F$166,$F51,Import!$G$2:$G$166,$G51)</f>
        <v>0</v>
      </c>
      <c r="AO51" s="25">
        <f ca="1">SUMIFS(Import!AO$2:AO$166,Import!$F$2:$F$166,$F51,Import!$G$2:$G$166,$G51)</f>
        <v>0</v>
      </c>
      <c r="AP51" s="25">
        <f ca="1">SUMIFS(Import!AP$2:AP$166,Import!$F$2:$F$166,$F51,Import!$G$2:$G$166,$G51)</f>
        <v>0</v>
      </c>
      <c r="AU51" s="25">
        <f ca="1">SUMIFS(Import!AU$2:AU$166,Import!$F$2:$F$166,$F51,Import!$G$2:$G$166,$G51)</f>
        <v>0</v>
      </c>
      <c r="AV51" s="25">
        <f ca="1">SUMIFS(Import!AV$2:AV$166,Import!$F$2:$F$166,$F51,Import!$G$2:$G$166,$G51)</f>
        <v>0</v>
      </c>
      <c r="AW51" s="25">
        <f ca="1">SUMIFS(Import!AW$2:AW$166,Import!$F$2:$F$166,$F51,Import!$G$2:$G$166,$G51)</f>
        <v>0</v>
      </c>
      <c r="BB51" s="25">
        <f ca="1">SUMIFS(Import!BB$2:BB$166,Import!$F$2:$F$166,$F51,Import!$G$2:$G$166,$G51)</f>
        <v>0</v>
      </c>
      <c r="BC51" s="25">
        <f ca="1">SUMIFS(Import!BC$2:BC$166,Import!$F$2:$F$166,$F51,Import!$G$2:$G$166,$G51)</f>
        <v>0</v>
      </c>
      <c r="BD51" s="25">
        <f ca="1">SUMIFS(Import!BD$2:BD$166,Import!$F$2:$F$166,$F51,Import!$G$2:$G$166,$G51)</f>
        <v>0</v>
      </c>
      <c r="BI51" s="25">
        <f ca="1">SUMIFS(Import!BI$2:BI$166,Import!$F$2:$F$166,$F51,Import!$G$2:$G$166,$G51)</f>
        <v>0</v>
      </c>
      <c r="BJ51" s="25">
        <f ca="1">SUMIFS(Import!BJ$2:BJ$166,Import!$F$2:$F$166,$F51,Import!$G$2:$G$166,$G51)</f>
        <v>0</v>
      </c>
      <c r="BK51" s="25">
        <f ca="1">SUMIFS(Import!BK$2:BK$166,Import!$F$2:$F$166,$F51,Import!$G$2:$G$166,$G51)</f>
        <v>0</v>
      </c>
      <c r="BP51" s="25">
        <f ca="1">SUMIFS(Import!BP$2:BP$166,Import!$F$2:$F$166,$F51,Import!$G$2:$G$166,$G51)</f>
        <v>0</v>
      </c>
      <c r="BQ51" s="25">
        <f ca="1">SUMIFS(Import!BQ$2:BQ$166,Import!$F$2:$F$166,$F51,Import!$G$2:$G$166,$G51)</f>
        <v>0</v>
      </c>
      <c r="BR51" s="25">
        <f ca="1">SUMIFS(Import!BR$2:BR$166,Import!$F$2:$F$166,$F51,Import!$G$2:$G$166,$G51)</f>
        <v>0</v>
      </c>
      <c r="BW51" s="25">
        <f ca="1">SUMIFS(Import!BW$2:BW$166,Import!$F$2:$F$166,$F51,Import!$G$2:$G$166,$G51)</f>
        <v>0</v>
      </c>
      <c r="BX51" s="25">
        <f ca="1">SUMIFS(Import!BX$2:BX$166,Import!$F$2:$F$166,$F51,Import!$G$2:$G$166,$G51)</f>
        <v>0</v>
      </c>
      <c r="BY51" s="25">
        <f ca="1">SUMIFS(Import!BY$2:BY$166,Import!$F$2:$F$166,$F51,Import!$G$2:$G$166,$G51)</f>
        <v>0</v>
      </c>
      <c r="CD51" s="25">
        <f ca="1">SUMIFS(Import!CD$2:CD$166,Import!$F$2:$F$166,$F51,Import!$G$2:$G$166,$G51)</f>
        <v>0</v>
      </c>
      <c r="CE51" s="25">
        <f ca="1">SUMIFS(Import!CE$2:CE$166,Import!$F$2:$F$166,$F51,Import!$G$2:$G$166,$G51)</f>
        <v>0</v>
      </c>
      <c r="CF51" s="25">
        <f ca="1">SUMIFS(Import!CF$2:CF$166,Import!$F$2:$F$166,$F51,Import!$G$2:$G$166,$G51)</f>
        <v>0</v>
      </c>
      <c r="CK51" s="25">
        <f ca="1">SUMIFS(Import!CK$2:CK$166,Import!$F$2:$F$166,$F51,Import!$G$2:$G$166,$G51)</f>
        <v>0</v>
      </c>
      <c r="CL51" s="25">
        <f ca="1">SUMIFS(Import!CL$2:CL$166,Import!$F$2:$F$166,$F51,Import!$G$2:$G$166,$G51)</f>
        <v>0</v>
      </c>
      <c r="CM51" s="25">
        <f ca="1">SUMIFS(Import!CM$2:CM$166,Import!$F$2:$F$166,$F51,Import!$G$2:$G$166,$G51)</f>
        <v>0</v>
      </c>
      <c r="CR51" s="25">
        <f ca="1">SUMIFS(Import!CR$2:CR$166,Import!$F$2:$F$166,$F51,Import!$G$2:$G$166,$G51)</f>
        <v>0</v>
      </c>
      <c r="CS51" s="25">
        <f ca="1">SUMIFS(Import!CS$2:CS$166,Import!$F$2:$F$166,$F51,Import!$G$2:$G$166,$G51)</f>
        <v>0</v>
      </c>
      <c r="CT51" s="25">
        <f ca="1">SUMIFS(Import!CT$2:CT$166,Import!$F$2:$F$166,$F51,Import!$G$2:$G$166,$G51)</f>
        <v>0</v>
      </c>
    </row>
    <row r="52" spans="1:98" s="25" customFormat="1" x14ac:dyDescent="0.15">
      <c r="A52" s="109" t="s">
        <v>28</v>
      </c>
      <c r="B52" s="25" t="s">
        <v>29</v>
      </c>
      <c r="C52" s="25">
        <v>2</v>
      </c>
      <c r="D52" s="25" t="s">
        <v>49</v>
      </c>
      <c r="E52" s="25">
        <v>22</v>
      </c>
      <c r="F52" s="25" t="s">
        <v>50</v>
      </c>
      <c r="G52" s="25">
        <v>6</v>
      </c>
      <c r="H52" s="156">
        <f>IF(SUMIFS(Import!H$2:H$237,Import!$F$2:$F$237,$F52,Import!$G$2:$G$237,$G52)=0,Data_T1!$H52,SUMIFS(Import!H$2:H$237,Import!$F$2:$F$237,$F52,Import!$G$2:$G$237,$G52))</f>
        <v>909</v>
      </c>
      <c r="I52" s="156">
        <f>SUMIFS(Import!I$2:I$237,Import!$F$2:$F$237,$F52,Import!$G$2:$G$237,$G52)</f>
        <v>490</v>
      </c>
      <c r="J52" s="25">
        <f>SUMIFS(Import!J$2:J$237,Import!$F$2:$F$237,$F52,Import!$G$2:$G$237,$G52)</f>
        <v>53.91</v>
      </c>
      <c r="K52" s="156">
        <f>SUMIFS(Import!K$2:K$237,Import!$F$2:$F$237,$F52,Import!$G$2:$G$237,$G52)</f>
        <v>419</v>
      </c>
      <c r="L52" s="25">
        <f>SUMIFS(Import!L$2:L$237,Import!$F$2:$F$237,$F52,Import!$G$2:$G$237,$G52)</f>
        <v>46.09</v>
      </c>
      <c r="M52" s="156">
        <f>SUMIFS(Import!M$2:M$237,Import!$F$2:$F$237,$F52,Import!$G$2:$G$237,$G52)</f>
        <v>8</v>
      </c>
      <c r="N52" s="25">
        <f>SUMIFS(Import!N$2:N$237,Import!$F$2:$F$237,$F52,Import!$G$2:$G$237,$G52)</f>
        <v>0.88</v>
      </c>
      <c r="O52" s="25">
        <f>SUMIFS(Import!O$2:O$237,Import!$F$2:$F$237,$F52,Import!$G$2:$G$237,$G52)</f>
        <v>1.91</v>
      </c>
      <c r="P52" s="156">
        <f>SUMIFS(Import!P$2:P$237,Import!$F$2:$F$237,$F52,Import!$G$2:$G$237,$G52)</f>
        <v>9</v>
      </c>
      <c r="Q52" s="25">
        <f>SUMIFS(Import!Q$2:Q$237,Import!$F$2:$F$237,$F52,Import!$G$2:$G$237,$G52)</f>
        <v>0.99</v>
      </c>
      <c r="R52" s="25">
        <f>SUMIFS(Import!R$2:R$237,Import!$F$2:$F$237,$F52,Import!$G$2:$G$237,$G52)</f>
        <v>2.15</v>
      </c>
      <c r="S52" s="156">
        <f>SUMIFS(Import!S$2:S$237,Import!$F$2:$F$237,$F52,Import!$G$2:$G$237,$G52)</f>
        <v>402</v>
      </c>
      <c r="T52" s="25">
        <f>SUMIFS(Import!T$2:T$237,Import!$F$2:$F$237,$F52,Import!$G$2:$G$237,$G52)</f>
        <v>44.22</v>
      </c>
      <c r="U52" s="25">
        <f>SUMIFS(Import!U$2:U$237,Import!$F$2:$F$237,$F52,Import!$G$2:$G$237,$G52)</f>
        <v>95.94</v>
      </c>
      <c r="V52" s="25">
        <v>1</v>
      </c>
      <c r="W52" s="25" t="s">
        <v>32</v>
      </c>
      <c r="X52" s="25" t="s">
        <v>33</v>
      </c>
      <c r="Y52" s="25" t="s">
        <v>34</v>
      </c>
      <c r="Z52" s="160">
        <f>SUMIFS(Import!Z$2:Z$237,Import!$F$2:$F$237,$F52,Import!$G$2:$G$237,$G52)</f>
        <v>265</v>
      </c>
      <c r="AA52" s="25">
        <f>SUMIFS(Import!AA$2:AA$237,Import!$F$2:$F$237,$F52,Import!$G$2:$G$237,$G52)</f>
        <v>29.15</v>
      </c>
      <c r="AB52" s="176">
        <f>SUMIFS(Import!AB$2:AB$237,Import!$F$2:$F$237,$F52,Import!$G$2:$G$237,$G52)</f>
        <v>65.92</v>
      </c>
      <c r="AC52" s="25">
        <v>2</v>
      </c>
      <c r="AD52" s="25" t="s">
        <v>35</v>
      </c>
      <c r="AE52" s="25" t="s">
        <v>36</v>
      </c>
      <c r="AF52" s="25" t="s">
        <v>37</v>
      </c>
      <c r="AG52" s="160">
        <f>SUMIFS(Import!AG$2:AG$237,Import!$F$2:$F$237,$F52,Import!$G$2:$G$237,$G52)</f>
        <v>137</v>
      </c>
      <c r="AH52" s="25">
        <f>SUMIFS(Import!AH$2:AH$237,Import!$F$2:$F$237,$F52,Import!$G$2:$G$237,$G52)</f>
        <v>15.07</v>
      </c>
      <c r="AI52" s="118">
        <f>SUMIFS(Import!AI$2:AI$237,Import!$F$2:$F$237,$F52,Import!$G$2:$G$237,$G52)</f>
        <v>34.08</v>
      </c>
      <c r="AN52" s="25">
        <f ca="1">SUMIFS(Import!AN$2:AN$166,Import!$F$2:$F$166,$F52,Import!$G$2:$G$166,$G52)</f>
        <v>0</v>
      </c>
      <c r="AO52" s="25">
        <f ca="1">SUMIFS(Import!AO$2:AO$166,Import!$F$2:$F$166,$F52,Import!$G$2:$G$166,$G52)</f>
        <v>0</v>
      </c>
      <c r="AP52" s="25">
        <f ca="1">SUMIFS(Import!AP$2:AP$166,Import!$F$2:$F$166,$F52,Import!$G$2:$G$166,$G52)</f>
        <v>0</v>
      </c>
      <c r="AU52" s="25">
        <f ca="1">SUMIFS(Import!AU$2:AU$166,Import!$F$2:$F$166,$F52,Import!$G$2:$G$166,$G52)</f>
        <v>0</v>
      </c>
      <c r="AV52" s="25">
        <f ca="1">SUMIFS(Import!AV$2:AV$166,Import!$F$2:$F$166,$F52,Import!$G$2:$G$166,$G52)</f>
        <v>0</v>
      </c>
      <c r="AW52" s="25">
        <f ca="1">SUMIFS(Import!AW$2:AW$166,Import!$F$2:$F$166,$F52,Import!$G$2:$G$166,$G52)</f>
        <v>0</v>
      </c>
      <c r="BB52" s="25">
        <f ca="1">SUMIFS(Import!BB$2:BB$166,Import!$F$2:$F$166,$F52,Import!$G$2:$G$166,$G52)</f>
        <v>0</v>
      </c>
      <c r="BC52" s="25">
        <f ca="1">SUMIFS(Import!BC$2:BC$166,Import!$F$2:$F$166,$F52,Import!$G$2:$G$166,$G52)</f>
        <v>0</v>
      </c>
      <c r="BD52" s="25">
        <f ca="1">SUMIFS(Import!BD$2:BD$166,Import!$F$2:$F$166,$F52,Import!$G$2:$G$166,$G52)</f>
        <v>0</v>
      </c>
      <c r="BI52" s="25">
        <f ca="1">SUMIFS(Import!BI$2:BI$166,Import!$F$2:$F$166,$F52,Import!$G$2:$G$166,$G52)</f>
        <v>0</v>
      </c>
      <c r="BJ52" s="25">
        <f ca="1">SUMIFS(Import!BJ$2:BJ$166,Import!$F$2:$F$166,$F52,Import!$G$2:$G$166,$G52)</f>
        <v>0</v>
      </c>
      <c r="BK52" s="25">
        <f ca="1">SUMIFS(Import!BK$2:BK$166,Import!$F$2:$F$166,$F52,Import!$G$2:$G$166,$G52)</f>
        <v>0</v>
      </c>
      <c r="BP52" s="25">
        <f ca="1">SUMIFS(Import!BP$2:BP$166,Import!$F$2:$F$166,$F52,Import!$G$2:$G$166,$G52)</f>
        <v>0</v>
      </c>
      <c r="BQ52" s="25">
        <f ca="1">SUMIFS(Import!BQ$2:BQ$166,Import!$F$2:$F$166,$F52,Import!$G$2:$G$166,$G52)</f>
        <v>0</v>
      </c>
      <c r="BR52" s="25">
        <f ca="1">SUMIFS(Import!BR$2:BR$166,Import!$F$2:$F$166,$F52,Import!$G$2:$G$166,$G52)</f>
        <v>0</v>
      </c>
      <c r="BW52" s="25">
        <f ca="1">SUMIFS(Import!BW$2:BW$166,Import!$F$2:$F$166,$F52,Import!$G$2:$G$166,$G52)</f>
        <v>0</v>
      </c>
      <c r="BX52" s="25">
        <f ca="1">SUMIFS(Import!BX$2:BX$166,Import!$F$2:$F$166,$F52,Import!$G$2:$G$166,$G52)</f>
        <v>0</v>
      </c>
      <c r="BY52" s="25">
        <f ca="1">SUMIFS(Import!BY$2:BY$166,Import!$F$2:$F$166,$F52,Import!$G$2:$G$166,$G52)</f>
        <v>0</v>
      </c>
      <c r="CD52" s="25">
        <f ca="1">SUMIFS(Import!CD$2:CD$166,Import!$F$2:$F$166,$F52,Import!$G$2:$G$166,$G52)</f>
        <v>0</v>
      </c>
      <c r="CE52" s="25">
        <f ca="1">SUMIFS(Import!CE$2:CE$166,Import!$F$2:$F$166,$F52,Import!$G$2:$G$166,$G52)</f>
        <v>0</v>
      </c>
      <c r="CF52" s="25">
        <f ca="1">SUMIFS(Import!CF$2:CF$166,Import!$F$2:$F$166,$F52,Import!$G$2:$G$166,$G52)</f>
        <v>0</v>
      </c>
      <c r="CK52" s="25">
        <f ca="1">SUMIFS(Import!CK$2:CK$166,Import!$F$2:$F$166,$F52,Import!$G$2:$G$166,$G52)</f>
        <v>0</v>
      </c>
      <c r="CL52" s="25">
        <f ca="1">SUMIFS(Import!CL$2:CL$166,Import!$F$2:$F$166,$F52,Import!$G$2:$G$166,$G52)</f>
        <v>0</v>
      </c>
      <c r="CM52" s="25">
        <f ca="1">SUMIFS(Import!CM$2:CM$166,Import!$F$2:$F$166,$F52,Import!$G$2:$G$166,$G52)</f>
        <v>0</v>
      </c>
      <c r="CR52" s="25">
        <f ca="1">SUMIFS(Import!CR$2:CR$166,Import!$F$2:$F$166,$F52,Import!$G$2:$G$166,$G52)</f>
        <v>0</v>
      </c>
      <c r="CS52" s="25">
        <f ca="1">SUMIFS(Import!CS$2:CS$166,Import!$F$2:$F$166,$F52,Import!$G$2:$G$166,$G52)</f>
        <v>0</v>
      </c>
      <c r="CT52" s="25">
        <f ca="1">SUMIFS(Import!CT$2:CT$166,Import!$F$2:$F$166,$F52,Import!$G$2:$G$166,$G52)</f>
        <v>0</v>
      </c>
    </row>
    <row r="53" spans="1:98" s="25" customFormat="1" x14ac:dyDescent="0.15">
      <c r="A53" s="109" t="s">
        <v>28</v>
      </c>
      <c r="B53" s="25" t="s">
        <v>29</v>
      </c>
      <c r="C53" s="25">
        <v>2</v>
      </c>
      <c r="D53" s="25" t="s">
        <v>49</v>
      </c>
      <c r="E53" s="25">
        <v>22</v>
      </c>
      <c r="F53" s="25" t="s">
        <v>50</v>
      </c>
      <c r="G53" s="25">
        <v>7</v>
      </c>
      <c r="H53" s="156">
        <f>IF(SUMIFS(Import!H$2:H$237,Import!$F$2:$F$237,$F53,Import!$G$2:$G$237,$G53)=0,Data_T1!$H53,SUMIFS(Import!H$2:H$237,Import!$F$2:$F$237,$F53,Import!$G$2:$G$237,$G53))</f>
        <v>1237</v>
      </c>
      <c r="I53" s="156">
        <f>SUMIFS(Import!I$2:I$237,Import!$F$2:$F$237,$F53,Import!$G$2:$G$237,$G53)</f>
        <v>821</v>
      </c>
      <c r="J53" s="25">
        <f>SUMIFS(Import!J$2:J$237,Import!$F$2:$F$237,$F53,Import!$G$2:$G$237,$G53)</f>
        <v>66.37</v>
      </c>
      <c r="K53" s="156">
        <f>SUMIFS(Import!K$2:K$237,Import!$F$2:$F$237,$F53,Import!$G$2:$G$237,$G53)</f>
        <v>416</v>
      </c>
      <c r="L53" s="25">
        <f>SUMIFS(Import!L$2:L$237,Import!$F$2:$F$237,$F53,Import!$G$2:$G$237,$G53)</f>
        <v>33.630000000000003</v>
      </c>
      <c r="M53" s="156">
        <f>SUMIFS(Import!M$2:M$237,Import!$F$2:$F$237,$F53,Import!$G$2:$G$237,$G53)</f>
        <v>14</v>
      </c>
      <c r="N53" s="25">
        <f>SUMIFS(Import!N$2:N$237,Import!$F$2:$F$237,$F53,Import!$G$2:$G$237,$G53)</f>
        <v>1.1299999999999999</v>
      </c>
      <c r="O53" s="25">
        <f>SUMIFS(Import!O$2:O$237,Import!$F$2:$F$237,$F53,Import!$G$2:$G$237,$G53)</f>
        <v>3.37</v>
      </c>
      <c r="P53" s="156">
        <f>SUMIFS(Import!P$2:P$237,Import!$F$2:$F$237,$F53,Import!$G$2:$G$237,$G53)</f>
        <v>10</v>
      </c>
      <c r="Q53" s="25">
        <f>SUMIFS(Import!Q$2:Q$237,Import!$F$2:$F$237,$F53,Import!$G$2:$G$237,$G53)</f>
        <v>0.81</v>
      </c>
      <c r="R53" s="25">
        <f>SUMIFS(Import!R$2:R$237,Import!$F$2:$F$237,$F53,Import!$G$2:$G$237,$G53)</f>
        <v>2.4</v>
      </c>
      <c r="S53" s="156">
        <f>SUMIFS(Import!S$2:S$237,Import!$F$2:$F$237,$F53,Import!$G$2:$G$237,$G53)</f>
        <v>392</v>
      </c>
      <c r="T53" s="25">
        <f>SUMIFS(Import!T$2:T$237,Import!$F$2:$F$237,$F53,Import!$G$2:$G$237,$G53)</f>
        <v>31.69</v>
      </c>
      <c r="U53" s="25">
        <f>SUMIFS(Import!U$2:U$237,Import!$F$2:$F$237,$F53,Import!$G$2:$G$237,$G53)</f>
        <v>94.23</v>
      </c>
      <c r="V53" s="25">
        <v>1</v>
      </c>
      <c r="W53" s="25" t="s">
        <v>32</v>
      </c>
      <c r="X53" s="25" t="s">
        <v>33</v>
      </c>
      <c r="Y53" s="25" t="s">
        <v>34</v>
      </c>
      <c r="Z53" s="160">
        <f>SUMIFS(Import!Z$2:Z$237,Import!$F$2:$F$237,$F53,Import!$G$2:$G$237,$G53)</f>
        <v>246</v>
      </c>
      <c r="AA53" s="25">
        <f>SUMIFS(Import!AA$2:AA$237,Import!$F$2:$F$237,$F53,Import!$G$2:$G$237,$G53)</f>
        <v>19.89</v>
      </c>
      <c r="AB53" s="176">
        <f>SUMIFS(Import!AB$2:AB$237,Import!$F$2:$F$237,$F53,Import!$G$2:$G$237,$G53)</f>
        <v>62.76</v>
      </c>
      <c r="AC53" s="25">
        <v>2</v>
      </c>
      <c r="AD53" s="25" t="s">
        <v>35</v>
      </c>
      <c r="AE53" s="25" t="s">
        <v>36</v>
      </c>
      <c r="AF53" s="25" t="s">
        <v>37</v>
      </c>
      <c r="AG53" s="160">
        <f>SUMIFS(Import!AG$2:AG$237,Import!$F$2:$F$237,$F53,Import!$G$2:$G$237,$G53)</f>
        <v>146</v>
      </c>
      <c r="AH53" s="25">
        <f>SUMIFS(Import!AH$2:AH$237,Import!$F$2:$F$237,$F53,Import!$G$2:$G$237,$G53)</f>
        <v>11.8</v>
      </c>
      <c r="AI53" s="118">
        <f>SUMIFS(Import!AI$2:AI$237,Import!$F$2:$F$237,$F53,Import!$G$2:$G$237,$G53)</f>
        <v>37.24</v>
      </c>
      <c r="AN53" s="25">
        <f ca="1">SUMIFS(Import!AN$2:AN$166,Import!$F$2:$F$166,$F53,Import!$G$2:$G$166,$G53)</f>
        <v>0</v>
      </c>
      <c r="AO53" s="25">
        <f ca="1">SUMIFS(Import!AO$2:AO$166,Import!$F$2:$F$166,$F53,Import!$G$2:$G$166,$G53)</f>
        <v>0</v>
      </c>
      <c r="AP53" s="25">
        <f ca="1">SUMIFS(Import!AP$2:AP$166,Import!$F$2:$F$166,$F53,Import!$G$2:$G$166,$G53)</f>
        <v>0</v>
      </c>
      <c r="AU53" s="25">
        <f ca="1">SUMIFS(Import!AU$2:AU$166,Import!$F$2:$F$166,$F53,Import!$G$2:$G$166,$G53)</f>
        <v>0</v>
      </c>
      <c r="AV53" s="25">
        <f ca="1">SUMIFS(Import!AV$2:AV$166,Import!$F$2:$F$166,$F53,Import!$G$2:$G$166,$G53)</f>
        <v>0</v>
      </c>
      <c r="AW53" s="25">
        <f ca="1">SUMIFS(Import!AW$2:AW$166,Import!$F$2:$F$166,$F53,Import!$G$2:$G$166,$G53)</f>
        <v>0</v>
      </c>
      <c r="BB53" s="25">
        <f ca="1">SUMIFS(Import!BB$2:BB$166,Import!$F$2:$F$166,$F53,Import!$G$2:$G$166,$G53)</f>
        <v>0</v>
      </c>
      <c r="BC53" s="25">
        <f ca="1">SUMIFS(Import!BC$2:BC$166,Import!$F$2:$F$166,$F53,Import!$G$2:$G$166,$G53)</f>
        <v>0</v>
      </c>
      <c r="BD53" s="25">
        <f ca="1">SUMIFS(Import!BD$2:BD$166,Import!$F$2:$F$166,$F53,Import!$G$2:$G$166,$G53)</f>
        <v>0</v>
      </c>
      <c r="BI53" s="25">
        <f ca="1">SUMIFS(Import!BI$2:BI$166,Import!$F$2:$F$166,$F53,Import!$G$2:$G$166,$G53)</f>
        <v>0</v>
      </c>
      <c r="BJ53" s="25">
        <f ca="1">SUMIFS(Import!BJ$2:BJ$166,Import!$F$2:$F$166,$F53,Import!$G$2:$G$166,$G53)</f>
        <v>0</v>
      </c>
      <c r="BK53" s="25">
        <f ca="1">SUMIFS(Import!BK$2:BK$166,Import!$F$2:$F$166,$F53,Import!$G$2:$G$166,$G53)</f>
        <v>0</v>
      </c>
      <c r="BP53" s="25">
        <f ca="1">SUMIFS(Import!BP$2:BP$166,Import!$F$2:$F$166,$F53,Import!$G$2:$G$166,$G53)</f>
        <v>0</v>
      </c>
      <c r="BQ53" s="25">
        <f ca="1">SUMIFS(Import!BQ$2:BQ$166,Import!$F$2:$F$166,$F53,Import!$G$2:$G$166,$G53)</f>
        <v>0</v>
      </c>
      <c r="BR53" s="25">
        <f ca="1">SUMIFS(Import!BR$2:BR$166,Import!$F$2:$F$166,$F53,Import!$G$2:$G$166,$G53)</f>
        <v>0</v>
      </c>
      <c r="BW53" s="25">
        <f ca="1">SUMIFS(Import!BW$2:BW$166,Import!$F$2:$F$166,$F53,Import!$G$2:$G$166,$G53)</f>
        <v>0</v>
      </c>
      <c r="BX53" s="25">
        <f ca="1">SUMIFS(Import!BX$2:BX$166,Import!$F$2:$F$166,$F53,Import!$G$2:$G$166,$G53)</f>
        <v>0</v>
      </c>
      <c r="BY53" s="25">
        <f ca="1">SUMIFS(Import!BY$2:BY$166,Import!$F$2:$F$166,$F53,Import!$G$2:$G$166,$G53)</f>
        <v>0</v>
      </c>
      <c r="CD53" s="25">
        <f ca="1">SUMIFS(Import!CD$2:CD$166,Import!$F$2:$F$166,$F53,Import!$G$2:$G$166,$G53)</f>
        <v>0</v>
      </c>
      <c r="CE53" s="25">
        <f ca="1">SUMIFS(Import!CE$2:CE$166,Import!$F$2:$F$166,$F53,Import!$G$2:$G$166,$G53)</f>
        <v>0</v>
      </c>
      <c r="CF53" s="25">
        <f ca="1">SUMIFS(Import!CF$2:CF$166,Import!$F$2:$F$166,$F53,Import!$G$2:$G$166,$G53)</f>
        <v>0</v>
      </c>
      <c r="CK53" s="25">
        <f ca="1">SUMIFS(Import!CK$2:CK$166,Import!$F$2:$F$166,$F53,Import!$G$2:$G$166,$G53)</f>
        <v>0</v>
      </c>
      <c r="CL53" s="25">
        <f ca="1">SUMIFS(Import!CL$2:CL$166,Import!$F$2:$F$166,$F53,Import!$G$2:$G$166,$G53)</f>
        <v>0</v>
      </c>
      <c r="CM53" s="25">
        <f ca="1">SUMIFS(Import!CM$2:CM$166,Import!$F$2:$F$166,$F53,Import!$G$2:$G$166,$G53)</f>
        <v>0</v>
      </c>
      <c r="CR53" s="25">
        <f ca="1">SUMIFS(Import!CR$2:CR$166,Import!$F$2:$F$166,$F53,Import!$G$2:$G$166,$G53)</f>
        <v>0</v>
      </c>
      <c r="CS53" s="25">
        <f ca="1">SUMIFS(Import!CS$2:CS$166,Import!$F$2:$F$166,$F53,Import!$G$2:$G$166,$G53)</f>
        <v>0</v>
      </c>
      <c r="CT53" s="25">
        <f ca="1">SUMIFS(Import!CT$2:CT$166,Import!$F$2:$F$166,$F53,Import!$G$2:$G$166,$G53)</f>
        <v>0</v>
      </c>
    </row>
    <row r="54" spans="1:98" s="82" customFormat="1" ht="14" thickBot="1" x14ac:dyDescent="0.2">
      <c r="A54" s="108" t="s">
        <v>28</v>
      </c>
      <c r="B54" s="82" t="s">
        <v>29</v>
      </c>
      <c r="C54" s="82">
        <v>2</v>
      </c>
      <c r="D54" s="82" t="s">
        <v>49</v>
      </c>
      <c r="E54" s="82">
        <v>22</v>
      </c>
      <c r="F54" s="82" t="s">
        <v>50</v>
      </c>
      <c r="G54" s="82">
        <v>8</v>
      </c>
      <c r="H54" s="155">
        <f>IF(SUMIFS(Import!H$2:H$237,Import!$F$2:$F$237,$F54,Import!$G$2:$G$237,$G54)=0,Data_T1!$H54,SUMIFS(Import!H$2:H$237,Import!$F$2:$F$237,$F54,Import!$G$2:$G$237,$G54))</f>
        <v>1230</v>
      </c>
      <c r="I54" s="155">
        <f>SUMIFS(Import!I$2:I$237,Import!$F$2:$F$237,$F54,Import!$G$2:$G$237,$G54)</f>
        <v>651</v>
      </c>
      <c r="J54" s="82">
        <f>SUMIFS(Import!J$2:J$237,Import!$F$2:$F$237,$F54,Import!$G$2:$G$237,$G54)</f>
        <v>52.93</v>
      </c>
      <c r="K54" s="155">
        <f>SUMIFS(Import!K$2:K$237,Import!$F$2:$F$237,$F54,Import!$G$2:$G$237,$G54)</f>
        <v>579</v>
      </c>
      <c r="L54" s="82">
        <f>SUMIFS(Import!L$2:L$237,Import!$F$2:$F$237,$F54,Import!$G$2:$G$237,$G54)</f>
        <v>47.07</v>
      </c>
      <c r="M54" s="155">
        <f>SUMIFS(Import!M$2:M$237,Import!$F$2:$F$237,$F54,Import!$G$2:$G$237,$G54)</f>
        <v>14</v>
      </c>
      <c r="N54" s="82">
        <f>SUMIFS(Import!N$2:N$237,Import!$F$2:$F$237,$F54,Import!$G$2:$G$237,$G54)</f>
        <v>1.1399999999999999</v>
      </c>
      <c r="O54" s="82">
        <f>SUMIFS(Import!O$2:O$237,Import!$F$2:$F$237,$F54,Import!$G$2:$G$237,$G54)</f>
        <v>2.42</v>
      </c>
      <c r="P54" s="155">
        <f>SUMIFS(Import!P$2:P$237,Import!$F$2:$F$237,$F54,Import!$G$2:$G$237,$G54)</f>
        <v>10</v>
      </c>
      <c r="Q54" s="82">
        <f>SUMIFS(Import!Q$2:Q$237,Import!$F$2:$F$237,$F54,Import!$G$2:$G$237,$G54)</f>
        <v>0.81</v>
      </c>
      <c r="R54" s="82">
        <f>SUMIFS(Import!R$2:R$237,Import!$F$2:$F$237,$F54,Import!$G$2:$G$237,$G54)</f>
        <v>1.73</v>
      </c>
      <c r="S54" s="155">
        <f>SUMIFS(Import!S$2:S$237,Import!$F$2:$F$237,$F54,Import!$G$2:$G$237,$G54)</f>
        <v>555</v>
      </c>
      <c r="T54" s="82">
        <f>SUMIFS(Import!T$2:T$237,Import!$F$2:$F$237,$F54,Import!$G$2:$G$237,$G54)</f>
        <v>45.12</v>
      </c>
      <c r="U54" s="82">
        <f>SUMIFS(Import!U$2:U$237,Import!$F$2:$F$237,$F54,Import!$G$2:$G$237,$G54)</f>
        <v>95.85</v>
      </c>
      <c r="V54" s="82">
        <v>1</v>
      </c>
      <c r="W54" s="82" t="s">
        <v>32</v>
      </c>
      <c r="X54" s="82" t="s">
        <v>33</v>
      </c>
      <c r="Y54" s="82" t="s">
        <v>34</v>
      </c>
      <c r="Z54" s="159">
        <f>SUMIFS(Import!Z$2:Z$237,Import!$F$2:$F$237,$F54,Import!$G$2:$G$237,$G54)</f>
        <v>276</v>
      </c>
      <c r="AA54" s="82">
        <f>SUMIFS(Import!AA$2:AA$237,Import!$F$2:$F$237,$F54,Import!$G$2:$G$237,$G54)</f>
        <v>22.44</v>
      </c>
      <c r="AB54" s="170">
        <f>SUMIFS(Import!AB$2:AB$237,Import!$F$2:$F$237,$F54,Import!$G$2:$G$237,$G54)</f>
        <v>49.73</v>
      </c>
      <c r="AC54" s="82">
        <v>2</v>
      </c>
      <c r="AD54" s="82" t="s">
        <v>35</v>
      </c>
      <c r="AE54" s="82" t="s">
        <v>36</v>
      </c>
      <c r="AF54" s="82" t="s">
        <v>37</v>
      </c>
      <c r="AG54" s="159">
        <f>SUMIFS(Import!AG$2:AG$237,Import!$F$2:$F$237,$F54,Import!$G$2:$G$237,$G54)</f>
        <v>279</v>
      </c>
      <c r="AH54" s="82">
        <f>SUMIFS(Import!AH$2:AH$237,Import!$F$2:$F$237,$F54,Import!$G$2:$G$237,$G54)</f>
        <v>22.68</v>
      </c>
      <c r="AI54" s="119">
        <f>SUMIFS(Import!AI$2:AI$237,Import!$F$2:$F$237,$F54,Import!$G$2:$G$237,$G54)</f>
        <v>50.27</v>
      </c>
      <c r="AN54" s="82">
        <f ca="1">SUMIFS(Import!AN$2:AN$166,Import!$F$2:$F$166,$F54,Import!$G$2:$G$166,$G54)</f>
        <v>0</v>
      </c>
      <c r="AO54" s="82">
        <f ca="1">SUMIFS(Import!AO$2:AO$166,Import!$F$2:$F$166,$F54,Import!$G$2:$G$166,$G54)</f>
        <v>0</v>
      </c>
      <c r="AP54" s="82">
        <f ca="1">SUMIFS(Import!AP$2:AP$166,Import!$F$2:$F$166,$F54,Import!$G$2:$G$166,$G54)</f>
        <v>0</v>
      </c>
      <c r="AU54" s="82">
        <f ca="1">SUMIFS(Import!AU$2:AU$166,Import!$F$2:$F$166,$F54,Import!$G$2:$G$166,$G54)</f>
        <v>0</v>
      </c>
      <c r="AV54" s="82">
        <f ca="1">SUMIFS(Import!AV$2:AV$166,Import!$F$2:$F$166,$F54,Import!$G$2:$G$166,$G54)</f>
        <v>0</v>
      </c>
      <c r="AW54" s="82">
        <f ca="1">SUMIFS(Import!AW$2:AW$166,Import!$F$2:$F$166,$F54,Import!$G$2:$G$166,$G54)</f>
        <v>0</v>
      </c>
      <c r="BB54" s="82">
        <f ca="1">SUMIFS(Import!BB$2:BB$166,Import!$F$2:$F$166,$F54,Import!$G$2:$G$166,$G54)</f>
        <v>0</v>
      </c>
      <c r="BC54" s="82">
        <f ca="1">SUMIFS(Import!BC$2:BC$166,Import!$F$2:$F$166,$F54,Import!$G$2:$G$166,$G54)</f>
        <v>0</v>
      </c>
      <c r="BD54" s="82">
        <f ca="1">SUMIFS(Import!BD$2:BD$166,Import!$F$2:$F$166,$F54,Import!$G$2:$G$166,$G54)</f>
        <v>0</v>
      </c>
      <c r="BI54" s="82">
        <f ca="1">SUMIFS(Import!BI$2:BI$166,Import!$F$2:$F$166,$F54,Import!$G$2:$G$166,$G54)</f>
        <v>0</v>
      </c>
      <c r="BJ54" s="82">
        <f ca="1">SUMIFS(Import!BJ$2:BJ$166,Import!$F$2:$F$166,$F54,Import!$G$2:$G$166,$G54)</f>
        <v>0</v>
      </c>
      <c r="BK54" s="82">
        <f ca="1">SUMIFS(Import!BK$2:BK$166,Import!$F$2:$F$166,$F54,Import!$G$2:$G$166,$G54)</f>
        <v>0</v>
      </c>
      <c r="BP54" s="82">
        <f ca="1">SUMIFS(Import!BP$2:BP$166,Import!$F$2:$F$166,$F54,Import!$G$2:$G$166,$G54)</f>
        <v>0</v>
      </c>
      <c r="BQ54" s="82">
        <f ca="1">SUMIFS(Import!BQ$2:BQ$166,Import!$F$2:$F$166,$F54,Import!$G$2:$G$166,$G54)</f>
        <v>0</v>
      </c>
      <c r="BR54" s="82">
        <f ca="1">SUMIFS(Import!BR$2:BR$166,Import!$F$2:$F$166,$F54,Import!$G$2:$G$166,$G54)</f>
        <v>0</v>
      </c>
      <c r="BW54" s="82">
        <f ca="1">SUMIFS(Import!BW$2:BW$166,Import!$F$2:$F$166,$F54,Import!$G$2:$G$166,$G54)</f>
        <v>0</v>
      </c>
      <c r="BX54" s="82">
        <f ca="1">SUMIFS(Import!BX$2:BX$166,Import!$F$2:$F$166,$F54,Import!$G$2:$G$166,$G54)</f>
        <v>0</v>
      </c>
      <c r="BY54" s="82">
        <f ca="1">SUMIFS(Import!BY$2:BY$166,Import!$F$2:$F$166,$F54,Import!$G$2:$G$166,$G54)</f>
        <v>0</v>
      </c>
      <c r="CD54" s="82">
        <f ca="1">SUMIFS(Import!CD$2:CD$166,Import!$F$2:$F$166,$F54,Import!$G$2:$G$166,$G54)</f>
        <v>0</v>
      </c>
      <c r="CE54" s="82">
        <f ca="1">SUMIFS(Import!CE$2:CE$166,Import!$F$2:$F$166,$F54,Import!$G$2:$G$166,$G54)</f>
        <v>0</v>
      </c>
      <c r="CF54" s="82">
        <f ca="1">SUMIFS(Import!CF$2:CF$166,Import!$F$2:$F$166,$F54,Import!$G$2:$G$166,$G54)</f>
        <v>0</v>
      </c>
      <c r="CK54" s="82">
        <f ca="1">SUMIFS(Import!CK$2:CK$166,Import!$F$2:$F$166,$F54,Import!$G$2:$G$166,$G54)</f>
        <v>0</v>
      </c>
      <c r="CL54" s="82">
        <f ca="1">SUMIFS(Import!CL$2:CL$166,Import!$F$2:$F$166,$F54,Import!$G$2:$G$166,$G54)</f>
        <v>0</v>
      </c>
      <c r="CM54" s="82">
        <f ca="1">SUMIFS(Import!CM$2:CM$166,Import!$F$2:$F$166,$F54,Import!$G$2:$G$166,$G54)</f>
        <v>0</v>
      </c>
      <c r="CR54" s="82">
        <f ca="1">SUMIFS(Import!CR$2:CR$166,Import!$F$2:$F$166,$F54,Import!$G$2:$G$166,$G54)</f>
        <v>0</v>
      </c>
      <c r="CS54" s="82">
        <f ca="1">SUMIFS(Import!CS$2:CS$166,Import!$F$2:$F$166,$F54,Import!$G$2:$G$166,$G54)</f>
        <v>0</v>
      </c>
      <c r="CT54" s="82">
        <f ca="1">SUMIFS(Import!CT$2:CT$166,Import!$F$2:$F$166,$F54,Import!$G$2:$G$166,$G54)</f>
        <v>0</v>
      </c>
    </row>
    <row r="55" spans="1:98" s="107" customFormat="1" x14ac:dyDescent="0.15">
      <c r="A55" s="106" t="s">
        <v>28</v>
      </c>
      <c r="B55" s="107" t="s">
        <v>29</v>
      </c>
      <c r="C55" s="107">
        <v>1</v>
      </c>
      <c r="D55" s="107" t="s">
        <v>30</v>
      </c>
      <c r="E55" s="107">
        <v>23</v>
      </c>
      <c r="F55" s="107" t="s">
        <v>51</v>
      </c>
      <c r="G55" s="107">
        <v>1</v>
      </c>
      <c r="H55" s="154">
        <f>IF(SUMIFS(Import!H$2:H$237,Import!$F$2:$F$237,$F55,Import!$G$2:$G$237,$G55)=0,Data_T1!$H55,SUMIFS(Import!H$2:H$237,Import!$F$2:$F$237,$F55,Import!$G$2:$G$237,$G55))</f>
        <v>1217</v>
      </c>
      <c r="I55" s="154">
        <f>SUMIFS(Import!I$2:I$237,Import!$F$2:$F$237,$F55,Import!$G$2:$G$237,$G55)</f>
        <v>647</v>
      </c>
      <c r="J55" s="107">
        <f>SUMIFS(Import!J$2:J$237,Import!$F$2:$F$237,$F55,Import!$G$2:$G$237,$G55)</f>
        <v>53.16</v>
      </c>
      <c r="K55" s="154">
        <f>SUMIFS(Import!K$2:K$237,Import!$F$2:$F$237,$F55,Import!$G$2:$G$237,$G55)</f>
        <v>570</v>
      </c>
      <c r="L55" s="107">
        <f>SUMIFS(Import!L$2:L$237,Import!$F$2:$F$237,$F55,Import!$G$2:$G$237,$G55)</f>
        <v>46.84</v>
      </c>
      <c r="M55" s="154">
        <f>SUMIFS(Import!M$2:M$237,Import!$F$2:$F$237,$F55,Import!$G$2:$G$237,$G55)</f>
        <v>0</v>
      </c>
      <c r="N55" s="107">
        <f>SUMIFS(Import!N$2:N$237,Import!$F$2:$F$237,$F55,Import!$G$2:$G$237,$G55)</f>
        <v>0</v>
      </c>
      <c r="O55" s="107">
        <f>SUMIFS(Import!O$2:O$237,Import!$F$2:$F$237,$F55,Import!$G$2:$G$237,$G55)</f>
        <v>0</v>
      </c>
      <c r="P55" s="154">
        <f>SUMIFS(Import!P$2:P$237,Import!$F$2:$F$237,$F55,Import!$G$2:$G$237,$G55)</f>
        <v>19</v>
      </c>
      <c r="Q55" s="107">
        <f>SUMIFS(Import!Q$2:Q$237,Import!$F$2:$F$237,$F55,Import!$G$2:$G$237,$G55)</f>
        <v>1.56</v>
      </c>
      <c r="R55" s="107">
        <f>SUMIFS(Import!R$2:R$237,Import!$F$2:$F$237,$F55,Import!$G$2:$G$237,$G55)</f>
        <v>3.33</v>
      </c>
      <c r="S55" s="154">
        <f>SUMIFS(Import!S$2:S$237,Import!$F$2:$F$237,$F55,Import!$G$2:$G$237,$G55)</f>
        <v>551</v>
      </c>
      <c r="T55" s="107">
        <f>SUMIFS(Import!T$2:T$237,Import!$F$2:$F$237,$F55,Import!$G$2:$G$237,$G55)</f>
        <v>45.28</v>
      </c>
      <c r="U55" s="107">
        <f>SUMIFS(Import!U$2:U$237,Import!$F$2:$F$237,$F55,Import!$G$2:$G$237,$G55)</f>
        <v>96.67</v>
      </c>
      <c r="V55" s="107">
        <v>1</v>
      </c>
      <c r="W55" s="107" t="s">
        <v>32</v>
      </c>
      <c r="X55" s="107" t="s">
        <v>33</v>
      </c>
      <c r="Y55" s="107" t="s">
        <v>34</v>
      </c>
      <c r="Z55" s="158">
        <f>SUMIFS(Import!Z$2:Z$237,Import!$F$2:$F$237,$F55,Import!$G$2:$G$237,$G55)</f>
        <v>322</v>
      </c>
      <c r="AA55" s="107">
        <f>SUMIFS(Import!AA$2:AA$237,Import!$F$2:$F$237,$F55,Import!$G$2:$G$237,$G55)</f>
        <v>26.46</v>
      </c>
      <c r="AB55" s="173">
        <f>SUMIFS(Import!AB$2:AB$237,Import!$F$2:$F$237,$F55,Import!$G$2:$G$237,$G55)</f>
        <v>58.44</v>
      </c>
      <c r="AC55" s="107">
        <v>2</v>
      </c>
      <c r="AD55" s="107" t="s">
        <v>35</v>
      </c>
      <c r="AE55" s="107" t="s">
        <v>36</v>
      </c>
      <c r="AF55" s="107" t="s">
        <v>37</v>
      </c>
      <c r="AG55" s="158">
        <f>SUMIFS(Import!AG$2:AG$237,Import!$F$2:$F$237,$F55,Import!$G$2:$G$237,$G55)</f>
        <v>229</v>
      </c>
      <c r="AH55" s="107">
        <f>SUMIFS(Import!AH$2:AH$237,Import!$F$2:$F$237,$F55,Import!$G$2:$G$237,$G55)</f>
        <v>18.82</v>
      </c>
      <c r="AI55" s="117">
        <f>SUMIFS(Import!AI$2:AI$237,Import!$F$2:$F$237,$F55,Import!$G$2:$G$237,$G55)</f>
        <v>41.56</v>
      </c>
      <c r="AN55" s="107">
        <f ca="1">SUMIFS(Import!AN$2:AN$166,Import!$F$2:$F$166,$F55,Import!$G$2:$G$166,$G55)</f>
        <v>0</v>
      </c>
      <c r="AO55" s="107">
        <f ca="1">SUMIFS(Import!AO$2:AO$166,Import!$F$2:$F$166,$F55,Import!$G$2:$G$166,$G55)</f>
        <v>0</v>
      </c>
      <c r="AP55" s="107">
        <f ca="1">SUMIFS(Import!AP$2:AP$166,Import!$F$2:$F$166,$F55,Import!$G$2:$G$166,$G55)</f>
        <v>0</v>
      </c>
      <c r="AU55" s="107">
        <f ca="1">SUMIFS(Import!AU$2:AU$166,Import!$F$2:$F$166,$F55,Import!$G$2:$G$166,$G55)</f>
        <v>0</v>
      </c>
      <c r="AV55" s="107">
        <f ca="1">SUMIFS(Import!AV$2:AV$166,Import!$F$2:$F$166,$F55,Import!$G$2:$G$166,$G55)</f>
        <v>0</v>
      </c>
      <c r="AW55" s="107">
        <f ca="1">SUMIFS(Import!AW$2:AW$166,Import!$F$2:$F$166,$F55,Import!$G$2:$G$166,$G55)</f>
        <v>0</v>
      </c>
      <c r="BB55" s="107">
        <f ca="1">SUMIFS(Import!BB$2:BB$166,Import!$F$2:$F$166,$F55,Import!$G$2:$G$166,$G55)</f>
        <v>0</v>
      </c>
      <c r="BC55" s="107">
        <f ca="1">SUMIFS(Import!BC$2:BC$166,Import!$F$2:$F$166,$F55,Import!$G$2:$G$166,$G55)</f>
        <v>0</v>
      </c>
      <c r="BD55" s="107">
        <f ca="1">SUMIFS(Import!BD$2:BD$166,Import!$F$2:$F$166,$F55,Import!$G$2:$G$166,$G55)</f>
        <v>0</v>
      </c>
      <c r="BI55" s="107">
        <f ca="1">SUMIFS(Import!BI$2:BI$166,Import!$F$2:$F$166,$F55,Import!$G$2:$G$166,$G55)</f>
        <v>0</v>
      </c>
      <c r="BJ55" s="107">
        <f ca="1">SUMIFS(Import!BJ$2:BJ$166,Import!$F$2:$F$166,$F55,Import!$G$2:$G$166,$G55)</f>
        <v>0</v>
      </c>
      <c r="BK55" s="107">
        <f ca="1">SUMIFS(Import!BK$2:BK$166,Import!$F$2:$F$166,$F55,Import!$G$2:$G$166,$G55)</f>
        <v>0</v>
      </c>
      <c r="BP55" s="107">
        <f ca="1">SUMIFS(Import!BP$2:BP$166,Import!$F$2:$F$166,$F55,Import!$G$2:$G$166,$G55)</f>
        <v>0</v>
      </c>
      <c r="BQ55" s="107">
        <f ca="1">SUMIFS(Import!BQ$2:BQ$166,Import!$F$2:$F$166,$F55,Import!$G$2:$G$166,$G55)</f>
        <v>0</v>
      </c>
      <c r="BR55" s="107">
        <f ca="1">SUMIFS(Import!BR$2:BR$166,Import!$F$2:$F$166,$F55,Import!$G$2:$G$166,$G55)</f>
        <v>0</v>
      </c>
      <c r="BW55" s="107">
        <f ca="1">SUMIFS(Import!BW$2:BW$166,Import!$F$2:$F$166,$F55,Import!$G$2:$G$166,$G55)</f>
        <v>0</v>
      </c>
      <c r="BX55" s="107">
        <f ca="1">SUMIFS(Import!BX$2:BX$166,Import!$F$2:$F$166,$F55,Import!$G$2:$G$166,$G55)</f>
        <v>0</v>
      </c>
      <c r="BY55" s="107">
        <f ca="1">SUMIFS(Import!BY$2:BY$166,Import!$F$2:$F$166,$F55,Import!$G$2:$G$166,$G55)</f>
        <v>0</v>
      </c>
      <c r="CD55" s="107">
        <f ca="1">SUMIFS(Import!CD$2:CD$166,Import!$F$2:$F$166,$F55,Import!$G$2:$G$166,$G55)</f>
        <v>0</v>
      </c>
      <c r="CE55" s="107">
        <f ca="1">SUMIFS(Import!CE$2:CE$166,Import!$F$2:$F$166,$F55,Import!$G$2:$G$166,$G55)</f>
        <v>0</v>
      </c>
      <c r="CF55" s="107">
        <f ca="1">SUMIFS(Import!CF$2:CF$166,Import!$F$2:$F$166,$F55,Import!$G$2:$G$166,$G55)</f>
        <v>0</v>
      </c>
      <c r="CK55" s="107">
        <f ca="1">SUMIFS(Import!CK$2:CK$166,Import!$F$2:$F$166,$F55,Import!$G$2:$G$166,$G55)</f>
        <v>0</v>
      </c>
      <c r="CL55" s="107">
        <f ca="1">SUMIFS(Import!CL$2:CL$166,Import!$F$2:$F$166,$F55,Import!$G$2:$G$166,$G55)</f>
        <v>0</v>
      </c>
      <c r="CM55" s="107">
        <f ca="1">SUMIFS(Import!CM$2:CM$166,Import!$F$2:$F$166,$F55,Import!$G$2:$G$166,$G55)</f>
        <v>0</v>
      </c>
      <c r="CR55" s="107">
        <f ca="1">SUMIFS(Import!CR$2:CR$166,Import!$F$2:$F$166,$F55,Import!$G$2:$G$166,$G55)</f>
        <v>0</v>
      </c>
      <c r="CS55" s="107">
        <f ca="1">SUMIFS(Import!CS$2:CS$166,Import!$F$2:$F$166,$F55,Import!$G$2:$G$166,$G55)</f>
        <v>0</v>
      </c>
      <c r="CT55" s="107">
        <f ca="1">SUMIFS(Import!CT$2:CT$166,Import!$F$2:$F$166,$F55,Import!$G$2:$G$166,$G55)</f>
        <v>0</v>
      </c>
    </row>
    <row r="56" spans="1:98" s="25" customFormat="1" x14ac:dyDescent="0.15">
      <c r="A56" s="109" t="s">
        <v>28</v>
      </c>
      <c r="B56" s="25" t="s">
        <v>29</v>
      </c>
      <c r="C56" s="25">
        <v>1</v>
      </c>
      <c r="D56" s="25" t="s">
        <v>30</v>
      </c>
      <c r="E56" s="25">
        <v>23</v>
      </c>
      <c r="F56" s="25" t="s">
        <v>51</v>
      </c>
      <c r="G56" s="25">
        <v>2</v>
      </c>
      <c r="H56" s="156">
        <f>IF(SUMIFS(Import!H$2:H$237,Import!$F$2:$F$237,$F56,Import!$G$2:$G$237,$G56)=0,Data_T1!$H56,SUMIFS(Import!H$2:H$237,Import!$F$2:$F$237,$F56,Import!$G$2:$G$237,$G56))</f>
        <v>123</v>
      </c>
      <c r="I56" s="156">
        <f>SUMIFS(Import!I$2:I$237,Import!$F$2:$F$237,$F56,Import!$G$2:$G$237,$G56)</f>
        <v>46</v>
      </c>
      <c r="J56" s="25">
        <f>SUMIFS(Import!J$2:J$237,Import!$F$2:$F$237,$F56,Import!$G$2:$G$237,$G56)</f>
        <v>37.4</v>
      </c>
      <c r="K56" s="156">
        <f>SUMIFS(Import!K$2:K$237,Import!$F$2:$F$237,$F56,Import!$G$2:$G$237,$G56)</f>
        <v>77</v>
      </c>
      <c r="L56" s="25">
        <f>SUMIFS(Import!L$2:L$237,Import!$F$2:$F$237,$F56,Import!$G$2:$G$237,$G56)</f>
        <v>62.6</v>
      </c>
      <c r="M56" s="156">
        <f>SUMIFS(Import!M$2:M$237,Import!$F$2:$F$237,$F56,Import!$G$2:$G$237,$G56)</f>
        <v>0</v>
      </c>
      <c r="N56" s="25">
        <f>SUMIFS(Import!N$2:N$237,Import!$F$2:$F$237,$F56,Import!$G$2:$G$237,$G56)</f>
        <v>0</v>
      </c>
      <c r="O56" s="25">
        <f>SUMIFS(Import!O$2:O$237,Import!$F$2:$F$237,$F56,Import!$G$2:$G$237,$G56)</f>
        <v>0</v>
      </c>
      <c r="P56" s="156">
        <f>SUMIFS(Import!P$2:P$237,Import!$F$2:$F$237,$F56,Import!$G$2:$G$237,$G56)</f>
        <v>2</v>
      </c>
      <c r="Q56" s="25">
        <f>SUMIFS(Import!Q$2:Q$237,Import!$F$2:$F$237,$F56,Import!$G$2:$G$237,$G56)</f>
        <v>1.63</v>
      </c>
      <c r="R56" s="25">
        <f>SUMIFS(Import!R$2:R$237,Import!$F$2:$F$237,$F56,Import!$G$2:$G$237,$G56)</f>
        <v>2.6</v>
      </c>
      <c r="S56" s="156">
        <f>SUMIFS(Import!S$2:S$237,Import!$F$2:$F$237,$F56,Import!$G$2:$G$237,$G56)</f>
        <v>75</v>
      </c>
      <c r="T56" s="25">
        <f>SUMIFS(Import!T$2:T$237,Import!$F$2:$F$237,$F56,Import!$G$2:$G$237,$G56)</f>
        <v>60.98</v>
      </c>
      <c r="U56" s="25">
        <f>SUMIFS(Import!U$2:U$237,Import!$F$2:$F$237,$F56,Import!$G$2:$G$237,$G56)</f>
        <v>97.4</v>
      </c>
      <c r="V56" s="25">
        <v>1</v>
      </c>
      <c r="W56" s="25" t="s">
        <v>32</v>
      </c>
      <c r="X56" s="25" t="s">
        <v>33</v>
      </c>
      <c r="Y56" s="25" t="s">
        <v>34</v>
      </c>
      <c r="Z56" s="160">
        <f>SUMIFS(Import!Z$2:Z$237,Import!$F$2:$F$237,$F56,Import!$G$2:$G$237,$G56)</f>
        <v>44</v>
      </c>
      <c r="AA56" s="25">
        <f>SUMIFS(Import!AA$2:AA$237,Import!$F$2:$F$237,$F56,Import!$G$2:$G$237,$G56)</f>
        <v>35.770000000000003</v>
      </c>
      <c r="AB56" s="176">
        <f>SUMIFS(Import!AB$2:AB$237,Import!$F$2:$F$237,$F56,Import!$G$2:$G$237,$G56)</f>
        <v>58.67</v>
      </c>
      <c r="AC56" s="25">
        <v>2</v>
      </c>
      <c r="AD56" s="25" t="s">
        <v>35</v>
      </c>
      <c r="AE56" s="25" t="s">
        <v>36</v>
      </c>
      <c r="AF56" s="25" t="s">
        <v>37</v>
      </c>
      <c r="AG56" s="160">
        <f>SUMIFS(Import!AG$2:AG$237,Import!$F$2:$F$237,$F56,Import!$G$2:$G$237,$G56)</f>
        <v>31</v>
      </c>
      <c r="AH56" s="25">
        <f>SUMIFS(Import!AH$2:AH$237,Import!$F$2:$F$237,$F56,Import!$G$2:$G$237,$G56)</f>
        <v>25.2</v>
      </c>
      <c r="AI56" s="118">
        <f>SUMIFS(Import!AI$2:AI$237,Import!$F$2:$F$237,$F56,Import!$G$2:$G$237,$G56)</f>
        <v>41.33</v>
      </c>
      <c r="AN56" s="25">
        <f ca="1">SUMIFS(Import!AN$2:AN$166,Import!$F$2:$F$166,$F56,Import!$G$2:$G$166,$G56)</f>
        <v>0</v>
      </c>
      <c r="AO56" s="25">
        <f ca="1">SUMIFS(Import!AO$2:AO$166,Import!$F$2:$F$166,$F56,Import!$G$2:$G$166,$G56)</f>
        <v>0</v>
      </c>
      <c r="AP56" s="25">
        <f ca="1">SUMIFS(Import!AP$2:AP$166,Import!$F$2:$F$166,$F56,Import!$G$2:$G$166,$G56)</f>
        <v>0</v>
      </c>
      <c r="AU56" s="25">
        <f ca="1">SUMIFS(Import!AU$2:AU$166,Import!$F$2:$F$166,$F56,Import!$G$2:$G$166,$G56)</f>
        <v>0</v>
      </c>
      <c r="AV56" s="25">
        <f ca="1">SUMIFS(Import!AV$2:AV$166,Import!$F$2:$F$166,$F56,Import!$G$2:$G$166,$G56)</f>
        <v>0</v>
      </c>
      <c r="AW56" s="25">
        <f ca="1">SUMIFS(Import!AW$2:AW$166,Import!$F$2:$F$166,$F56,Import!$G$2:$G$166,$G56)</f>
        <v>0</v>
      </c>
      <c r="BB56" s="25">
        <f ca="1">SUMIFS(Import!BB$2:BB$166,Import!$F$2:$F$166,$F56,Import!$G$2:$G$166,$G56)</f>
        <v>0</v>
      </c>
      <c r="BC56" s="25">
        <f ca="1">SUMIFS(Import!BC$2:BC$166,Import!$F$2:$F$166,$F56,Import!$G$2:$G$166,$G56)</f>
        <v>0</v>
      </c>
      <c r="BD56" s="25">
        <f ca="1">SUMIFS(Import!BD$2:BD$166,Import!$F$2:$F$166,$F56,Import!$G$2:$G$166,$G56)</f>
        <v>0</v>
      </c>
      <c r="BI56" s="25">
        <f ca="1">SUMIFS(Import!BI$2:BI$166,Import!$F$2:$F$166,$F56,Import!$G$2:$G$166,$G56)</f>
        <v>0</v>
      </c>
      <c r="BJ56" s="25">
        <f ca="1">SUMIFS(Import!BJ$2:BJ$166,Import!$F$2:$F$166,$F56,Import!$G$2:$G$166,$G56)</f>
        <v>0</v>
      </c>
      <c r="BK56" s="25">
        <f ca="1">SUMIFS(Import!BK$2:BK$166,Import!$F$2:$F$166,$F56,Import!$G$2:$G$166,$G56)</f>
        <v>0</v>
      </c>
      <c r="BP56" s="25">
        <f ca="1">SUMIFS(Import!BP$2:BP$166,Import!$F$2:$F$166,$F56,Import!$G$2:$G$166,$G56)</f>
        <v>0</v>
      </c>
      <c r="BQ56" s="25">
        <f ca="1">SUMIFS(Import!BQ$2:BQ$166,Import!$F$2:$F$166,$F56,Import!$G$2:$G$166,$G56)</f>
        <v>0</v>
      </c>
      <c r="BR56" s="25">
        <f ca="1">SUMIFS(Import!BR$2:BR$166,Import!$F$2:$F$166,$F56,Import!$G$2:$G$166,$G56)</f>
        <v>0</v>
      </c>
      <c r="BW56" s="25">
        <f ca="1">SUMIFS(Import!BW$2:BW$166,Import!$F$2:$F$166,$F56,Import!$G$2:$G$166,$G56)</f>
        <v>0</v>
      </c>
      <c r="BX56" s="25">
        <f ca="1">SUMIFS(Import!BX$2:BX$166,Import!$F$2:$F$166,$F56,Import!$G$2:$G$166,$G56)</f>
        <v>0</v>
      </c>
      <c r="BY56" s="25">
        <f ca="1">SUMIFS(Import!BY$2:BY$166,Import!$F$2:$F$166,$F56,Import!$G$2:$G$166,$G56)</f>
        <v>0</v>
      </c>
      <c r="CD56" s="25">
        <f ca="1">SUMIFS(Import!CD$2:CD$166,Import!$F$2:$F$166,$F56,Import!$G$2:$G$166,$G56)</f>
        <v>0</v>
      </c>
      <c r="CE56" s="25">
        <f ca="1">SUMIFS(Import!CE$2:CE$166,Import!$F$2:$F$166,$F56,Import!$G$2:$G$166,$G56)</f>
        <v>0</v>
      </c>
      <c r="CF56" s="25">
        <f ca="1">SUMIFS(Import!CF$2:CF$166,Import!$F$2:$F$166,$F56,Import!$G$2:$G$166,$G56)</f>
        <v>0</v>
      </c>
      <c r="CK56" s="25">
        <f ca="1">SUMIFS(Import!CK$2:CK$166,Import!$F$2:$F$166,$F56,Import!$G$2:$G$166,$G56)</f>
        <v>0</v>
      </c>
      <c r="CL56" s="25">
        <f ca="1">SUMIFS(Import!CL$2:CL$166,Import!$F$2:$F$166,$F56,Import!$G$2:$G$166,$G56)</f>
        <v>0</v>
      </c>
      <c r="CM56" s="25">
        <f ca="1">SUMIFS(Import!CM$2:CM$166,Import!$F$2:$F$166,$F56,Import!$G$2:$G$166,$G56)</f>
        <v>0</v>
      </c>
      <c r="CR56" s="25">
        <f ca="1">SUMIFS(Import!CR$2:CR$166,Import!$F$2:$F$166,$F56,Import!$G$2:$G$166,$G56)</f>
        <v>0</v>
      </c>
      <c r="CS56" s="25">
        <f ca="1">SUMIFS(Import!CS$2:CS$166,Import!$F$2:$F$166,$F56,Import!$G$2:$G$166,$G56)</f>
        <v>0</v>
      </c>
      <c r="CT56" s="25">
        <f ca="1">SUMIFS(Import!CT$2:CT$166,Import!$F$2:$F$166,$F56,Import!$G$2:$G$166,$G56)</f>
        <v>0</v>
      </c>
    </row>
    <row r="57" spans="1:98" s="25" customFormat="1" x14ac:dyDescent="0.15">
      <c r="A57" s="109" t="s">
        <v>28</v>
      </c>
      <c r="B57" s="25" t="s">
        <v>29</v>
      </c>
      <c r="C57" s="25">
        <v>1</v>
      </c>
      <c r="D57" s="25" t="s">
        <v>30</v>
      </c>
      <c r="E57" s="25">
        <v>23</v>
      </c>
      <c r="F57" s="25" t="s">
        <v>51</v>
      </c>
      <c r="G57" s="25">
        <v>3</v>
      </c>
      <c r="H57" s="156">
        <f>IF(SUMIFS(Import!H$2:H$237,Import!$F$2:$F$237,$F57,Import!$G$2:$G$237,$G57)=0,Data_T1!$H57,SUMIFS(Import!H$2:H$237,Import!$F$2:$F$237,$F57,Import!$G$2:$G$237,$G57))</f>
        <v>181</v>
      </c>
      <c r="I57" s="156">
        <f>SUMIFS(Import!I$2:I$237,Import!$F$2:$F$237,$F57,Import!$G$2:$G$237,$G57)</f>
        <v>83</v>
      </c>
      <c r="J57" s="25">
        <f>SUMIFS(Import!J$2:J$237,Import!$F$2:$F$237,$F57,Import!$G$2:$G$237,$G57)</f>
        <v>45.86</v>
      </c>
      <c r="K57" s="156">
        <f>SUMIFS(Import!K$2:K$237,Import!$F$2:$F$237,$F57,Import!$G$2:$G$237,$G57)</f>
        <v>98</v>
      </c>
      <c r="L57" s="25">
        <f>SUMIFS(Import!L$2:L$237,Import!$F$2:$F$237,$F57,Import!$G$2:$G$237,$G57)</f>
        <v>54.14</v>
      </c>
      <c r="M57" s="156">
        <f>SUMIFS(Import!M$2:M$237,Import!$F$2:$F$237,$F57,Import!$G$2:$G$237,$G57)</f>
        <v>1</v>
      </c>
      <c r="N57" s="25">
        <f>SUMIFS(Import!N$2:N$237,Import!$F$2:$F$237,$F57,Import!$G$2:$G$237,$G57)</f>
        <v>0.55000000000000004</v>
      </c>
      <c r="O57" s="25">
        <f>SUMIFS(Import!O$2:O$237,Import!$F$2:$F$237,$F57,Import!$G$2:$G$237,$G57)</f>
        <v>1.02</v>
      </c>
      <c r="P57" s="156">
        <f>SUMIFS(Import!P$2:P$237,Import!$F$2:$F$237,$F57,Import!$G$2:$G$237,$G57)</f>
        <v>5</v>
      </c>
      <c r="Q57" s="25">
        <f>SUMIFS(Import!Q$2:Q$237,Import!$F$2:$F$237,$F57,Import!$G$2:$G$237,$G57)</f>
        <v>2.76</v>
      </c>
      <c r="R57" s="25">
        <f>SUMIFS(Import!R$2:R$237,Import!$F$2:$F$237,$F57,Import!$G$2:$G$237,$G57)</f>
        <v>5.0999999999999996</v>
      </c>
      <c r="S57" s="156">
        <f>SUMIFS(Import!S$2:S$237,Import!$F$2:$F$237,$F57,Import!$G$2:$G$237,$G57)</f>
        <v>92</v>
      </c>
      <c r="T57" s="25">
        <f>SUMIFS(Import!T$2:T$237,Import!$F$2:$F$237,$F57,Import!$G$2:$G$237,$G57)</f>
        <v>50.83</v>
      </c>
      <c r="U57" s="25">
        <f>SUMIFS(Import!U$2:U$237,Import!$F$2:$F$237,$F57,Import!$G$2:$G$237,$G57)</f>
        <v>93.88</v>
      </c>
      <c r="V57" s="25">
        <v>1</v>
      </c>
      <c r="W57" s="25" t="s">
        <v>32</v>
      </c>
      <c r="X57" s="25" t="s">
        <v>33</v>
      </c>
      <c r="Y57" s="25" t="s">
        <v>34</v>
      </c>
      <c r="Z57" s="160">
        <f>SUMIFS(Import!Z$2:Z$237,Import!$F$2:$F$237,$F57,Import!$G$2:$G$237,$G57)</f>
        <v>38</v>
      </c>
      <c r="AA57" s="25">
        <f>SUMIFS(Import!AA$2:AA$237,Import!$F$2:$F$237,$F57,Import!$G$2:$G$237,$G57)</f>
        <v>20.99</v>
      </c>
      <c r="AB57" s="176">
        <f>SUMIFS(Import!AB$2:AB$237,Import!$F$2:$F$237,$F57,Import!$G$2:$G$237,$G57)</f>
        <v>41.3</v>
      </c>
      <c r="AC57" s="25">
        <v>2</v>
      </c>
      <c r="AD57" s="25" t="s">
        <v>35</v>
      </c>
      <c r="AE57" s="25" t="s">
        <v>36</v>
      </c>
      <c r="AF57" s="25" t="s">
        <v>37</v>
      </c>
      <c r="AG57" s="160">
        <f>SUMIFS(Import!AG$2:AG$237,Import!$F$2:$F$237,$F57,Import!$G$2:$G$237,$G57)</f>
        <v>54</v>
      </c>
      <c r="AH57" s="25">
        <f>SUMIFS(Import!AH$2:AH$237,Import!$F$2:$F$237,$F57,Import!$G$2:$G$237,$G57)</f>
        <v>29.83</v>
      </c>
      <c r="AI57" s="118">
        <f>SUMIFS(Import!AI$2:AI$237,Import!$F$2:$F$237,$F57,Import!$G$2:$G$237,$G57)</f>
        <v>58.7</v>
      </c>
      <c r="AN57" s="25">
        <f ca="1">SUMIFS(Import!AN$2:AN$166,Import!$F$2:$F$166,$F57,Import!$G$2:$G$166,$G57)</f>
        <v>0</v>
      </c>
      <c r="AO57" s="25">
        <f ca="1">SUMIFS(Import!AO$2:AO$166,Import!$F$2:$F$166,$F57,Import!$G$2:$G$166,$G57)</f>
        <v>0</v>
      </c>
      <c r="AP57" s="25">
        <f ca="1">SUMIFS(Import!AP$2:AP$166,Import!$F$2:$F$166,$F57,Import!$G$2:$G$166,$G57)</f>
        <v>0</v>
      </c>
      <c r="AU57" s="25">
        <f ca="1">SUMIFS(Import!AU$2:AU$166,Import!$F$2:$F$166,$F57,Import!$G$2:$G$166,$G57)</f>
        <v>0</v>
      </c>
      <c r="AV57" s="25">
        <f ca="1">SUMIFS(Import!AV$2:AV$166,Import!$F$2:$F$166,$F57,Import!$G$2:$G$166,$G57)</f>
        <v>0</v>
      </c>
      <c r="AW57" s="25">
        <f ca="1">SUMIFS(Import!AW$2:AW$166,Import!$F$2:$F$166,$F57,Import!$G$2:$G$166,$G57)</f>
        <v>0</v>
      </c>
      <c r="BB57" s="25">
        <f ca="1">SUMIFS(Import!BB$2:BB$166,Import!$F$2:$F$166,$F57,Import!$G$2:$G$166,$G57)</f>
        <v>0</v>
      </c>
      <c r="BC57" s="25">
        <f ca="1">SUMIFS(Import!BC$2:BC$166,Import!$F$2:$F$166,$F57,Import!$G$2:$G$166,$G57)</f>
        <v>0</v>
      </c>
      <c r="BD57" s="25">
        <f ca="1">SUMIFS(Import!BD$2:BD$166,Import!$F$2:$F$166,$F57,Import!$G$2:$G$166,$G57)</f>
        <v>0</v>
      </c>
      <c r="BI57" s="25">
        <f ca="1">SUMIFS(Import!BI$2:BI$166,Import!$F$2:$F$166,$F57,Import!$G$2:$G$166,$G57)</f>
        <v>0</v>
      </c>
      <c r="BJ57" s="25">
        <f ca="1">SUMIFS(Import!BJ$2:BJ$166,Import!$F$2:$F$166,$F57,Import!$G$2:$G$166,$G57)</f>
        <v>0</v>
      </c>
      <c r="BK57" s="25">
        <f ca="1">SUMIFS(Import!BK$2:BK$166,Import!$F$2:$F$166,$F57,Import!$G$2:$G$166,$G57)</f>
        <v>0</v>
      </c>
      <c r="BP57" s="25">
        <f ca="1">SUMIFS(Import!BP$2:BP$166,Import!$F$2:$F$166,$F57,Import!$G$2:$G$166,$G57)</f>
        <v>0</v>
      </c>
      <c r="BQ57" s="25">
        <f ca="1">SUMIFS(Import!BQ$2:BQ$166,Import!$F$2:$F$166,$F57,Import!$G$2:$G$166,$G57)</f>
        <v>0</v>
      </c>
      <c r="BR57" s="25">
        <f ca="1">SUMIFS(Import!BR$2:BR$166,Import!$F$2:$F$166,$F57,Import!$G$2:$G$166,$G57)</f>
        <v>0</v>
      </c>
      <c r="BW57" s="25">
        <f ca="1">SUMIFS(Import!BW$2:BW$166,Import!$F$2:$F$166,$F57,Import!$G$2:$G$166,$G57)</f>
        <v>0</v>
      </c>
      <c r="BX57" s="25">
        <f ca="1">SUMIFS(Import!BX$2:BX$166,Import!$F$2:$F$166,$F57,Import!$G$2:$G$166,$G57)</f>
        <v>0</v>
      </c>
      <c r="BY57" s="25">
        <f ca="1">SUMIFS(Import!BY$2:BY$166,Import!$F$2:$F$166,$F57,Import!$G$2:$G$166,$G57)</f>
        <v>0</v>
      </c>
      <c r="CD57" s="25">
        <f ca="1">SUMIFS(Import!CD$2:CD$166,Import!$F$2:$F$166,$F57,Import!$G$2:$G$166,$G57)</f>
        <v>0</v>
      </c>
      <c r="CE57" s="25">
        <f ca="1">SUMIFS(Import!CE$2:CE$166,Import!$F$2:$F$166,$F57,Import!$G$2:$G$166,$G57)</f>
        <v>0</v>
      </c>
      <c r="CF57" s="25">
        <f ca="1">SUMIFS(Import!CF$2:CF$166,Import!$F$2:$F$166,$F57,Import!$G$2:$G$166,$G57)</f>
        <v>0</v>
      </c>
      <c r="CK57" s="25">
        <f ca="1">SUMIFS(Import!CK$2:CK$166,Import!$F$2:$F$166,$F57,Import!$G$2:$G$166,$G57)</f>
        <v>0</v>
      </c>
      <c r="CL57" s="25">
        <f ca="1">SUMIFS(Import!CL$2:CL$166,Import!$F$2:$F$166,$F57,Import!$G$2:$G$166,$G57)</f>
        <v>0</v>
      </c>
      <c r="CM57" s="25">
        <f ca="1">SUMIFS(Import!CM$2:CM$166,Import!$F$2:$F$166,$F57,Import!$G$2:$G$166,$G57)</f>
        <v>0</v>
      </c>
      <c r="CR57" s="25">
        <f ca="1">SUMIFS(Import!CR$2:CR$166,Import!$F$2:$F$166,$F57,Import!$G$2:$G$166,$G57)</f>
        <v>0</v>
      </c>
      <c r="CS57" s="25">
        <f ca="1">SUMIFS(Import!CS$2:CS$166,Import!$F$2:$F$166,$F57,Import!$G$2:$G$166,$G57)</f>
        <v>0</v>
      </c>
      <c r="CT57" s="25">
        <f ca="1">SUMIFS(Import!CT$2:CT$166,Import!$F$2:$F$166,$F57,Import!$G$2:$G$166,$G57)</f>
        <v>0</v>
      </c>
    </row>
    <row r="58" spans="1:98" s="25" customFormat="1" x14ac:dyDescent="0.15">
      <c r="A58" s="109" t="s">
        <v>28</v>
      </c>
      <c r="B58" s="25" t="s">
        <v>29</v>
      </c>
      <c r="C58" s="25">
        <v>1</v>
      </c>
      <c r="D58" s="25" t="s">
        <v>30</v>
      </c>
      <c r="E58" s="25">
        <v>23</v>
      </c>
      <c r="F58" s="25" t="s">
        <v>51</v>
      </c>
      <c r="G58" s="25">
        <v>4</v>
      </c>
      <c r="H58" s="156">
        <f>IF(SUMIFS(Import!H$2:H$237,Import!$F$2:$F$237,$F58,Import!$G$2:$G$237,$G58)=0,Data_T1!$H58,SUMIFS(Import!H$2:H$237,Import!$F$2:$F$237,$F58,Import!$G$2:$G$237,$G58))</f>
        <v>47</v>
      </c>
      <c r="I58" s="156">
        <f>SUMIFS(Import!I$2:I$237,Import!$F$2:$F$237,$F58,Import!$G$2:$G$237,$G58)</f>
        <v>15</v>
      </c>
      <c r="J58" s="25">
        <f>SUMIFS(Import!J$2:J$237,Import!$F$2:$F$237,$F58,Import!$G$2:$G$237,$G58)</f>
        <v>31.91</v>
      </c>
      <c r="K58" s="156">
        <f>SUMIFS(Import!K$2:K$237,Import!$F$2:$F$237,$F58,Import!$G$2:$G$237,$G58)</f>
        <v>32</v>
      </c>
      <c r="L58" s="25">
        <f>SUMIFS(Import!L$2:L$237,Import!$F$2:$F$237,$F58,Import!$G$2:$G$237,$G58)</f>
        <v>68.09</v>
      </c>
      <c r="M58" s="156">
        <f>SUMIFS(Import!M$2:M$237,Import!$F$2:$F$237,$F58,Import!$G$2:$G$237,$G58)</f>
        <v>0</v>
      </c>
      <c r="N58" s="25">
        <f>SUMIFS(Import!N$2:N$237,Import!$F$2:$F$237,$F58,Import!$G$2:$G$237,$G58)</f>
        <v>0</v>
      </c>
      <c r="O58" s="25">
        <f>SUMIFS(Import!O$2:O$237,Import!$F$2:$F$237,$F58,Import!$G$2:$G$237,$G58)</f>
        <v>0</v>
      </c>
      <c r="P58" s="156">
        <f>SUMIFS(Import!P$2:P$237,Import!$F$2:$F$237,$F58,Import!$G$2:$G$237,$G58)</f>
        <v>0</v>
      </c>
      <c r="Q58" s="25">
        <f>SUMIFS(Import!Q$2:Q$237,Import!$F$2:$F$237,$F58,Import!$G$2:$G$237,$G58)</f>
        <v>0</v>
      </c>
      <c r="R58" s="25">
        <f>SUMIFS(Import!R$2:R$237,Import!$F$2:$F$237,$F58,Import!$G$2:$G$237,$G58)</f>
        <v>0</v>
      </c>
      <c r="S58" s="156">
        <f>SUMIFS(Import!S$2:S$237,Import!$F$2:$F$237,$F58,Import!$G$2:$G$237,$G58)</f>
        <v>32</v>
      </c>
      <c r="T58" s="25">
        <f>SUMIFS(Import!T$2:T$237,Import!$F$2:$F$237,$F58,Import!$G$2:$G$237,$G58)</f>
        <v>68.09</v>
      </c>
      <c r="U58" s="25">
        <f>SUMIFS(Import!U$2:U$237,Import!$F$2:$F$237,$F58,Import!$G$2:$G$237,$G58)</f>
        <v>100</v>
      </c>
      <c r="V58" s="25">
        <v>1</v>
      </c>
      <c r="W58" s="25" t="s">
        <v>32</v>
      </c>
      <c r="X58" s="25" t="s">
        <v>33</v>
      </c>
      <c r="Y58" s="25" t="s">
        <v>34</v>
      </c>
      <c r="Z58" s="160">
        <f>SUMIFS(Import!Z$2:Z$237,Import!$F$2:$F$237,$F58,Import!$G$2:$G$237,$G58)</f>
        <v>25</v>
      </c>
      <c r="AA58" s="25">
        <f>SUMIFS(Import!AA$2:AA$237,Import!$F$2:$F$237,$F58,Import!$G$2:$G$237,$G58)</f>
        <v>53.19</v>
      </c>
      <c r="AB58" s="176">
        <f>SUMIFS(Import!AB$2:AB$237,Import!$F$2:$F$237,$F58,Import!$G$2:$G$237,$G58)</f>
        <v>78.13</v>
      </c>
      <c r="AC58" s="25">
        <v>2</v>
      </c>
      <c r="AD58" s="25" t="s">
        <v>35</v>
      </c>
      <c r="AE58" s="25" t="s">
        <v>36</v>
      </c>
      <c r="AF58" s="25" t="s">
        <v>37</v>
      </c>
      <c r="AG58" s="160">
        <f>SUMIFS(Import!AG$2:AG$237,Import!$F$2:$F$237,$F58,Import!$G$2:$G$237,$G58)</f>
        <v>7</v>
      </c>
      <c r="AH58" s="25">
        <f>SUMIFS(Import!AH$2:AH$237,Import!$F$2:$F$237,$F58,Import!$G$2:$G$237,$G58)</f>
        <v>14.89</v>
      </c>
      <c r="AI58" s="118">
        <f>SUMIFS(Import!AI$2:AI$237,Import!$F$2:$F$237,$F58,Import!$G$2:$G$237,$G58)</f>
        <v>21.88</v>
      </c>
      <c r="AN58" s="25">
        <f ca="1">SUMIFS(Import!AN$2:AN$166,Import!$F$2:$F$166,$F58,Import!$G$2:$G$166,$G58)</f>
        <v>0</v>
      </c>
      <c r="AO58" s="25">
        <f ca="1">SUMIFS(Import!AO$2:AO$166,Import!$F$2:$F$166,$F58,Import!$G$2:$G$166,$G58)</f>
        <v>0</v>
      </c>
      <c r="AP58" s="25">
        <f ca="1">SUMIFS(Import!AP$2:AP$166,Import!$F$2:$F$166,$F58,Import!$G$2:$G$166,$G58)</f>
        <v>0</v>
      </c>
      <c r="AU58" s="25">
        <f ca="1">SUMIFS(Import!AU$2:AU$166,Import!$F$2:$F$166,$F58,Import!$G$2:$G$166,$G58)</f>
        <v>0</v>
      </c>
      <c r="AV58" s="25">
        <f ca="1">SUMIFS(Import!AV$2:AV$166,Import!$F$2:$F$166,$F58,Import!$G$2:$G$166,$G58)</f>
        <v>0</v>
      </c>
      <c r="AW58" s="25">
        <f ca="1">SUMIFS(Import!AW$2:AW$166,Import!$F$2:$F$166,$F58,Import!$G$2:$G$166,$G58)</f>
        <v>0</v>
      </c>
      <c r="BB58" s="25">
        <f ca="1">SUMIFS(Import!BB$2:BB$166,Import!$F$2:$F$166,$F58,Import!$G$2:$G$166,$G58)</f>
        <v>0</v>
      </c>
      <c r="BC58" s="25">
        <f ca="1">SUMIFS(Import!BC$2:BC$166,Import!$F$2:$F$166,$F58,Import!$G$2:$G$166,$G58)</f>
        <v>0</v>
      </c>
      <c r="BD58" s="25">
        <f ca="1">SUMIFS(Import!BD$2:BD$166,Import!$F$2:$F$166,$F58,Import!$G$2:$G$166,$G58)</f>
        <v>0</v>
      </c>
      <c r="BI58" s="25">
        <f ca="1">SUMIFS(Import!BI$2:BI$166,Import!$F$2:$F$166,$F58,Import!$G$2:$G$166,$G58)</f>
        <v>0</v>
      </c>
      <c r="BJ58" s="25">
        <f ca="1">SUMIFS(Import!BJ$2:BJ$166,Import!$F$2:$F$166,$F58,Import!$G$2:$G$166,$G58)</f>
        <v>0</v>
      </c>
      <c r="BK58" s="25">
        <f ca="1">SUMIFS(Import!BK$2:BK$166,Import!$F$2:$F$166,$F58,Import!$G$2:$G$166,$G58)</f>
        <v>0</v>
      </c>
      <c r="BP58" s="25">
        <f ca="1">SUMIFS(Import!BP$2:BP$166,Import!$F$2:$F$166,$F58,Import!$G$2:$G$166,$G58)</f>
        <v>0</v>
      </c>
      <c r="BQ58" s="25">
        <f ca="1">SUMIFS(Import!BQ$2:BQ$166,Import!$F$2:$F$166,$F58,Import!$G$2:$G$166,$G58)</f>
        <v>0</v>
      </c>
      <c r="BR58" s="25">
        <f ca="1">SUMIFS(Import!BR$2:BR$166,Import!$F$2:$F$166,$F58,Import!$G$2:$G$166,$G58)</f>
        <v>0</v>
      </c>
      <c r="BW58" s="25">
        <f ca="1">SUMIFS(Import!BW$2:BW$166,Import!$F$2:$F$166,$F58,Import!$G$2:$G$166,$G58)</f>
        <v>0</v>
      </c>
      <c r="BX58" s="25">
        <f ca="1">SUMIFS(Import!BX$2:BX$166,Import!$F$2:$F$166,$F58,Import!$G$2:$G$166,$G58)</f>
        <v>0</v>
      </c>
      <c r="BY58" s="25">
        <f ca="1">SUMIFS(Import!BY$2:BY$166,Import!$F$2:$F$166,$F58,Import!$G$2:$G$166,$G58)</f>
        <v>0</v>
      </c>
      <c r="CD58" s="25">
        <f ca="1">SUMIFS(Import!CD$2:CD$166,Import!$F$2:$F$166,$F58,Import!$G$2:$G$166,$G58)</f>
        <v>0</v>
      </c>
      <c r="CE58" s="25">
        <f ca="1">SUMIFS(Import!CE$2:CE$166,Import!$F$2:$F$166,$F58,Import!$G$2:$G$166,$G58)</f>
        <v>0</v>
      </c>
      <c r="CF58" s="25">
        <f ca="1">SUMIFS(Import!CF$2:CF$166,Import!$F$2:$F$166,$F58,Import!$G$2:$G$166,$G58)</f>
        <v>0</v>
      </c>
      <c r="CK58" s="25">
        <f ca="1">SUMIFS(Import!CK$2:CK$166,Import!$F$2:$F$166,$F58,Import!$G$2:$G$166,$G58)</f>
        <v>0</v>
      </c>
      <c r="CL58" s="25">
        <f ca="1">SUMIFS(Import!CL$2:CL$166,Import!$F$2:$F$166,$F58,Import!$G$2:$G$166,$G58)</f>
        <v>0</v>
      </c>
      <c r="CM58" s="25">
        <f ca="1">SUMIFS(Import!CM$2:CM$166,Import!$F$2:$F$166,$F58,Import!$G$2:$G$166,$G58)</f>
        <v>0</v>
      </c>
      <c r="CR58" s="25">
        <f ca="1">SUMIFS(Import!CR$2:CR$166,Import!$F$2:$F$166,$F58,Import!$G$2:$G$166,$G58)</f>
        <v>0</v>
      </c>
      <c r="CS58" s="25">
        <f ca="1">SUMIFS(Import!CS$2:CS$166,Import!$F$2:$F$166,$F58,Import!$G$2:$G$166,$G58)</f>
        <v>0</v>
      </c>
      <c r="CT58" s="25">
        <f ca="1">SUMIFS(Import!CT$2:CT$166,Import!$F$2:$F$166,$F58,Import!$G$2:$G$166,$G58)</f>
        <v>0</v>
      </c>
    </row>
    <row r="59" spans="1:98" s="25" customFormat="1" x14ac:dyDescent="0.15">
      <c r="A59" s="109" t="s">
        <v>28</v>
      </c>
      <c r="B59" s="25" t="s">
        <v>29</v>
      </c>
      <c r="C59" s="25">
        <v>1</v>
      </c>
      <c r="D59" s="25" t="s">
        <v>30</v>
      </c>
      <c r="E59" s="25">
        <v>23</v>
      </c>
      <c r="F59" s="25" t="s">
        <v>51</v>
      </c>
      <c r="G59" s="25">
        <v>5</v>
      </c>
      <c r="H59" s="156">
        <f>IF(SUMIFS(Import!H$2:H$237,Import!$F$2:$F$237,$F59,Import!$G$2:$G$237,$G59)=0,Data_T1!$H59,SUMIFS(Import!H$2:H$237,Import!$F$2:$F$237,$F59,Import!$G$2:$G$237,$G59))</f>
        <v>258</v>
      </c>
      <c r="I59" s="156">
        <f>SUMIFS(Import!I$2:I$237,Import!$F$2:$F$237,$F59,Import!$G$2:$G$237,$G59)</f>
        <v>117</v>
      </c>
      <c r="J59" s="25">
        <f>SUMIFS(Import!J$2:J$237,Import!$F$2:$F$237,$F59,Import!$G$2:$G$237,$G59)</f>
        <v>45.35</v>
      </c>
      <c r="K59" s="156">
        <f>SUMIFS(Import!K$2:K$237,Import!$F$2:$F$237,$F59,Import!$G$2:$G$237,$G59)</f>
        <v>141</v>
      </c>
      <c r="L59" s="25">
        <f>SUMIFS(Import!L$2:L$237,Import!$F$2:$F$237,$F59,Import!$G$2:$G$237,$G59)</f>
        <v>54.65</v>
      </c>
      <c r="M59" s="156">
        <f>SUMIFS(Import!M$2:M$237,Import!$F$2:$F$237,$F59,Import!$G$2:$G$237,$G59)</f>
        <v>0</v>
      </c>
      <c r="N59" s="25">
        <f>SUMIFS(Import!N$2:N$237,Import!$F$2:$F$237,$F59,Import!$G$2:$G$237,$G59)</f>
        <v>0</v>
      </c>
      <c r="O59" s="25">
        <f>SUMIFS(Import!O$2:O$237,Import!$F$2:$F$237,$F59,Import!$G$2:$G$237,$G59)</f>
        <v>0</v>
      </c>
      <c r="P59" s="156">
        <f>SUMIFS(Import!P$2:P$237,Import!$F$2:$F$237,$F59,Import!$G$2:$G$237,$G59)</f>
        <v>3</v>
      </c>
      <c r="Q59" s="25">
        <f>SUMIFS(Import!Q$2:Q$237,Import!$F$2:$F$237,$F59,Import!$G$2:$G$237,$G59)</f>
        <v>1.1599999999999999</v>
      </c>
      <c r="R59" s="25">
        <f>SUMIFS(Import!R$2:R$237,Import!$F$2:$F$237,$F59,Import!$G$2:$G$237,$G59)</f>
        <v>2.13</v>
      </c>
      <c r="S59" s="156">
        <f>SUMIFS(Import!S$2:S$237,Import!$F$2:$F$237,$F59,Import!$G$2:$G$237,$G59)</f>
        <v>138</v>
      </c>
      <c r="T59" s="25">
        <f>SUMIFS(Import!T$2:T$237,Import!$F$2:$F$237,$F59,Import!$G$2:$G$237,$G59)</f>
        <v>53.49</v>
      </c>
      <c r="U59" s="25">
        <f>SUMIFS(Import!U$2:U$237,Import!$F$2:$F$237,$F59,Import!$G$2:$G$237,$G59)</f>
        <v>97.87</v>
      </c>
      <c r="V59" s="25">
        <v>1</v>
      </c>
      <c r="W59" s="25" t="s">
        <v>32</v>
      </c>
      <c r="X59" s="25" t="s">
        <v>33</v>
      </c>
      <c r="Y59" s="25" t="s">
        <v>34</v>
      </c>
      <c r="Z59" s="160">
        <f>SUMIFS(Import!Z$2:Z$237,Import!$F$2:$F$237,$F59,Import!$G$2:$G$237,$G59)</f>
        <v>94</v>
      </c>
      <c r="AA59" s="25">
        <f>SUMIFS(Import!AA$2:AA$237,Import!$F$2:$F$237,$F59,Import!$G$2:$G$237,$G59)</f>
        <v>36.43</v>
      </c>
      <c r="AB59" s="176">
        <f>SUMIFS(Import!AB$2:AB$237,Import!$F$2:$F$237,$F59,Import!$G$2:$G$237,$G59)</f>
        <v>68.12</v>
      </c>
      <c r="AC59" s="25">
        <v>2</v>
      </c>
      <c r="AD59" s="25" t="s">
        <v>35</v>
      </c>
      <c r="AE59" s="25" t="s">
        <v>36</v>
      </c>
      <c r="AF59" s="25" t="s">
        <v>37</v>
      </c>
      <c r="AG59" s="160">
        <f>SUMIFS(Import!AG$2:AG$237,Import!$F$2:$F$237,$F59,Import!$G$2:$G$237,$G59)</f>
        <v>44</v>
      </c>
      <c r="AH59" s="25">
        <f>SUMIFS(Import!AH$2:AH$237,Import!$F$2:$F$237,$F59,Import!$G$2:$G$237,$G59)</f>
        <v>17.05</v>
      </c>
      <c r="AI59" s="118">
        <f>SUMIFS(Import!AI$2:AI$237,Import!$F$2:$F$237,$F59,Import!$G$2:$G$237,$G59)</f>
        <v>31.88</v>
      </c>
      <c r="AN59" s="25">
        <f ca="1">SUMIFS(Import!AN$2:AN$166,Import!$F$2:$F$166,$F59,Import!$G$2:$G$166,$G59)</f>
        <v>0</v>
      </c>
      <c r="AO59" s="25">
        <f ca="1">SUMIFS(Import!AO$2:AO$166,Import!$F$2:$F$166,$F59,Import!$G$2:$G$166,$G59)</f>
        <v>0</v>
      </c>
      <c r="AP59" s="25">
        <f ca="1">SUMIFS(Import!AP$2:AP$166,Import!$F$2:$F$166,$F59,Import!$G$2:$G$166,$G59)</f>
        <v>0</v>
      </c>
      <c r="AU59" s="25">
        <f ca="1">SUMIFS(Import!AU$2:AU$166,Import!$F$2:$F$166,$F59,Import!$G$2:$G$166,$G59)</f>
        <v>0</v>
      </c>
      <c r="AV59" s="25">
        <f ca="1">SUMIFS(Import!AV$2:AV$166,Import!$F$2:$F$166,$F59,Import!$G$2:$G$166,$G59)</f>
        <v>0</v>
      </c>
      <c r="AW59" s="25">
        <f ca="1">SUMIFS(Import!AW$2:AW$166,Import!$F$2:$F$166,$F59,Import!$G$2:$G$166,$G59)</f>
        <v>0</v>
      </c>
      <c r="BB59" s="25">
        <f ca="1">SUMIFS(Import!BB$2:BB$166,Import!$F$2:$F$166,$F59,Import!$G$2:$G$166,$G59)</f>
        <v>0</v>
      </c>
      <c r="BC59" s="25">
        <f ca="1">SUMIFS(Import!BC$2:BC$166,Import!$F$2:$F$166,$F59,Import!$G$2:$G$166,$G59)</f>
        <v>0</v>
      </c>
      <c r="BD59" s="25">
        <f ca="1">SUMIFS(Import!BD$2:BD$166,Import!$F$2:$F$166,$F59,Import!$G$2:$G$166,$G59)</f>
        <v>0</v>
      </c>
      <c r="BI59" s="25">
        <f ca="1">SUMIFS(Import!BI$2:BI$166,Import!$F$2:$F$166,$F59,Import!$G$2:$G$166,$G59)</f>
        <v>0</v>
      </c>
      <c r="BJ59" s="25">
        <f ca="1">SUMIFS(Import!BJ$2:BJ$166,Import!$F$2:$F$166,$F59,Import!$G$2:$G$166,$G59)</f>
        <v>0</v>
      </c>
      <c r="BK59" s="25">
        <f ca="1">SUMIFS(Import!BK$2:BK$166,Import!$F$2:$F$166,$F59,Import!$G$2:$G$166,$G59)</f>
        <v>0</v>
      </c>
      <c r="BP59" s="25">
        <f ca="1">SUMIFS(Import!BP$2:BP$166,Import!$F$2:$F$166,$F59,Import!$G$2:$G$166,$G59)</f>
        <v>0</v>
      </c>
      <c r="BQ59" s="25">
        <f ca="1">SUMIFS(Import!BQ$2:BQ$166,Import!$F$2:$F$166,$F59,Import!$G$2:$G$166,$G59)</f>
        <v>0</v>
      </c>
      <c r="BR59" s="25">
        <f ca="1">SUMIFS(Import!BR$2:BR$166,Import!$F$2:$F$166,$F59,Import!$G$2:$G$166,$G59)</f>
        <v>0</v>
      </c>
      <c r="BW59" s="25">
        <f ca="1">SUMIFS(Import!BW$2:BW$166,Import!$F$2:$F$166,$F59,Import!$G$2:$G$166,$G59)</f>
        <v>0</v>
      </c>
      <c r="BX59" s="25">
        <f ca="1">SUMIFS(Import!BX$2:BX$166,Import!$F$2:$F$166,$F59,Import!$G$2:$G$166,$G59)</f>
        <v>0</v>
      </c>
      <c r="BY59" s="25">
        <f ca="1">SUMIFS(Import!BY$2:BY$166,Import!$F$2:$F$166,$F59,Import!$G$2:$G$166,$G59)</f>
        <v>0</v>
      </c>
      <c r="CD59" s="25">
        <f ca="1">SUMIFS(Import!CD$2:CD$166,Import!$F$2:$F$166,$F59,Import!$G$2:$G$166,$G59)</f>
        <v>0</v>
      </c>
      <c r="CE59" s="25">
        <f ca="1">SUMIFS(Import!CE$2:CE$166,Import!$F$2:$F$166,$F59,Import!$G$2:$G$166,$G59)</f>
        <v>0</v>
      </c>
      <c r="CF59" s="25">
        <f ca="1">SUMIFS(Import!CF$2:CF$166,Import!$F$2:$F$166,$F59,Import!$G$2:$G$166,$G59)</f>
        <v>0</v>
      </c>
      <c r="CK59" s="25">
        <f ca="1">SUMIFS(Import!CK$2:CK$166,Import!$F$2:$F$166,$F59,Import!$G$2:$G$166,$G59)</f>
        <v>0</v>
      </c>
      <c r="CL59" s="25">
        <f ca="1">SUMIFS(Import!CL$2:CL$166,Import!$F$2:$F$166,$F59,Import!$G$2:$G$166,$G59)</f>
        <v>0</v>
      </c>
      <c r="CM59" s="25">
        <f ca="1">SUMIFS(Import!CM$2:CM$166,Import!$F$2:$F$166,$F59,Import!$G$2:$G$166,$G59)</f>
        <v>0</v>
      </c>
      <c r="CR59" s="25">
        <f ca="1">SUMIFS(Import!CR$2:CR$166,Import!$F$2:$F$166,$F59,Import!$G$2:$G$166,$G59)</f>
        <v>0</v>
      </c>
      <c r="CS59" s="25">
        <f ca="1">SUMIFS(Import!CS$2:CS$166,Import!$F$2:$F$166,$F59,Import!$G$2:$G$166,$G59)</f>
        <v>0</v>
      </c>
      <c r="CT59" s="25">
        <f ca="1">SUMIFS(Import!CT$2:CT$166,Import!$F$2:$F$166,$F59,Import!$G$2:$G$166,$G59)</f>
        <v>0</v>
      </c>
    </row>
    <row r="60" spans="1:98" s="82" customFormat="1" ht="14" thickBot="1" x14ac:dyDescent="0.2">
      <c r="A60" s="108" t="s">
        <v>28</v>
      </c>
      <c r="B60" s="82" t="s">
        <v>29</v>
      </c>
      <c r="C60" s="82">
        <v>1</v>
      </c>
      <c r="D60" s="82" t="s">
        <v>30</v>
      </c>
      <c r="E60" s="82">
        <v>23</v>
      </c>
      <c r="F60" s="82" t="s">
        <v>51</v>
      </c>
      <c r="G60" s="82">
        <v>6</v>
      </c>
      <c r="H60" s="155">
        <f>IF(SUMIFS(Import!H$2:H$237,Import!$F$2:$F$237,$F60,Import!$G$2:$G$237,$G60)=0,Data_T1!$H60,SUMIFS(Import!H$2:H$237,Import!$F$2:$F$237,$F60,Import!$G$2:$G$237,$G60))</f>
        <v>62</v>
      </c>
      <c r="I60" s="155">
        <f>SUMIFS(Import!I$2:I$237,Import!$F$2:$F$237,$F60,Import!$G$2:$G$237,$G60)</f>
        <v>33</v>
      </c>
      <c r="J60" s="82">
        <f>SUMIFS(Import!J$2:J$237,Import!$F$2:$F$237,$F60,Import!$G$2:$G$237,$G60)</f>
        <v>53.23</v>
      </c>
      <c r="K60" s="155">
        <f>SUMIFS(Import!K$2:K$237,Import!$F$2:$F$237,$F60,Import!$G$2:$G$237,$G60)</f>
        <v>29</v>
      </c>
      <c r="L60" s="82">
        <f>SUMIFS(Import!L$2:L$237,Import!$F$2:$F$237,$F60,Import!$G$2:$G$237,$G60)</f>
        <v>46.77</v>
      </c>
      <c r="M60" s="155">
        <f>SUMIFS(Import!M$2:M$237,Import!$F$2:$F$237,$F60,Import!$G$2:$G$237,$G60)</f>
        <v>0</v>
      </c>
      <c r="N60" s="82">
        <f>SUMIFS(Import!N$2:N$237,Import!$F$2:$F$237,$F60,Import!$G$2:$G$237,$G60)</f>
        <v>0</v>
      </c>
      <c r="O60" s="82">
        <f>SUMIFS(Import!O$2:O$237,Import!$F$2:$F$237,$F60,Import!$G$2:$G$237,$G60)</f>
        <v>0</v>
      </c>
      <c r="P60" s="155">
        <f>SUMIFS(Import!P$2:P$237,Import!$F$2:$F$237,$F60,Import!$G$2:$G$237,$G60)</f>
        <v>1</v>
      </c>
      <c r="Q60" s="82">
        <f>SUMIFS(Import!Q$2:Q$237,Import!$F$2:$F$237,$F60,Import!$G$2:$G$237,$G60)</f>
        <v>1.61</v>
      </c>
      <c r="R60" s="82">
        <f>SUMIFS(Import!R$2:R$237,Import!$F$2:$F$237,$F60,Import!$G$2:$G$237,$G60)</f>
        <v>3.45</v>
      </c>
      <c r="S60" s="155">
        <f>SUMIFS(Import!S$2:S$237,Import!$F$2:$F$237,$F60,Import!$G$2:$G$237,$G60)</f>
        <v>28</v>
      </c>
      <c r="T60" s="82">
        <f>SUMIFS(Import!T$2:T$237,Import!$F$2:$F$237,$F60,Import!$G$2:$G$237,$G60)</f>
        <v>45.16</v>
      </c>
      <c r="U60" s="82">
        <f>SUMIFS(Import!U$2:U$237,Import!$F$2:$F$237,$F60,Import!$G$2:$G$237,$G60)</f>
        <v>96.55</v>
      </c>
      <c r="V60" s="82">
        <v>1</v>
      </c>
      <c r="W60" s="82" t="s">
        <v>32</v>
      </c>
      <c r="X60" s="82" t="s">
        <v>33</v>
      </c>
      <c r="Y60" s="82" t="s">
        <v>34</v>
      </c>
      <c r="Z60" s="159">
        <f>SUMIFS(Import!Z$2:Z$237,Import!$F$2:$F$237,$F60,Import!$G$2:$G$237,$G60)</f>
        <v>13</v>
      </c>
      <c r="AA60" s="82">
        <f>SUMIFS(Import!AA$2:AA$237,Import!$F$2:$F$237,$F60,Import!$G$2:$G$237,$G60)</f>
        <v>20.97</v>
      </c>
      <c r="AB60" s="170">
        <f>SUMIFS(Import!AB$2:AB$237,Import!$F$2:$F$237,$F60,Import!$G$2:$G$237,$G60)</f>
        <v>46.43</v>
      </c>
      <c r="AC60" s="82">
        <v>2</v>
      </c>
      <c r="AD60" s="82" t="s">
        <v>35</v>
      </c>
      <c r="AE60" s="82" t="s">
        <v>36</v>
      </c>
      <c r="AF60" s="82" t="s">
        <v>37</v>
      </c>
      <c r="AG60" s="159">
        <f>SUMIFS(Import!AG$2:AG$237,Import!$F$2:$F$237,$F60,Import!$G$2:$G$237,$G60)</f>
        <v>15</v>
      </c>
      <c r="AH60" s="82">
        <f>SUMIFS(Import!AH$2:AH$237,Import!$F$2:$F$237,$F60,Import!$G$2:$G$237,$G60)</f>
        <v>24.19</v>
      </c>
      <c r="AI60" s="119">
        <f>SUMIFS(Import!AI$2:AI$237,Import!$F$2:$F$237,$F60,Import!$G$2:$G$237,$G60)</f>
        <v>53.57</v>
      </c>
      <c r="AN60" s="82">
        <f ca="1">SUMIFS(Import!AN$2:AN$166,Import!$F$2:$F$166,$F60,Import!$G$2:$G$166,$G60)</f>
        <v>0</v>
      </c>
      <c r="AO60" s="82">
        <f ca="1">SUMIFS(Import!AO$2:AO$166,Import!$F$2:$F$166,$F60,Import!$G$2:$G$166,$G60)</f>
        <v>0</v>
      </c>
      <c r="AP60" s="82">
        <f ca="1">SUMIFS(Import!AP$2:AP$166,Import!$F$2:$F$166,$F60,Import!$G$2:$G$166,$G60)</f>
        <v>0</v>
      </c>
      <c r="AU60" s="82">
        <f ca="1">SUMIFS(Import!AU$2:AU$166,Import!$F$2:$F$166,$F60,Import!$G$2:$G$166,$G60)</f>
        <v>0</v>
      </c>
      <c r="AV60" s="82">
        <f ca="1">SUMIFS(Import!AV$2:AV$166,Import!$F$2:$F$166,$F60,Import!$G$2:$G$166,$G60)</f>
        <v>0</v>
      </c>
      <c r="AW60" s="82">
        <f ca="1">SUMIFS(Import!AW$2:AW$166,Import!$F$2:$F$166,$F60,Import!$G$2:$G$166,$G60)</f>
        <v>0</v>
      </c>
      <c r="BB60" s="82">
        <f ca="1">SUMIFS(Import!BB$2:BB$166,Import!$F$2:$F$166,$F60,Import!$G$2:$G$166,$G60)</f>
        <v>0</v>
      </c>
      <c r="BC60" s="82">
        <f ca="1">SUMIFS(Import!BC$2:BC$166,Import!$F$2:$F$166,$F60,Import!$G$2:$G$166,$G60)</f>
        <v>0</v>
      </c>
      <c r="BD60" s="82">
        <f ca="1">SUMIFS(Import!BD$2:BD$166,Import!$F$2:$F$166,$F60,Import!$G$2:$G$166,$G60)</f>
        <v>0</v>
      </c>
      <c r="BI60" s="82">
        <f ca="1">SUMIFS(Import!BI$2:BI$166,Import!$F$2:$F$166,$F60,Import!$G$2:$G$166,$G60)</f>
        <v>0</v>
      </c>
      <c r="BJ60" s="82">
        <f ca="1">SUMIFS(Import!BJ$2:BJ$166,Import!$F$2:$F$166,$F60,Import!$G$2:$G$166,$G60)</f>
        <v>0</v>
      </c>
      <c r="BK60" s="82">
        <f ca="1">SUMIFS(Import!BK$2:BK$166,Import!$F$2:$F$166,$F60,Import!$G$2:$G$166,$G60)</f>
        <v>0</v>
      </c>
      <c r="BP60" s="82">
        <f ca="1">SUMIFS(Import!BP$2:BP$166,Import!$F$2:$F$166,$F60,Import!$G$2:$G$166,$G60)</f>
        <v>0</v>
      </c>
      <c r="BQ60" s="82">
        <f ca="1">SUMIFS(Import!BQ$2:BQ$166,Import!$F$2:$F$166,$F60,Import!$G$2:$G$166,$G60)</f>
        <v>0</v>
      </c>
      <c r="BR60" s="82">
        <f ca="1">SUMIFS(Import!BR$2:BR$166,Import!$F$2:$F$166,$F60,Import!$G$2:$G$166,$G60)</f>
        <v>0</v>
      </c>
      <c r="BW60" s="82">
        <f ca="1">SUMIFS(Import!BW$2:BW$166,Import!$F$2:$F$166,$F60,Import!$G$2:$G$166,$G60)</f>
        <v>0</v>
      </c>
      <c r="BX60" s="82">
        <f ca="1">SUMIFS(Import!BX$2:BX$166,Import!$F$2:$F$166,$F60,Import!$G$2:$G$166,$G60)</f>
        <v>0</v>
      </c>
      <c r="BY60" s="82">
        <f ca="1">SUMIFS(Import!BY$2:BY$166,Import!$F$2:$F$166,$F60,Import!$G$2:$G$166,$G60)</f>
        <v>0</v>
      </c>
      <c r="CD60" s="82">
        <f ca="1">SUMIFS(Import!CD$2:CD$166,Import!$F$2:$F$166,$F60,Import!$G$2:$G$166,$G60)</f>
        <v>0</v>
      </c>
      <c r="CE60" s="82">
        <f ca="1">SUMIFS(Import!CE$2:CE$166,Import!$F$2:$F$166,$F60,Import!$G$2:$G$166,$G60)</f>
        <v>0</v>
      </c>
      <c r="CF60" s="82">
        <f ca="1">SUMIFS(Import!CF$2:CF$166,Import!$F$2:$F$166,$F60,Import!$G$2:$G$166,$G60)</f>
        <v>0</v>
      </c>
      <c r="CK60" s="82">
        <f ca="1">SUMIFS(Import!CK$2:CK$166,Import!$F$2:$F$166,$F60,Import!$G$2:$G$166,$G60)</f>
        <v>0</v>
      </c>
      <c r="CL60" s="82">
        <f ca="1">SUMIFS(Import!CL$2:CL$166,Import!$F$2:$F$166,$F60,Import!$G$2:$G$166,$G60)</f>
        <v>0</v>
      </c>
      <c r="CM60" s="82">
        <f ca="1">SUMIFS(Import!CM$2:CM$166,Import!$F$2:$F$166,$F60,Import!$G$2:$G$166,$G60)</f>
        <v>0</v>
      </c>
      <c r="CR60" s="82">
        <f ca="1">SUMIFS(Import!CR$2:CR$166,Import!$F$2:$F$166,$F60,Import!$G$2:$G$166,$G60)</f>
        <v>0</v>
      </c>
      <c r="CS60" s="82">
        <f ca="1">SUMIFS(Import!CS$2:CS$166,Import!$F$2:$F$166,$F60,Import!$G$2:$G$166,$G60)</f>
        <v>0</v>
      </c>
      <c r="CT60" s="82">
        <f ca="1">SUMIFS(Import!CT$2:CT$166,Import!$F$2:$F$166,$F60,Import!$G$2:$G$166,$G60)</f>
        <v>0</v>
      </c>
    </row>
    <row r="61" spans="1:98" s="107" customFormat="1" x14ac:dyDescent="0.15">
      <c r="A61" s="106" t="s">
        <v>28</v>
      </c>
      <c r="B61" s="107" t="s">
        <v>29</v>
      </c>
      <c r="C61" s="107">
        <v>3</v>
      </c>
      <c r="D61" s="107" t="s">
        <v>40</v>
      </c>
      <c r="E61" s="107">
        <v>24</v>
      </c>
      <c r="F61" s="107" t="s">
        <v>52</v>
      </c>
      <c r="G61" s="107">
        <v>1</v>
      </c>
      <c r="H61" s="154">
        <f>IF(SUMIFS(Import!H$2:H$237,Import!$F$2:$F$237,$F61,Import!$G$2:$G$237,$G61)=0,Data_T1!$H61,SUMIFS(Import!H$2:H$237,Import!$F$2:$F$237,$F61,Import!$G$2:$G$237,$G61))</f>
        <v>356</v>
      </c>
      <c r="I61" s="154">
        <f>SUMIFS(Import!I$2:I$237,Import!$F$2:$F$237,$F61,Import!$G$2:$G$237,$G61)</f>
        <v>222</v>
      </c>
      <c r="J61" s="107">
        <f>SUMIFS(Import!J$2:J$237,Import!$F$2:$F$237,$F61,Import!$G$2:$G$237,$G61)</f>
        <v>62.36</v>
      </c>
      <c r="K61" s="154">
        <f>SUMIFS(Import!K$2:K$237,Import!$F$2:$F$237,$F61,Import!$G$2:$G$237,$G61)</f>
        <v>134</v>
      </c>
      <c r="L61" s="107">
        <f>SUMIFS(Import!L$2:L$237,Import!$F$2:$F$237,$F61,Import!$G$2:$G$237,$G61)</f>
        <v>37.64</v>
      </c>
      <c r="M61" s="154">
        <f>SUMIFS(Import!M$2:M$237,Import!$F$2:$F$237,$F61,Import!$G$2:$G$237,$G61)</f>
        <v>2</v>
      </c>
      <c r="N61" s="107">
        <f>SUMIFS(Import!N$2:N$237,Import!$F$2:$F$237,$F61,Import!$G$2:$G$237,$G61)</f>
        <v>0.56000000000000005</v>
      </c>
      <c r="O61" s="107">
        <f>SUMIFS(Import!O$2:O$237,Import!$F$2:$F$237,$F61,Import!$G$2:$G$237,$G61)</f>
        <v>1.49</v>
      </c>
      <c r="P61" s="154">
        <f>SUMIFS(Import!P$2:P$237,Import!$F$2:$F$237,$F61,Import!$G$2:$G$237,$G61)</f>
        <v>0</v>
      </c>
      <c r="Q61" s="107">
        <f>SUMIFS(Import!Q$2:Q$237,Import!$F$2:$F$237,$F61,Import!$G$2:$G$237,$G61)</f>
        <v>0</v>
      </c>
      <c r="R61" s="107">
        <f>SUMIFS(Import!R$2:R$237,Import!$F$2:$F$237,$F61,Import!$G$2:$G$237,$G61)</f>
        <v>0</v>
      </c>
      <c r="S61" s="154">
        <f>SUMIFS(Import!S$2:S$237,Import!$F$2:$F$237,$F61,Import!$G$2:$G$237,$G61)</f>
        <v>132</v>
      </c>
      <c r="T61" s="107">
        <f>SUMIFS(Import!T$2:T$237,Import!$F$2:$F$237,$F61,Import!$G$2:$G$237,$G61)</f>
        <v>37.08</v>
      </c>
      <c r="U61" s="107">
        <f>SUMIFS(Import!U$2:U$237,Import!$F$2:$F$237,$F61,Import!$G$2:$G$237,$G61)</f>
        <v>98.51</v>
      </c>
      <c r="V61" s="107">
        <v>1</v>
      </c>
      <c r="W61" s="107" t="s">
        <v>32</v>
      </c>
      <c r="X61" s="107" t="s">
        <v>33</v>
      </c>
      <c r="Y61" s="107" t="s">
        <v>34</v>
      </c>
      <c r="Z61" s="158">
        <f>SUMIFS(Import!Z$2:Z$237,Import!$F$2:$F$237,$F61,Import!$G$2:$G$237,$G61)</f>
        <v>99</v>
      </c>
      <c r="AA61" s="107">
        <f>SUMIFS(Import!AA$2:AA$237,Import!$F$2:$F$237,$F61,Import!$G$2:$G$237,$G61)</f>
        <v>27.81</v>
      </c>
      <c r="AB61" s="173">
        <f>SUMIFS(Import!AB$2:AB$237,Import!$F$2:$F$237,$F61,Import!$G$2:$G$237,$G61)</f>
        <v>75</v>
      </c>
      <c r="AC61" s="107">
        <v>2</v>
      </c>
      <c r="AD61" s="107" t="s">
        <v>35</v>
      </c>
      <c r="AE61" s="107" t="s">
        <v>36</v>
      </c>
      <c r="AF61" s="107" t="s">
        <v>37</v>
      </c>
      <c r="AG61" s="158">
        <f>SUMIFS(Import!AG$2:AG$237,Import!$F$2:$F$237,$F61,Import!$G$2:$G$237,$G61)</f>
        <v>33</v>
      </c>
      <c r="AH61" s="107">
        <f>SUMIFS(Import!AH$2:AH$237,Import!$F$2:$F$237,$F61,Import!$G$2:$G$237,$G61)</f>
        <v>9.27</v>
      </c>
      <c r="AI61" s="117">
        <f>SUMIFS(Import!AI$2:AI$237,Import!$F$2:$F$237,$F61,Import!$G$2:$G$237,$G61)</f>
        <v>25</v>
      </c>
      <c r="AN61" s="107">
        <f ca="1">SUMIFS(Import!AN$2:AN$166,Import!$F$2:$F$166,$F61,Import!$G$2:$G$166,$G61)</f>
        <v>0</v>
      </c>
      <c r="AO61" s="107">
        <f ca="1">SUMIFS(Import!AO$2:AO$166,Import!$F$2:$F$166,$F61,Import!$G$2:$G$166,$G61)</f>
        <v>0</v>
      </c>
      <c r="AP61" s="107">
        <f ca="1">SUMIFS(Import!AP$2:AP$166,Import!$F$2:$F$166,$F61,Import!$G$2:$G$166,$G61)</f>
        <v>0</v>
      </c>
      <c r="AU61" s="107">
        <f ca="1">SUMIFS(Import!AU$2:AU$166,Import!$F$2:$F$166,$F61,Import!$G$2:$G$166,$G61)</f>
        <v>0</v>
      </c>
      <c r="AV61" s="107">
        <f ca="1">SUMIFS(Import!AV$2:AV$166,Import!$F$2:$F$166,$F61,Import!$G$2:$G$166,$G61)</f>
        <v>0</v>
      </c>
      <c r="AW61" s="107">
        <f ca="1">SUMIFS(Import!AW$2:AW$166,Import!$F$2:$F$166,$F61,Import!$G$2:$G$166,$G61)</f>
        <v>0</v>
      </c>
      <c r="BB61" s="107">
        <f ca="1">SUMIFS(Import!BB$2:BB$166,Import!$F$2:$F$166,$F61,Import!$G$2:$G$166,$G61)</f>
        <v>0</v>
      </c>
      <c r="BC61" s="107">
        <f ca="1">SUMIFS(Import!BC$2:BC$166,Import!$F$2:$F$166,$F61,Import!$G$2:$G$166,$G61)</f>
        <v>0</v>
      </c>
      <c r="BD61" s="107">
        <f ca="1">SUMIFS(Import!BD$2:BD$166,Import!$F$2:$F$166,$F61,Import!$G$2:$G$166,$G61)</f>
        <v>0</v>
      </c>
      <c r="BI61" s="107">
        <f ca="1">SUMIFS(Import!BI$2:BI$166,Import!$F$2:$F$166,$F61,Import!$G$2:$G$166,$G61)</f>
        <v>0</v>
      </c>
      <c r="BJ61" s="107">
        <f ca="1">SUMIFS(Import!BJ$2:BJ$166,Import!$F$2:$F$166,$F61,Import!$G$2:$G$166,$G61)</f>
        <v>0</v>
      </c>
      <c r="BK61" s="107">
        <f ca="1">SUMIFS(Import!BK$2:BK$166,Import!$F$2:$F$166,$F61,Import!$G$2:$G$166,$G61)</f>
        <v>0</v>
      </c>
      <c r="BP61" s="107">
        <f ca="1">SUMIFS(Import!BP$2:BP$166,Import!$F$2:$F$166,$F61,Import!$G$2:$G$166,$G61)</f>
        <v>0</v>
      </c>
      <c r="BQ61" s="107">
        <f ca="1">SUMIFS(Import!BQ$2:BQ$166,Import!$F$2:$F$166,$F61,Import!$G$2:$G$166,$G61)</f>
        <v>0</v>
      </c>
      <c r="BR61" s="107">
        <f ca="1">SUMIFS(Import!BR$2:BR$166,Import!$F$2:$F$166,$F61,Import!$G$2:$G$166,$G61)</f>
        <v>0</v>
      </c>
      <c r="BW61" s="107">
        <f ca="1">SUMIFS(Import!BW$2:BW$166,Import!$F$2:$F$166,$F61,Import!$G$2:$G$166,$G61)</f>
        <v>0</v>
      </c>
      <c r="BX61" s="107">
        <f ca="1">SUMIFS(Import!BX$2:BX$166,Import!$F$2:$F$166,$F61,Import!$G$2:$G$166,$G61)</f>
        <v>0</v>
      </c>
      <c r="BY61" s="107">
        <f ca="1">SUMIFS(Import!BY$2:BY$166,Import!$F$2:$F$166,$F61,Import!$G$2:$G$166,$G61)</f>
        <v>0</v>
      </c>
      <c r="CD61" s="107">
        <f ca="1">SUMIFS(Import!CD$2:CD$166,Import!$F$2:$F$166,$F61,Import!$G$2:$G$166,$G61)</f>
        <v>0</v>
      </c>
      <c r="CE61" s="107">
        <f ca="1">SUMIFS(Import!CE$2:CE$166,Import!$F$2:$F$166,$F61,Import!$G$2:$G$166,$G61)</f>
        <v>0</v>
      </c>
      <c r="CF61" s="107">
        <f ca="1">SUMIFS(Import!CF$2:CF$166,Import!$F$2:$F$166,$F61,Import!$G$2:$G$166,$G61)</f>
        <v>0</v>
      </c>
      <c r="CK61" s="107">
        <f ca="1">SUMIFS(Import!CK$2:CK$166,Import!$F$2:$F$166,$F61,Import!$G$2:$G$166,$G61)</f>
        <v>0</v>
      </c>
      <c r="CL61" s="107">
        <f ca="1">SUMIFS(Import!CL$2:CL$166,Import!$F$2:$F$166,$F61,Import!$G$2:$G$166,$G61)</f>
        <v>0</v>
      </c>
      <c r="CM61" s="107">
        <f ca="1">SUMIFS(Import!CM$2:CM$166,Import!$F$2:$F$166,$F61,Import!$G$2:$G$166,$G61)</f>
        <v>0</v>
      </c>
      <c r="CR61" s="107">
        <f ca="1">SUMIFS(Import!CR$2:CR$166,Import!$F$2:$F$166,$F61,Import!$G$2:$G$166,$G61)</f>
        <v>0</v>
      </c>
      <c r="CS61" s="107">
        <f ca="1">SUMIFS(Import!CS$2:CS$166,Import!$F$2:$F$166,$F61,Import!$G$2:$G$166,$G61)</f>
        <v>0</v>
      </c>
      <c r="CT61" s="107">
        <f ca="1">SUMIFS(Import!CT$2:CT$166,Import!$F$2:$F$166,$F61,Import!$G$2:$G$166,$G61)</f>
        <v>0</v>
      </c>
    </row>
    <row r="62" spans="1:98" s="25" customFormat="1" x14ac:dyDescent="0.15">
      <c r="A62" s="109" t="s">
        <v>28</v>
      </c>
      <c r="B62" s="25" t="s">
        <v>29</v>
      </c>
      <c r="C62" s="25">
        <v>3</v>
      </c>
      <c r="D62" s="25" t="s">
        <v>40</v>
      </c>
      <c r="E62" s="25">
        <v>24</v>
      </c>
      <c r="F62" s="25" t="s">
        <v>52</v>
      </c>
      <c r="G62" s="25">
        <v>2</v>
      </c>
      <c r="H62" s="156">
        <f>IF(SUMIFS(Import!H$2:H$237,Import!$F$2:$F$237,$F62,Import!$G$2:$G$237,$G62)=0,Data_T1!$H62,SUMIFS(Import!H$2:H$237,Import!$F$2:$F$237,$F62,Import!$G$2:$G$237,$G62))</f>
        <v>727</v>
      </c>
      <c r="I62" s="156">
        <f>SUMIFS(Import!I$2:I$237,Import!$F$2:$F$237,$F62,Import!$G$2:$G$237,$G62)</f>
        <v>443</v>
      </c>
      <c r="J62" s="25">
        <f>SUMIFS(Import!J$2:J$237,Import!$F$2:$F$237,$F62,Import!$G$2:$G$237,$G62)</f>
        <v>60.94</v>
      </c>
      <c r="K62" s="156">
        <f>SUMIFS(Import!K$2:K$237,Import!$F$2:$F$237,$F62,Import!$G$2:$G$237,$G62)</f>
        <v>284</v>
      </c>
      <c r="L62" s="25">
        <f>SUMIFS(Import!L$2:L$237,Import!$F$2:$F$237,$F62,Import!$G$2:$G$237,$G62)</f>
        <v>39.06</v>
      </c>
      <c r="M62" s="156">
        <f>SUMIFS(Import!M$2:M$237,Import!$F$2:$F$237,$F62,Import!$G$2:$G$237,$G62)</f>
        <v>6</v>
      </c>
      <c r="N62" s="25">
        <f>SUMIFS(Import!N$2:N$237,Import!$F$2:$F$237,$F62,Import!$G$2:$G$237,$G62)</f>
        <v>0.83</v>
      </c>
      <c r="O62" s="25">
        <f>SUMIFS(Import!O$2:O$237,Import!$F$2:$F$237,$F62,Import!$G$2:$G$237,$G62)</f>
        <v>2.11</v>
      </c>
      <c r="P62" s="156">
        <f>SUMIFS(Import!P$2:P$237,Import!$F$2:$F$237,$F62,Import!$G$2:$G$237,$G62)</f>
        <v>7</v>
      </c>
      <c r="Q62" s="25">
        <f>SUMIFS(Import!Q$2:Q$237,Import!$F$2:$F$237,$F62,Import!$G$2:$G$237,$G62)</f>
        <v>0.96</v>
      </c>
      <c r="R62" s="25">
        <f>SUMIFS(Import!R$2:R$237,Import!$F$2:$F$237,$F62,Import!$G$2:$G$237,$G62)</f>
        <v>2.46</v>
      </c>
      <c r="S62" s="156">
        <f>SUMIFS(Import!S$2:S$237,Import!$F$2:$F$237,$F62,Import!$G$2:$G$237,$G62)</f>
        <v>271</v>
      </c>
      <c r="T62" s="25">
        <f>SUMIFS(Import!T$2:T$237,Import!$F$2:$F$237,$F62,Import!$G$2:$G$237,$G62)</f>
        <v>37.28</v>
      </c>
      <c r="U62" s="25">
        <f>SUMIFS(Import!U$2:U$237,Import!$F$2:$F$237,$F62,Import!$G$2:$G$237,$G62)</f>
        <v>95.42</v>
      </c>
      <c r="V62" s="25">
        <v>1</v>
      </c>
      <c r="W62" s="25" t="s">
        <v>32</v>
      </c>
      <c r="X62" s="25" t="s">
        <v>33</v>
      </c>
      <c r="Y62" s="25" t="s">
        <v>34</v>
      </c>
      <c r="Z62" s="160">
        <f>SUMIFS(Import!Z$2:Z$237,Import!$F$2:$F$237,$F62,Import!$G$2:$G$237,$G62)</f>
        <v>218</v>
      </c>
      <c r="AA62" s="25">
        <f>SUMIFS(Import!AA$2:AA$237,Import!$F$2:$F$237,$F62,Import!$G$2:$G$237,$G62)</f>
        <v>29.99</v>
      </c>
      <c r="AB62" s="176">
        <f>SUMIFS(Import!AB$2:AB$237,Import!$F$2:$F$237,$F62,Import!$G$2:$G$237,$G62)</f>
        <v>80.44</v>
      </c>
      <c r="AC62" s="25">
        <v>2</v>
      </c>
      <c r="AD62" s="25" t="s">
        <v>35</v>
      </c>
      <c r="AE62" s="25" t="s">
        <v>36</v>
      </c>
      <c r="AF62" s="25" t="s">
        <v>37</v>
      </c>
      <c r="AG62" s="160">
        <f>SUMIFS(Import!AG$2:AG$237,Import!$F$2:$F$237,$F62,Import!$G$2:$G$237,$G62)</f>
        <v>53</v>
      </c>
      <c r="AH62" s="25">
        <f>SUMIFS(Import!AH$2:AH$237,Import!$F$2:$F$237,$F62,Import!$G$2:$G$237,$G62)</f>
        <v>7.29</v>
      </c>
      <c r="AI62" s="118">
        <f>SUMIFS(Import!AI$2:AI$237,Import!$F$2:$F$237,$F62,Import!$G$2:$G$237,$G62)</f>
        <v>19.559999999999999</v>
      </c>
      <c r="AN62" s="25">
        <f ca="1">SUMIFS(Import!AN$2:AN$166,Import!$F$2:$F$166,$F62,Import!$G$2:$G$166,$G62)</f>
        <v>0</v>
      </c>
      <c r="AO62" s="25">
        <f ca="1">SUMIFS(Import!AO$2:AO$166,Import!$F$2:$F$166,$F62,Import!$G$2:$G$166,$G62)</f>
        <v>0</v>
      </c>
      <c r="AP62" s="25">
        <f ca="1">SUMIFS(Import!AP$2:AP$166,Import!$F$2:$F$166,$F62,Import!$G$2:$G$166,$G62)</f>
        <v>0</v>
      </c>
      <c r="AU62" s="25">
        <f ca="1">SUMIFS(Import!AU$2:AU$166,Import!$F$2:$F$166,$F62,Import!$G$2:$G$166,$G62)</f>
        <v>0</v>
      </c>
      <c r="AV62" s="25">
        <f ca="1">SUMIFS(Import!AV$2:AV$166,Import!$F$2:$F$166,$F62,Import!$G$2:$G$166,$G62)</f>
        <v>0</v>
      </c>
      <c r="AW62" s="25">
        <f ca="1">SUMIFS(Import!AW$2:AW$166,Import!$F$2:$F$166,$F62,Import!$G$2:$G$166,$G62)</f>
        <v>0</v>
      </c>
      <c r="BB62" s="25">
        <f ca="1">SUMIFS(Import!BB$2:BB$166,Import!$F$2:$F$166,$F62,Import!$G$2:$G$166,$G62)</f>
        <v>0</v>
      </c>
      <c r="BC62" s="25">
        <f ca="1">SUMIFS(Import!BC$2:BC$166,Import!$F$2:$F$166,$F62,Import!$G$2:$G$166,$G62)</f>
        <v>0</v>
      </c>
      <c r="BD62" s="25">
        <f ca="1">SUMIFS(Import!BD$2:BD$166,Import!$F$2:$F$166,$F62,Import!$G$2:$G$166,$G62)</f>
        <v>0</v>
      </c>
      <c r="BI62" s="25">
        <f ca="1">SUMIFS(Import!BI$2:BI$166,Import!$F$2:$F$166,$F62,Import!$G$2:$G$166,$G62)</f>
        <v>0</v>
      </c>
      <c r="BJ62" s="25">
        <f ca="1">SUMIFS(Import!BJ$2:BJ$166,Import!$F$2:$F$166,$F62,Import!$G$2:$G$166,$G62)</f>
        <v>0</v>
      </c>
      <c r="BK62" s="25">
        <f ca="1">SUMIFS(Import!BK$2:BK$166,Import!$F$2:$F$166,$F62,Import!$G$2:$G$166,$G62)</f>
        <v>0</v>
      </c>
      <c r="BP62" s="25">
        <f ca="1">SUMIFS(Import!BP$2:BP$166,Import!$F$2:$F$166,$F62,Import!$G$2:$G$166,$G62)</f>
        <v>0</v>
      </c>
      <c r="BQ62" s="25">
        <f ca="1">SUMIFS(Import!BQ$2:BQ$166,Import!$F$2:$F$166,$F62,Import!$G$2:$G$166,$G62)</f>
        <v>0</v>
      </c>
      <c r="BR62" s="25">
        <f ca="1">SUMIFS(Import!BR$2:BR$166,Import!$F$2:$F$166,$F62,Import!$G$2:$G$166,$G62)</f>
        <v>0</v>
      </c>
      <c r="BW62" s="25">
        <f ca="1">SUMIFS(Import!BW$2:BW$166,Import!$F$2:$F$166,$F62,Import!$G$2:$G$166,$G62)</f>
        <v>0</v>
      </c>
      <c r="BX62" s="25">
        <f ca="1">SUMIFS(Import!BX$2:BX$166,Import!$F$2:$F$166,$F62,Import!$G$2:$G$166,$G62)</f>
        <v>0</v>
      </c>
      <c r="BY62" s="25">
        <f ca="1">SUMIFS(Import!BY$2:BY$166,Import!$F$2:$F$166,$F62,Import!$G$2:$G$166,$G62)</f>
        <v>0</v>
      </c>
      <c r="CD62" s="25">
        <f ca="1">SUMIFS(Import!CD$2:CD$166,Import!$F$2:$F$166,$F62,Import!$G$2:$G$166,$G62)</f>
        <v>0</v>
      </c>
      <c r="CE62" s="25">
        <f ca="1">SUMIFS(Import!CE$2:CE$166,Import!$F$2:$F$166,$F62,Import!$G$2:$G$166,$G62)</f>
        <v>0</v>
      </c>
      <c r="CF62" s="25">
        <f ca="1">SUMIFS(Import!CF$2:CF$166,Import!$F$2:$F$166,$F62,Import!$G$2:$G$166,$G62)</f>
        <v>0</v>
      </c>
      <c r="CK62" s="25">
        <f ca="1">SUMIFS(Import!CK$2:CK$166,Import!$F$2:$F$166,$F62,Import!$G$2:$G$166,$G62)</f>
        <v>0</v>
      </c>
      <c r="CL62" s="25">
        <f ca="1">SUMIFS(Import!CL$2:CL$166,Import!$F$2:$F$166,$F62,Import!$G$2:$G$166,$G62)</f>
        <v>0</v>
      </c>
      <c r="CM62" s="25">
        <f ca="1">SUMIFS(Import!CM$2:CM$166,Import!$F$2:$F$166,$F62,Import!$G$2:$G$166,$G62)</f>
        <v>0</v>
      </c>
      <c r="CR62" s="25">
        <f ca="1">SUMIFS(Import!CR$2:CR$166,Import!$F$2:$F$166,$F62,Import!$G$2:$G$166,$G62)</f>
        <v>0</v>
      </c>
      <c r="CS62" s="25">
        <f ca="1">SUMIFS(Import!CS$2:CS$166,Import!$F$2:$F$166,$F62,Import!$G$2:$G$166,$G62)</f>
        <v>0</v>
      </c>
      <c r="CT62" s="25">
        <f ca="1">SUMIFS(Import!CT$2:CT$166,Import!$F$2:$F$166,$F62,Import!$G$2:$G$166,$G62)</f>
        <v>0</v>
      </c>
    </row>
    <row r="63" spans="1:98" s="25" customFormat="1" x14ac:dyDescent="0.15">
      <c r="A63" s="109" t="s">
        <v>28</v>
      </c>
      <c r="B63" s="25" t="s">
        <v>29</v>
      </c>
      <c r="C63" s="25">
        <v>3</v>
      </c>
      <c r="D63" s="25" t="s">
        <v>40</v>
      </c>
      <c r="E63" s="25">
        <v>24</v>
      </c>
      <c r="F63" s="25" t="s">
        <v>52</v>
      </c>
      <c r="G63" s="25">
        <v>3</v>
      </c>
      <c r="H63" s="156">
        <f>IF(SUMIFS(Import!H$2:H$237,Import!$F$2:$F$237,$F63,Import!$G$2:$G$237,$G63)=0,Data_T1!$H63,SUMIFS(Import!H$2:H$237,Import!$F$2:$F$237,$F63,Import!$G$2:$G$237,$G63))</f>
        <v>1531</v>
      </c>
      <c r="I63" s="156">
        <f>SUMIFS(Import!I$2:I$237,Import!$F$2:$F$237,$F63,Import!$G$2:$G$237,$G63)</f>
        <v>915</v>
      </c>
      <c r="J63" s="25">
        <f>SUMIFS(Import!J$2:J$237,Import!$F$2:$F$237,$F63,Import!$G$2:$G$237,$G63)</f>
        <v>59.76</v>
      </c>
      <c r="K63" s="156">
        <f>SUMIFS(Import!K$2:K$237,Import!$F$2:$F$237,$F63,Import!$G$2:$G$237,$G63)</f>
        <v>616</v>
      </c>
      <c r="L63" s="25">
        <f>SUMIFS(Import!L$2:L$237,Import!$F$2:$F$237,$F63,Import!$G$2:$G$237,$G63)</f>
        <v>40.24</v>
      </c>
      <c r="M63" s="156">
        <f>SUMIFS(Import!M$2:M$237,Import!$F$2:$F$237,$F63,Import!$G$2:$G$237,$G63)</f>
        <v>18</v>
      </c>
      <c r="N63" s="25">
        <f>SUMIFS(Import!N$2:N$237,Import!$F$2:$F$237,$F63,Import!$G$2:$G$237,$G63)</f>
        <v>1.18</v>
      </c>
      <c r="O63" s="25">
        <f>SUMIFS(Import!O$2:O$237,Import!$F$2:$F$237,$F63,Import!$G$2:$G$237,$G63)</f>
        <v>2.92</v>
      </c>
      <c r="P63" s="156">
        <f>SUMIFS(Import!P$2:P$237,Import!$F$2:$F$237,$F63,Import!$G$2:$G$237,$G63)</f>
        <v>17</v>
      </c>
      <c r="Q63" s="25">
        <f>SUMIFS(Import!Q$2:Q$237,Import!$F$2:$F$237,$F63,Import!$G$2:$G$237,$G63)</f>
        <v>1.1100000000000001</v>
      </c>
      <c r="R63" s="25">
        <f>SUMIFS(Import!R$2:R$237,Import!$F$2:$F$237,$F63,Import!$G$2:$G$237,$G63)</f>
        <v>2.76</v>
      </c>
      <c r="S63" s="156">
        <f>SUMIFS(Import!S$2:S$237,Import!$F$2:$F$237,$F63,Import!$G$2:$G$237,$G63)</f>
        <v>581</v>
      </c>
      <c r="T63" s="25">
        <f>SUMIFS(Import!T$2:T$237,Import!$F$2:$F$237,$F63,Import!$G$2:$G$237,$G63)</f>
        <v>37.950000000000003</v>
      </c>
      <c r="U63" s="25">
        <f>SUMIFS(Import!U$2:U$237,Import!$F$2:$F$237,$F63,Import!$G$2:$G$237,$G63)</f>
        <v>94.32</v>
      </c>
      <c r="V63" s="25">
        <v>1</v>
      </c>
      <c r="W63" s="25" t="s">
        <v>32</v>
      </c>
      <c r="X63" s="25" t="s">
        <v>33</v>
      </c>
      <c r="Y63" s="25" t="s">
        <v>34</v>
      </c>
      <c r="Z63" s="160">
        <f>SUMIFS(Import!Z$2:Z$237,Import!$F$2:$F$237,$F63,Import!$G$2:$G$237,$G63)</f>
        <v>452</v>
      </c>
      <c r="AA63" s="25">
        <f>SUMIFS(Import!AA$2:AA$237,Import!$F$2:$F$237,$F63,Import!$G$2:$G$237,$G63)</f>
        <v>29.52</v>
      </c>
      <c r="AB63" s="176">
        <f>SUMIFS(Import!AB$2:AB$237,Import!$F$2:$F$237,$F63,Import!$G$2:$G$237,$G63)</f>
        <v>77.8</v>
      </c>
      <c r="AC63" s="25">
        <v>2</v>
      </c>
      <c r="AD63" s="25" t="s">
        <v>35</v>
      </c>
      <c r="AE63" s="25" t="s">
        <v>36</v>
      </c>
      <c r="AF63" s="25" t="s">
        <v>37</v>
      </c>
      <c r="AG63" s="160">
        <f>SUMIFS(Import!AG$2:AG$237,Import!$F$2:$F$237,$F63,Import!$G$2:$G$237,$G63)</f>
        <v>129</v>
      </c>
      <c r="AH63" s="25">
        <f>SUMIFS(Import!AH$2:AH$237,Import!$F$2:$F$237,$F63,Import!$G$2:$G$237,$G63)</f>
        <v>8.43</v>
      </c>
      <c r="AI63" s="118">
        <f>SUMIFS(Import!AI$2:AI$237,Import!$F$2:$F$237,$F63,Import!$G$2:$G$237,$G63)</f>
        <v>22.2</v>
      </c>
      <c r="AN63" s="25">
        <f ca="1">SUMIFS(Import!AN$2:AN$166,Import!$F$2:$F$166,$F63,Import!$G$2:$G$166,$G63)</f>
        <v>0</v>
      </c>
      <c r="AO63" s="25">
        <f ca="1">SUMIFS(Import!AO$2:AO$166,Import!$F$2:$F$166,$F63,Import!$G$2:$G$166,$G63)</f>
        <v>0</v>
      </c>
      <c r="AP63" s="25">
        <f ca="1">SUMIFS(Import!AP$2:AP$166,Import!$F$2:$F$166,$F63,Import!$G$2:$G$166,$G63)</f>
        <v>0</v>
      </c>
      <c r="AU63" s="25">
        <f ca="1">SUMIFS(Import!AU$2:AU$166,Import!$F$2:$F$166,$F63,Import!$G$2:$G$166,$G63)</f>
        <v>0</v>
      </c>
      <c r="AV63" s="25">
        <f ca="1">SUMIFS(Import!AV$2:AV$166,Import!$F$2:$F$166,$F63,Import!$G$2:$G$166,$G63)</f>
        <v>0</v>
      </c>
      <c r="AW63" s="25">
        <f ca="1">SUMIFS(Import!AW$2:AW$166,Import!$F$2:$F$166,$F63,Import!$G$2:$G$166,$G63)</f>
        <v>0</v>
      </c>
      <c r="BB63" s="25">
        <f ca="1">SUMIFS(Import!BB$2:BB$166,Import!$F$2:$F$166,$F63,Import!$G$2:$G$166,$G63)</f>
        <v>0</v>
      </c>
      <c r="BC63" s="25">
        <f ca="1">SUMIFS(Import!BC$2:BC$166,Import!$F$2:$F$166,$F63,Import!$G$2:$G$166,$G63)</f>
        <v>0</v>
      </c>
      <c r="BD63" s="25">
        <f ca="1">SUMIFS(Import!BD$2:BD$166,Import!$F$2:$F$166,$F63,Import!$G$2:$G$166,$G63)</f>
        <v>0</v>
      </c>
      <c r="BI63" s="25">
        <f ca="1">SUMIFS(Import!BI$2:BI$166,Import!$F$2:$F$166,$F63,Import!$G$2:$G$166,$G63)</f>
        <v>0</v>
      </c>
      <c r="BJ63" s="25">
        <f ca="1">SUMIFS(Import!BJ$2:BJ$166,Import!$F$2:$F$166,$F63,Import!$G$2:$G$166,$G63)</f>
        <v>0</v>
      </c>
      <c r="BK63" s="25">
        <f ca="1">SUMIFS(Import!BK$2:BK$166,Import!$F$2:$F$166,$F63,Import!$G$2:$G$166,$G63)</f>
        <v>0</v>
      </c>
      <c r="BP63" s="25">
        <f ca="1">SUMIFS(Import!BP$2:BP$166,Import!$F$2:$F$166,$F63,Import!$G$2:$G$166,$G63)</f>
        <v>0</v>
      </c>
      <c r="BQ63" s="25">
        <f ca="1">SUMIFS(Import!BQ$2:BQ$166,Import!$F$2:$F$166,$F63,Import!$G$2:$G$166,$G63)</f>
        <v>0</v>
      </c>
      <c r="BR63" s="25">
        <f ca="1">SUMIFS(Import!BR$2:BR$166,Import!$F$2:$F$166,$F63,Import!$G$2:$G$166,$G63)</f>
        <v>0</v>
      </c>
      <c r="BW63" s="25">
        <f ca="1">SUMIFS(Import!BW$2:BW$166,Import!$F$2:$F$166,$F63,Import!$G$2:$G$166,$G63)</f>
        <v>0</v>
      </c>
      <c r="BX63" s="25">
        <f ca="1">SUMIFS(Import!BX$2:BX$166,Import!$F$2:$F$166,$F63,Import!$G$2:$G$166,$G63)</f>
        <v>0</v>
      </c>
      <c r="BY63" s="25">
        <f ca="1">SUMIFS(Import!BY$2:BY$166,Import!$F$2:$F$166,$F63,Import!$G$2:$G$166,$G63)</f>
        <v>0</v>
      </c>
      <c r="CD63" s="25">
        <f ca="1">SUMIFS(Import!CD$2:CD$166,Import!$F$2:$F$166,$F63,Import!$G$2:$G$166,$G63)</f>
        <v>0</v>
      </c>
      <c r="CE63" s="25">
        <f ca="1">SUMIFS(Import!CE$2:CE$166,Import!$F$2:$F$166,$F63,Import!$G$2:$G$166,$G63)</f>
        <v>0</v>
      </c>
      <c r="CF63" s="25">
        <f ca="1">SUMIFS(Import!CF$2:CF$166,Import!$F$2:$F$166,$F63,Import!$G$2:$G$166,$G63)</f>
        <v>0</v>
      </c>
      <c r="CK63" s="25">
        <f ca="1">SUMIFS(Import!CK$2:CK$166,Import!$F$2:$F$166,$F63,Import!$G$2:$G$166,$G63)</f>
        <v>0</v>
      </c>
      <c r="CL63" s="25">
        <f ca="1">SUMIFS(Import!CL$2:CL$166,Import!$F$2:$F$166,$F63,Import!$G$2:$G$166,$G63)</f>
        <v>0</v>
      </c>
      <c r="CM63" s="25">
        <f ca="1">SUMIFS(Import!CM$2:CM$166,Import!$F$2:$F$166,$F63,Import!$G$2:$G$166,$G63)</f>
        <v>0</v>
      </c>
      <c r="CR63" s="25">
        <f ca="1">SUMIFS(Import!CR$2:CR$166,Import!$F$2:$F$166,$F63,Import!$G$2:$G$166,$G63)</f>
        <v>0</v>
      </c>
      <c r="CS63" s="25">
        <f ca="1">SUMIFS(Import!CS$2:CS$166,Import!$F$2:$F$166,$F63,Import!$G$2:$G$166,$G63)</f>
        <v>0</v>
      </c>
      <c r="CT63" s="25">
        <f ca="1">SUMIFS(Import!CT$2:CT$166,Import!$F$2:$F$166,$F63,Import!$G$2:$G$166,$G63)</f>
        <v>0</v>
      </c>
    </row>
    <row r="64" spans="1:98" s="25" customFormat="1" x14ac:dyDescent="0.15">
      <c r="A64" s="109" t="s">
        <v>28</v>
      </c>
      <c r="B64" s="25" t="s">
        <v>29</v>
      </c>
      <c r="C64" s="25">
        <v>3</v>
      </c>
      <c r="D64" s="25" t="s">
        <v>40</v>
      </c>
      <c r="E64" s="25">
        <v>24</v>
      </c>
      <c r="F64" s="25" t="s">
        <v>52</v>
      </c>
      <c r="G64" s="25">
        <v>4</v>
      </c>
      <c r="H64" s="156">
        <f>IF(SUMIFS(Import!H$2:H$237,Import!$F$2:$F$237,$F64,Import!$G$2:$G$237,$G64)=0,Data_T1!$H64,SUMIFS(Import!H$2:H$237,Import!$F$2:$F$237,$F64,Import!$G$2:$G$237,$G64))</f>
        <v>799</v>
      </c>
      <c r="I64" s="156">
        <f>SUMIFS(Import!I$2:I$237,Import!$F$2:$F$237,$F64,Import!$G$2:$G$237,$G64)</f>
        <v>541</v>
      </c>
      <c r="J64" s="25">
        <f>SUMIFS(Import!J$2:J$237,Import!$F$2:$F$237,$F64,Import!$G$2:$G$237,$G64)</f>
        <v>67.709999999999994</v>
      </c>
      <c r="K64" s="156">
        <f>SUMIFS(Import!K$2:K$237,Import!$F$2:$F$237,$F64,Import!$G$2:$G$237,$G64)</f>
        <v>258</v>
      </c>
      <c r="L64" s="25">
        <f>SUMIFS(Import!L$2:L$237,Import!$F$2:$F$237,$F64,Import!$G$2:$G$237,$G64)</f>
        <v>32.29</v>
      </c>
      <c r="M64" s="156">
        <f>SUMIFS(Import!M$2:M$237,Import!$F$2:$F$237,$F64,Import!$G$2:$G$237,$G64)</f>
        <v>7</v>
      </c>
      <c r="N64" s="25">
        <f>SUMIFS(Import!N$2:N$237,Import!$F$2:$F$237,$F64,Import!$G$2:$G$237,$G64)</f>
        <v>0.88</v>
      </c>
      <c r="O64" s="25">
        <f>SUMIFS(Import!O$2:O$237,Import!$F$2:$F$237,$F64,Import!$G$2:$G$237,$G64)</f>
        <v>2.71</v>
      </c>
      <c r="P64" s="156">
        <f>SUMIFS(Import!P$2:P$237,Import!$F$2:$F$237,$F64,Import!$G$2:$G$237,$G64)</f>
        <v>10</v>
      </c>
      <c r="Q64" s="25">
        <f>SUMIFS(Import!Q$2:Q$237,Import!$F$2:$F$237,$F64,Import!$G$2:$G$237,$G64)</f>
        <v>1.25</v>
      </c>
      <c r="R64" s="25">
        <f>SUMIFS(Import!R$2:R$237,Import!$F$2:$F$237,$F64,Import!$G$2:$G$237,$G64)</f>
        <v>3.88</v>
      </c>
      <c r="S64" s="156">
        <f>SUMIFS(Import!S$2:S$237,Import!$F$2:$F$237,$F64,Import!$G$2:$G$237,$G64)</f>
        <v>241</v>
      </c>
      <c r="T64" s="25">
        <f>SUMIFS(Import!T$2:T$237,Import!$F$2:$F$237,$F64,Import!$G$2:$G$237,$G64)</f>
        <v>30.16</v>
      </c>
      <c r="U64" s="25">
        <f>SUMIFS(Import!U$2:U$237,Import!$F$2:$F$237,$F64,Import!$G$2:$G$237,$G64)</f>
        <v>93.41</v>
      </c>
      <c r="V64" s="25">
        <v>1</v>
      </c>
      <c r="W64" s="25" t="s">
        <v>32</v>
      </c>
      <c r="X64" s="25" t="s">
        <v>33</v>
      </c>
      <c r="Y64" s="25" t="s">
        <v>34</v>
      </c>
      <c r="Z64" s="160">
        <f>SUMIFS(Import!Z$2:Z$237,Import!$F$2:$F$237,$F64,Import!$G$2:$G$237,$G64)</f>
        <v>179</v>
      </c>
      <c r="AA64" s="25">
        <f>SUMIFS(Import!AA$2:AA$237,Import!$F$2:$F$237,$F64,Import!$G$2:$G$237,$G64)</f>
        <v>22.4</v>
      </c>
      <c r="AB64" s="176">
        <f>SUMIFS(Import!AB$2:AB$237,Import!$F$2:$F$237,$F64,Import!$G$2:$G$237,$G64)</f>
        <v>74.27</v>
      </c>
      <c r="AC64" s="25">
        <v>2</v>
      </c>
      <c r="AD64" s="25" t="s">
        <v>35</v>
      </c>
      <c r="AE64" s="25" t="s">
        <v>36</v>
      </c>
      <c r="AF64" s="25" t="s">
        <v>37</v>
      </c>
      <c r="AG64" s="160">
        <f>SUMIFS(Import!AG$2:AG$237,Import!$F$2:$F$237,$F64,Import!$G$2:$G$237,$G64)</f>
        <v>62</v>
      </c>
      <c r="AH64" s="25">
        <f>SUMIFS(Import!AH$2:AH$237,Import!$F$2:$F$237,$F64,Import!$G$2:$G$237,$G64)</f>
        <v>7.76</v>
      </c>
      <c r="AI64" s="118">
        <f>SUMIFS(Import!AI$2:AI$237,Import!$F$2:$F$237,$F64,Import!$G$2:$G$237,$G64)</f>
        <v>25.73</v>
      </c>
      <c r="AN64" s="25">
        <f ca="1">SUMIFS(Import!AN$2:AN$166,Import!$F$2:$F$166,$F64,Import!$G$2:$G$166,$G64)</f>
        <v>0</v>
      </c>
      <c r="AO64" s="25">
        <f ca="1">SUMIFS(Import!AO$2:AO$166,Import!$F$2:$F$166,$F64,Import!$G$2:$G$166,$G64)</f>
        <v>0</v>
      </c>
      <c r="AP64" s="25">
        <f ca="1">SUMIFS(Import!AP$2:AP$166,Import!$F$2:$F$166,$F64,Import!$G$2:$G$166,$G64)</f>
        <v>0</v>
      </c>
      <c r="AU64" s="25">
        <f ca="1">SUMIFS(Import!AU$2:AU$166,Import!$F$2:$F$166,$F64,Import!$G$2:$G$166,$G64)</f>
        <v>0</v>
      </c>
      <c r="AV64" s="25">
        <f ca="1">SUMIFS(Import!AV$2:AV$166,Import!$F$2:$F$166,$F64,Import!$G$2:$G$166,$G64)</f>
        <v>0</v>
      </c>
      <c r="AW64" s="25">
        <f ca="1">SUMIFS(Import!AW$2:AW$166,Import!$F$2:$F$166,$F64,Import!$G$2:$G$166,$G64)</f>
        <v>0</v>
      </c>
      <c r="BB64" s="25">
        <f ca="1">SUMIFS(Import!BB$2:BB$166,Import!$F$2:$F$166,$F64,Import!$G$2:$G$166,$G64)</f>
        <v>0</v>
      </c>
      <c r="BC64" s="25">
        <f ca="1">SUMIFS(Import!BC$2:BC$166,Import!$F$2:$F$166,$F64,Import!$G$2:$G$166,$G64)</f>
        <v>0</v>
      </c>
      <c r="BD64" s="25">
        <f ca="1">SUMIFS(Import!BD$2:BD$166,Import!$F$2:$F$166,$F64,Import!$G$2:$G$166,$G64)</f>
        <v>0</v>
      </c>
      <c r="BI64" s="25">
        <f ca="1">SUMIFS(Import!BI$2:BI$166,Import!$F$2:$F$166,$F64,Import!$G$2:$G$166,$G64)</f>
        <v>0</v>
      </c>
      <c r="BJ64" s="25">
        <f ca="1">SUMIFS(Import!BJ$2:BJ$166,Import!$F$2:$F$166,$F64,Import!$G$2:$G$166,$G64)</f>
        <v>0</v>
      </c>
      <c r="BK64" s="25">
        <f ca="1">SUMIFS(Import!BK$2:BK$166,Import!$F$2:$F$166,$F64,Import!$G$2:$G$166,$G64)</f>
        <v>0</v>
      </c>
      <c r="BP64" s="25">
        <f ca="1">SUMIFS(Import!BP$2:BP$166,Import!$F$2:$F$166,$F64,Import!$G$2:$G$166,$G64)</f>
        <v>0</v>
      </c>
      <c r="BQ64" s="25">
        <f ca="1">SUMIFS(Import!BQ$2:BQ$166,Import!$F$2:$F$166,$F64,Import!$G$2:$G$166,$G64)</f>
        <v>0</v>
      </c>
      <c r="BR64" s="25">
        <f ca="1">SUMIFS(Import!BR$2:BR$166,Import!$F$2:$F$166,$F64,Import!$G$2:$G$166,$G64)</f>
        <v>0</v>
      </c>
      <c r="BW64" s="25">
        <f ca="1">SUMIFS(Import!BW$2:BW$166,Import!$F$2:$F$166,$F64,Import!$G$2:$G$166,$G64)</f>
        <v>0</v>
      </c>
      <c r="BX64" s="25">
        <f ca="1">SUMIFS(Import!BX$2:BX$166,Import!$F$2:$F$166,$F64,Import!$G$2:$G$166,$G64)</f>
        <v>0</v>
      </c>
      <c r="BY64" s="25">
        <f ca="1">SUMIFS(Import!BY$2:BY$166,Import!$F$2:$F$166,$F64,Import!$G$2:$G$166,$G64)</f>
        <v>0</v>
      </c>
      <c r="CD64" s="25">
        <f ca="1">SUMIFS(Import!CD$2:CD$166,Import!$F$2:$F$166,$F64,Import!$G$2:$G$166,$G64)</f>
        <v>0</v>
      </c>
      <c r="CE64" s="25">
        <f ca="1">SUMIFS(Import!CE$2:CE$166,Import!$F$2:$F$166,$F64,Import!$G$2:$G$166,$G64)</f>
        <v>0</v>
      </c>
      <c r="CF64" s="25">
        <f ca="1">SUMIFS(Import!CF$2:CF$166,Import!$F$2:$F$166,$F64,Import!$G$2:$G$166,$G64)</f>
        <v>0</v>
      </c>
      <c r="CK64" s="25">
        <f ca="1">SUMIFS(Import!CK$2:CK$166,Import!$F$2:$F$166,$F64,Import!$G$2:$G$166,$G64)</f>
        <v>0</v>
      </c>
      <c r="CL64" s="25">
        <f ca="1">SUMIFS(Import!CL$2:CL$166,Import!$F$2:$F$166,$F64,Import!$G$2:$G$166,$G64)</f>
        <v>0</v>
      </c>
      <c r="CM64" s="25">
        <f ca="1">SUMIFS(Import!CM$2:CM$166,Import!$F$2:$F$166,$F64,Import!$G$2:$G$166,$G64)</f>
        <v>0</v>
      </c>
      <c r="CR64" s="25">
        <f ca="1">SUMIFS(Import!CR$2:CR$166,Import!$F$2:$F$166,$F64,Import!$G$2:$G$166,$G64)</f>
        <v>0</v>
      </c>
      <c r="CS64" s="25">
        <f ca="1">SUMIFS(Import!CS$2:CS$166,Import!$F$2:$F$166,$F64,Import!$G$2:$G$166,$G64)</f>
        <v>0</v>
      </c>
      <c r="CT64" s="25">
        <f ca="1">SUMIFS(Import!CT$2:CT$166,Import!$F$2:$F$166,$F64,Import!$G$2:$G$166,$G64)</f>
        <v>0</v>
      </c>
    </row>
    <row r="65" spans="1:98" s="25" customFormat="1" x14ac:dyDescent="0.15">
      <c r="A65" s="109" t="s">
        <v>28</v>
      </c>
      <c r="B65" s="25" t="s">
        <v>29</v>
      </c>
      <c r="C65" s="25">
        <v>3</v>
      </c>
      <c r="D65" s="25" t="s">
        <v>40</v>
      </c>
      <c r="E65" s="25">
        <v>24</v>
      </c>
      <c r="F65" s="25" t="s">
        <v>52</v>
      </c>
      <c r="G65" s="25">
        <v>5</v>
      </c>
      <c r="H65" s="156">
        <f>IF(SUMIFS(Import!H$2:H$237,Import!$F$2:$F$237,$F65,Import!$G$2:$G$237,$G65)=0,Data_T1!$H65,SUMIFS(Import!H$2:H$237,Import!$F$2:$F$237,$F65,Import!$G$2:$G$237,$G65))</f>
        <v>415</v>
      </c>
      <c r="I65" s="156">
        <f>SUMIFS(Import!I$2:I$237,Import!$F$2:$F$237,$F65,Import!$G$2:$G$237,$G65)</f>
        <v>234</v>
      </c>
      <c r="J65" s="25">
        <f>SUMIFS(Import!J$2:J$237,Import!$F$2:$F$237,$F65,Import!$G$2:$G$237,$G65)</f>
        <v>56.39</v>
      </c>
      <c r="K65" s="156">
        <f>SUMIFS(Import!K$2:K$237,Import!$F$2:$F$237,$F65,Import!$G$2:$G$237,$G65)</f>
        <v>181</v>
      </c>
      <c r="L65" s="25">
        <f>SUMIFS(Import!L$2:L$237,Import!$F$2:$F$237,$F65,Import!$G$2:$G$237,$G65)</f>
        <v>43.61</v>
      </c>
      <c r="M65" s="156">
        <f>SUMIFS(Import!M$2:M$237,Import!$F$2:$F$237,$F65,Import!$G$2:$G$237,$G65)</f>
        <v>7</v>
      </c>
      <c r="N65" s="25">
        <f>SUMIFS(Import!N$2:N$237,Import!$F$2:$F$237,$F65,Import!$G$2:$G$237,$G65)</f>
        <v>1.69</v>
      </c>
      <c r="O65" s="25">
        <f>SUMIFS(Import!O$2:O$237,Import!$F$2:$F$237,$F65,Import!$G$2:$G$237,$G65)</f>
        <v>3.87</v>
      </c>
      <c r="P65" s="156">
        <f>SUMIFS(Import!P$2:P$237,Import!$F$2:$F$237,$F65,Import!$G$2:$G$237,$G65)</f>
        <v>10</v>
      </c>
      <c r="Q65" s="25">
        <f>SUMIFS(Import!Q$2:Q$237,Import!$F$2:$F$237,$F65,Import!$G$2:$G$237,$G65)</f>
        <v>2.41</v>
      </c>
      <c r="R65" s="25">
        <f>SUMIFS(Import!R$2:R$237,Import!$F$2:$F$237,$F65,Import!$G$2:$G$237,$G65)</f>
        <v>5.52</v>
      </c>
      <c r="S65" s="156">
        <f>SUMIFS(Import!S$2:S$237,Import!$F$2:$F$237,$F65,Import!$G$2:$G$237,$G65)</f>
        <v>164</v>
      </c>
      <c r="T65" s="25">
        <f>SUMIFS(Import!T$2:T$237,Import!$F$2:$F$237,$F65,Import!$G$2:$G$237,$G65)</f>
        <v>39.520000000000003</v>
      </c>
      <c r="U65" s="25">
        <f>SUMIFS(Import!U$2:U$237,Import!$F$2:$F$237,$F65,Import!$G$2:$G$237,$G65)</f>
        <v>90.61</v>
      </c>
      <c r="V65" s="25">
        <v>1</v>
      </c>
      <c r="W65" s="25" t="s">
        <v>32</v>
      </c>
      <c r="X65" s="25" t="s">
        <v>33</v>
      </c>
      <c r="Y65" s="25" t="s">
        <v>34</v>
      </c>
      <c r="Z65" s="160">
        <f>SUMIFS(Import!Z$2:Z$237,Import!$F$2:$F$237,$F65,Import!$G$2:$G$237,$G65)</f>
        <v>130</v>
      </c>
      <c r="AA65" s="25">
        <f>SUMIFS(Import!AA$2:AA$237,Import!$F$2:$F$237,$F65,Import!$G$2:$G$237,$G65)</f>
        <v>31.33</v>
      </c>
      <c r="AB65" s="176">
        <f>SUMIFS(Import!AB$2:AB$237,Import!$F$2:$F$237,$F65,Import!$G$2:$G$237,$G65)</f>
        <v>79.27</v>
      </c>
      <c r="AC65" s="25">
        <v>2</v>
      </c>
      <c r="AD65" s="25" t="s">
        <v>35</v>
      </c>
      <c r="AE65" s="25" t="s">
        <v>36</v>
      </c>
      <c r="AF65" s="25" t="s">
        <v>37</v>
      </c>
      <c r="AG65" s="160">
        <f>SUMIFS(Import!AG$2:AG$237,Import!$F$2:$F$237,$F65,Import!$G$2:$G$237,$G65)</f>
        <v>34</v>
      </c>
      <c r="AH65" s="25">
        <f>SUMIFS(Import!AH$2:AH$237,Import!$F$2:$F$237,$F65,Import!$G$2:$G$237,$G65)</f>
        <v>8.19</v>
      </c>
      <c r="AI65" s="118">
        <f>SUMIFS(Import!AI$2:AI$237,Import!$F$2:$F$237,$F65,Import!$G$2:$G$237,$G65)</f>
        <v>20.73</v>
      </c>
      <c r="AN65" s="25">
        <f ca="1">SUMIFS(Import!AN$2:AN$166,Import!$F$2:$F$166,$F65,Import!$G$2:$G$166,$G65)</f>
        <v>0</v>
      </c>
      <c r="AO65" s="25">
        <f ca="1">SUMIFS(Import!AO$2:AO$166,Import!$F$2:$F$166,$F65,Import!$G$2:$G$166,$G65)</f>
        <v>0</v>
      </c>
      <c r="AP65" s="25">
        <f ca="1">SUMIFS(Import!AP$2:AP$166,Import!$F$2:$F$166,$F65,Import!$G$2:$G$166,$G65)</f>
        <v>0</v>
      </c>
      <c r="AU65" s="25">
        <f ca="1">SUMIFS(Import!AU$2:AU$166,Import!$F$2:$F$166,$F65,Import!$G$2:$G$166,$G65)</f>
        <v>0</v>
      </c>
      <c r="AV65" s="25">
        <f ca="1">SUMIFS(Import!AV$2:AV$166,Import!$F$2:$F$166,$F65,Import!$G$2:$G$166,$G65)</f>
        <v>0</v>
      </c>
      <c r="AW65" s="25">
        <f ca="1">SUMIFS(Import!AW$2:AW$166,Import!$F$2:$F$166,$F65,Import!$G$2:$G$166,$G65)</f>
        <v>0</v>
      </c>
      <c r="BB65" s="25">
        <f ca="1">SUMIFS(Import!BB$2:BB$166,Import!$F$2:$F$166,$F65,Import!$G$2:$G$166,$G65)</f>
        <v>0</v>
      </c>
      <c r="BC65" s="25">
        <f ca="1">SUMIFS(Import!BC$2:BC$166,Import!$F$2:$F$166,$F65,Import!$G$2:$G$166,$G65)</f>
        <v>0</v>
      </c>
      <c r="BD65" s="25">
        <f ca="1">SUMIFS(Import!BD$2:BD$166,Import!$F$2:$F$166,$F65,Import!$G$2:$G$166,$G65)</f>
        <v>0</v>
      </c>
      <c r="BI65" s="25">
        <f ca="1">SUMIFS(Import!BI$2:BI$166,Import!$F$2:$F$166,$F65,Import!$G$2:$G$166,$G65)</f>
        <v>0</v>
      </c>
      <c r="BJ65" s="25">
        <f ca="1">SUMIFS(Import!BJ$2:BJ$166,Import!$F$2:$F$166,$F65,Import!$G$2:$G$166,$G65)</f>
        <v>0</v>
      </c>
      <c r="BK65" s="25">
        <f ca="1">SUMIFS(Import!BK$2:BK$166,Import!$F$2:$F$166,$F65,Import!$G$2:$G$166,$G65)</f>
        <v>0</v>
      </c>
      <c r="BP65" s="25">
        <f ca="1">SUMIFS(Import!BP$2:BP$166,Import!$F$2:$F$166,$F65,Import!$G$2:$G$166,$G65)</f>
        <v>0</v>
      </c>
      <c r="BQ65" s="25">
        <f ca="1">SUMIFS(Import!BQ$2:BQ$166,Import!$F$2:$F$166,$F65,Import!$G$2:$G$166,$G65)</f>
        <v>0</v>
      </c>
      <c r="BR65" s="25">
        <f ca="1">SUMIFS(Import!BR$2:BR$166,Import!$F$2:$F$166,$F65,Import!$G$2:$G$166,$G65)</f>
        <v>0</v>
      </c>
      <c r="BW65" s="25">
        <f ca="1">SUMIFS(Import!BW$2:BW$166,Import!$F$2:$F$166,$F65,Import!$G$2:$G$166,$G65)</f>
        <v>0</v>
      </c>
      <c r="BX65" s="25">
        <f ca="1">SUMIFS(Import!BX$2:BX$166,Import!$F$2:$F$166,$F65,Import!$G$2:$G$166,$G65)</f>
        <v>0</v>
      </c>
      <c r="BY65" s="25">
        <f ca="1">SUMIFS(Import!BY$2:BY$166,Import!$F$2:$F$166,$F65,Import!$G$2:$G$166,$G65)</f>
        <v>0</v>
      </c>
      <c r="CD65" s="25">
        <f ca="1">SUMIFS(Import!CD$2:CD$166,Import!$F$2:$F$166,$F65,Import!$G$2:$G$166,$G65)</f>
        <v>0</v>
      </c>
      <c r="CE65" s="25">
        <f ca="1">SUMIFS(Import!CE$2:CE$166,Import!$F$2:$F$166,$F65,Import!$G$2:$G$166,$G65)</f>
        <v>0</v>
      </c>
      <c r="CF65" s="25">
        <f ca="1">SUMIFS(Import!CF$2:CF$166,Import!$F$2:$F$166,$F65,Import!$G$2:$G$166,$G65)</f>
        <v>0</v>
      </c>
      <c r="CK65" s="25">
        <f ca="1">SUMIFS(Import!CK$2:CK$166,Import!$F$2:$F$166,$F65,Import!$G$2:$G$166,$G65)</f>
        <v>0</v>
      </c>
      <c r="CL65" s="25">
        <f ca="1">SUMIFS(Import!CL$2:CL$166,Import!$F$2:$F$166,$F65,Import!$G$2:$G$166,$G65)</f>
        <v>0</v>
      </c>
      <c r="CM65" s="25">
        <f ca="1">SUMIFS(Import!CM$2:CM$166,Import!$F$2:$F$166,$F65,Import!$G$2:$G$166,$G65)</f>
        <v>0</v>
      </c>
      <c r="CR65" s="25">
        <f ca="1">SUMIFS(Import!CR$2:CR$166,Import!$F$2:$F$166,$F65,Import!$G$2:$G$166,$G65)</f>
        <v>0</v>
      </c>
      <c r="CS65" s="25">
        <f ca="1">SUMIFS(Import!CS$2:CS$166,Import!$F$2:$F$166,$F65,Import!$G$2:$G$166,$G65)</f>
        <v>0</v>
      </c>
      <c r="CT65" s="25">
        <f ca="1">SUMIFS(Import!CT$2:CT$166,Import!$F$2:$F$166,$F65,Import!$G$2:$G$166,$G65)</f>
        <v>0</v>
      </c>
    </row>
    <row r="66" spans="1:98" s="25" customFormat="1" x14ac:dyDescent="0.15">
      <c r="A66" s="109" t="s">
        <v>28</v>
      </c>
      <c r="B66" s="25" t="s">
        <v>29</v>
      </c>
      <c r="C66" s="25">
        <v>3</v>
      </c>
      <c r="D66" s="25" t="s">
        <v>40</v>
      </c>
      <c r="E66" s="25">
        <v>24</v>
      </c>
      <c r="F66" s="25" t="s">
        <v>52</v>
      </c>
      <c r="G66" s="25">
        <v>6</v>
      </c>
      <c r="H66" s="156">
        <f>IF(SUMIFS(Import!H$2:H$237,Import!$F$2:$F$237,$F66,Import!$G$2:$G$237,$G66)=0,Data_T1!$H66,SUMIFS(Import!H$2:H$237,Import!$F$2:$F$237,$F66,Import!$G$2:$G$237,$G66))</f>
        <v>460</v>
      </c>
      <c r="I66" s="156">
        <f>SUMIFS(Import!I$2:I$237,Import!$F$2:$F$237,$F66,Import!$G$2:$G$237,$G66)</f>
        <v>264</v>
      </c>
      <c r="J66" s="25">
        <f>SUMIFS(Import!J$2:J$237,Import!$F$2:$F$237,$F66,Import!$G$2:$G$237,$G66)</f>
        <v>57.39</v>
      </c>
      <c r="K66" s="156">
        <f>SUMIFS(Import!K$2:K$237,Import!$F$2:$F$237,$F66,Import!$G$2:$G$237,$G66)</f>
        <v>196</v>
      </c>
      <c r="L66" s="25">
        <f>SUMIFS(Import!L$2:L$237,Import!$F$2:$F$237,$F66,Import!$G$2:$G$237,$G66)</f>
        <v>42.61</v>
      </c>
      <c r="M66" s="156">
        <f>SUMIFS(Import!M$2:M$237,Import!$F$2:$F$237,$F66,Import!$G$2:$G$237,$G66)</f>
        <v>1</v>
      </c>
      <c r="N66" s="25">
        <f>SUMIFS(Import!N$2:N$237,Import!$F$2:$F$237,$F66,Import!$G$2:$G$237,$G66)</f>
        <v>0.22</v>
      </c>
      <c r="O66" s="25">
        <f>SUMIFS(Import!O$2:O$237,Import!$F$2:$F$237,$F66,Import!$G$2:$G$237,$G66)</f>
        <v>0.51</v>
      </c>
      <c r="P66" s="156">
        <f>SUMIFS(Import!P$2:P$237,Import!$F$2:$F$237,$F66,Import!$G$2:$G$237,$G66)</f>
        <v>6</v>
      </c>
      <c r="Q66" s="25">
        <f>SUMIFS(Import!Q$2:Q$237,Import!$F$2:$F$237,$F66,Import!$G$2:$G$237,$G66)</f>
        <v>1.3</v>
      </c>
      <c r="R66" s="25">
        <f>SUMIFS(Import!R$2:R$237,Import!$F$2:$F$237,$F66,Import!$G$2:$G$237,$G66)</f>
        <v>3.06</v>
      </c>
      <c r="S66" s="156">
        <f>SUMIFS(Import!S$2:S$237,Import!$F$2:$F$237,$F66,Import!$G$2:$G$237,$G66)</f>
        <v>189</v>
      </c>
      <c r="T66" s="25">
        <f>SUMIFS(Import!T$2:T$237,Import!$F$2:$F$237,$F66,Import!$G$2:$G$237,$G66)</f>
        <v>41.09</v>
      </c>
      <c r="U66" s="25">
        <f>SUMIFS(Import!U$2:U$237,Import!$F$2:$F$237,$F66,Import!$G$2:$G$237,$G66)</f>
        <v>96.43</v>
      </c>
      <c r="V66" s="25">
        <v>1</v>
      </c>
      <c r="W66" s="25" t="s">
        <v>32</v>
      </c>
      <c r="X66" s="25" t="s">
        <v>33</v>
      </c>
      <c r="Y66" s="25" t="s">
        <v>34</v>
      </c>
      <c r="Z66" s="160">
        <f>SUMIFS(Import!Z$2:Z$237,Import!$F$2:$F$237,$F66,Import!$G$2:$G$237,$G66)</f>
        <v>120</v>
      </c>
      <c r="AA66" s="25">
        <f>SUMIFS(Import!AA$2:AA$237,Import!$F$2:$F$237,$F66,Import!$G$2:$G$237,$G66)</f>
        <v>26.09</v>
      </c>
      <c r="AB66" s="176">
        <f>SUMIFS(Import!AB$2:AB$237,Import!$F$2:$F$237,$F66,Import!$G$2:$G$237,$G66)</f>
        <v>63.49</v>
      </c>
      <c r="AC66" s="25">
        <v>2</v>
      </c>
      <c r="AD66" s="25" t="s">
        <v>35</v>
      </c>
      <c r="AE66" s="25" t="s">
        <v>36</v>
      </c>
      <c r="AF66" s="25" t="s">
        <v>37</v>
      </c>
      <c r="AG66" s="160">
        <f>SUMIFS(Import!AG$2:AG$237,Import!$F$2:$F$237,$F66,Import!$G$2:$G$237,$G66)</f>
        <v>69</v>
      </c>
      <c r="AH66" s="25">
        <f>SUMIFS(Import!AH$2:AH$237,Import!$F$2:$F$237,$F66,Import!$G$2:$G$237,$G66)</f>
        <v>15</v>
      </c>
      <c r="AI66" s="118">
        <f>SUMIFS(Import!AI$2:AI$237,Import!$F$2:$F$237,$F66,Import!$G$2:$G$237,$G66)</f>
        <v>36.51</v>
      </c>
      <c r="AN66" s="25">
        <f ca="1">SUMIFS(Import!AN$2:AN$166,Import!$F$2:$F$166,$F66,Import!$G$2:$G$166,$G66)</f>
        <v>0</v>
      </c>
      <c r="AO66" s="25">
        <f ca="1">SUMIFS(Import!AO$2:AO$166,Import!$F$2:$F$166,$F66,Import!$G$2:$G$166,$G66)</f>
        <v>0</v>
      </c>
      <c r="AP66" s="25">
        <f ca="1">SUMIFS(Import!AP$2:AP$166,Import!$F$2:$F$166,$F66,Import!$G$2:$G$166,$G66)</f>
        <v>0</v>
      </c>
      <c r="AU66" s="25">
        <f ca="1">SUMIFS(Import!AU$2:AU$166,Import!$F$2:$F$166,$F66,Import!$G$2:$G$166,$G66)</f>
        <v>0</v>
      </c>
      <c r="AV66" s="25">
        <f ca="1">SUMIFS(Import!AV$2:AV$166,Import!$F$2:$F$166,$F66,Import!$G$2:$G$166,$G66)</f>
        <v>0</v>
      </c>
      <c r="AW66" s="25">
        <f ca="1">SUMIFS(Import!AW$2:AW$166,Import!$F$2:$F$166,$F66,Import!$G$2:$G$166,$G66)</f>
        <v>0</v>
      </c>
      <c r="BB66" s="25">
        <f ca="1">SUMIFS(Import!BB$2:BB$166,Import!$F$2:$F$166,$F66,Import!$G$2:$G$166,$G66)</f>
        <v>0</v>
      </c>
      <c r="BC66" s="25">
        <f ca="1">SUMIFS(Import!BC$2:BC$166,Import!$F$2:$F$166,$F66,Import!$G$2:$G$166,$G66)</f>
        <v>0</v>
      </c>
      <c r="BD66" s="25">
        <f ca="1">SUMIFS(Import!BD$2:BD$166,Import!$F$2:$F$166,$F66,Import!$G$2:$G$166,$G66)</f>
        <v>0</v>
      </c>
      <c r="BI66" s="25">
        <f ca="1">SUMIFS(Import!BI$2:BI$166,Import!$F$2:$F$166,$F66,Import!$G$2:$G$166,$G66)</f>
        <v>0</v>
      </c>
      <c r="BJ66" s="25">
        <f ca="1">SUMIFS(Import!BJ$2:BJ$166,Import!$F$2:$F$166,$F66,Import!$G$2:$G$166,$G66)</f>
        <v>0</v>
      </c>
      <c r="BK66" s="25">
        <f ca="1">SUMIFS(Import!BK$2:BK$166,Import!$F$2:$F$166,$F66,Import!$G$2:$G$166,$G66)</f>
        <v>0</v>
      </c>
      <c r="BP66" s="25">
        <f ca="1">SUMIFS(Import!BP$2:BP$166,Import!$F$2:$F$166,$F66,Import!$G$2:$G$166,$G66)</f>
        <v>0</v>
      </c>
      <c r="BQ66" s="25">
        <f ca="1">SUMIFS(Import!BQ$2:BQ$166,Import!$F$2:$F$166,$F66,Import!$G$2:$G$166,$G66)</f>
        <v>0</v>
      </c>
      <c r="BR66" s="25">
        <f ca="1">SUMIFS(Import!BR$2:BR$166,Import!$F$2:$F$166,$F66,Import!$G$2:$G$166,$G66)</f>
        <v>0</v>
      </c>
      <c r="BW66" s="25">
        <f ca="1">SUMIFS(Import!BW$2:BW$166,Import!$F$2:$F$166,$F66,Import!$G$2:$G$166,$G66)</f>
        <v>0</v>
      </c>
      <c r="BX66" s="25">
        <f ca="1">SUMIFS(Import!BX$2:BX$166,Import!$F$2:$F$166,$F66,Import!$G$2:$G$166,$G66)</f>
        <v>0</v>
      </c>
      <c r="BY66" s="25">
        <f ca="1">SUMIFS(Import!BY$2:BY$166,Import!$F$2:$F$166,$F66,Import!$G$2:$G$166,$G66)</f>
        <v>0</v>
      </c>
      <c r="CD66" s="25">
        <f ca="1">SUMIFS(Import!CD$2:CD$166,Import!$F$2:$F$166,$F66,Import!$G$2:$G$166,$G66)</f>
        <v>0</v>
      </c>
      <c r="CE66" s="25">
        <f ca="1">SUMIFS(Import!CE$2:CE$166,Import!$F$2:$F$166,$F66,Import!$G$2:$G$166,$G66)</f>
        <v>0</v>
      </c>
      <c r="CF66" s="25">
        <f ca="1">SUMIFS(Import!CF$2:CF$166,Import!$F$2:$F$166,$F66,Import!$G$2:$G$166,$G66)</f>
        <v>0</v>
      </c>
      <c r="CK66" s="25">
        <f ca="1">SUMIFS(Import!CK$2:CK$166,Import!$F$2:$F$166,$F66,Import!$G$2:$G$166,$G66)</f>
        <v>0</v>
      </c>
      <c r="CL66" s="25">
        <f ca="1">SUMIFS(Import!CL$2:CL$166,Import!$F$2:$F$166,$F66,Import!$G$2:$G$166,$G66)</f>
        <v>0</v>
      </c>
      <c r="CM66" s="25">
        <f ca="1">SUMIFS(Import!CM$2:CM$166,Import!$F$2:$F$166,$F66,Import!$G$2:$G$166,$G66)</f>
        <v>0</v>
      </c>
      <c r="CR66" s="25">
        <f ca="1">SUMIFS(Import!CR$2:CR$166,Import!$F$2:$F$166,$F66,Import!$G$2:$G$166,$G66)</f>
        <v>0</v>
      </c>
      <c r="CS66" s="25">
        <f ca="1">SUMIFS(Import!CS$2:CS$166,Import!$F$2:$F$166,$F66,Import!$G$2:$G$166,$G66)</f>
        <v>0</v>
      </c>
      <c r="CT66" s="25">
        <f ca="1">SUMIFS(Import!CT$2:CT$166,Import!$F$2:$F$166,$F66,Import!$G$2:$G$166,$G66)</f>
        <v>0</v>
      </c>
    </row>
    <row r="67" spans="1:98" s="25" customFormat="1" x14ac:dyDescent="0.15">
      <c r="A67" s="109" t="s">
        <v>28</v>
      </c>
      <c r="B67" s="25" t="s">
        <v>29</v>
      </c>
      <c r="C67" s="25">
        <v>3</v>
      </c>
      <c r="D67" s="25" t="s">
        <v>40</v>
      </c>
      <c r="E67" s="25">
        <v>24</v>
      </c>
      <c r="F67" s="25" t="s">
        <v>52</v>
      </c>
      <c r="G67" s="25">
        <v>7</v>
      </c>
      <c r="H67" s="156">
        <f>IF(SUMIFS(Import!H$2:H$237,Import!$F$2:$F$237,$F67,Import!$G$2:$G$237,$G67)=0,Data_T1!$H67,SUMIFS(Import!H$2:H$237,Import!$F$2:$F$237,$F67,Import!$G$2:$G$237,$G67))</f>
        <v>500</v>
      </c>
      <c r="I67" s="156">
        <f>SUMIFS(Import!I$2:I$237,Import!$F$2:$F$237,$F67,Import!$G$2:$G$237,$G67)</f>
        <v>299</v>
      </c>
      <c r="J67" s="25">
        <f>SUMIFS(Import!J$2:J$237,Import!$F$2:$F$237,$F67,Import!$G$2:$G$237,$G67)</f>
        <v>59.8</v>
      </c>
      <c r="K67" s="156">
        <f>SUMIFS(Import!K$2:K$237,Import!$F$2:$F$237,$F67,Import!$G$2:$G$237,$G67)</f>
        <v>201</v>
      </c>
      <c r="L67" s="25">
        <f>SUMIFS(Import!L$2:L$237,Import!$F$2:$F$237,$F67,Import!$G$2:$G$237,$G67)</f>
        <v>40.200000000000003</v>
      </c>
      <c r="M67" s="156">
        <f>SUMIFS(Import!M$2:M$237,Import!$F$2:$F$237,$F67,Import!$G$2:$G$237,$G67)</f>
        <v>8</v>
      </c>
      <c r="N67" s="25">
        <f>SUMIFS(Import!N$2:N$237,Import!$F$2:$F$237,$F67,Import!$G$2:$G$237,$G67)</f>
        <v>1.6</v>
      </c>
      <c r="O67" s="25">
        <f>SUMIFS(Import!O$2:O$237,Import!$F$2:$F$237,$F67,Import!$G$2:$G$237,$G67)</f>
        <v>3.98</v>
      </c>
      <c r="P67" s="156">
        <f>SUMIFS(Import!P$2:P$237,Import!$F$2:$F$237,$F67,Import!$G$2:$G$237,$G67)</f>
        <v>5</v>
      </c>
      <c r="Q67" s="25">
        <f>SUMIFS(Import!Q$2:Q$237,Import!$F$2:$F$237,$F67,Import!$G$2:$G$237,$G67)</f>
        <v>1</v>
      </c>
      <c r="R67" s="25">
        <f>SUMIFS(Import!R$2:R$237,Import!$F$2:$F$237,$F67,Import!$G$2:$G$237,$G67)</f>
        <v>2.4900000000000002</v>
      </c>
      <c r="S67" s="156">
        <f>SUMIFS(Import!S$2:S$237,Import!$F$2:$F$237,$F67,Import!$G$2:$G$237,$G67)</f>
        <v>188</v>
      </c>
      <c r="T67" s="25">
        <f>SUMIFS(Import!T$2:T$237,Import!$F$2:$F$237,$F67,Import!$G$2:$G$237,$G67)</f>
        <v>37.6</v>
      </c>
      <c r="U67" s="25">
        <f>SUMIFS(Import!U$2:U$237,Import!$F$2:$F$237,$F67,Import!$G$2:$G$237,$G67)</f>
        <v>93.53</v>
      </c>
      <c r="V67" s="25">
        <v>1</v>
      </c>
      <c r="W67" s="25" t="s">
        <v>32</v>
      </c>
      <c r="X67" s="25" t="s">
        <v>33</v>
      </c>
      <c r="Y67" s="25" t="s">
        <v>34</v>
      </c>
      <c r="Z67" s="160">
        <f>SUMIFS(Import!Z$2:Z$237,Import!$F$2:$F$237,$F67,Import!$G$2:$G$237,$G67)</f>
        <v>142</v>
      </c>
      <c r="AA67" s="25">
        <f>SUMIFS(Import!AA$2:AA$237,Import!$F$2:$F$237,$F67,Import!$G$2:$G$237,$G67)</f>
        <v>28.4</v>
      </c>
      <c r="AB67" s="176">
        <f>SUMIFS(Import!AB$2:AB$237,Import!$F$2:$F$237,$F67,Import!$G$2:$G$237,$G67)</f>
        <v>75.53</v>
      </c>
      <c r="AC67" s="25">
        <v>2</v>
      </c>
      <c r="AD67" s="25" t="s">
        <v>35</v>
      </c>
      <c r="AE67" s="25" t="s">
        <v>36</v>
      </c>
      <c r="AF67" s="25" t="s">
        <v>37</v>
      </c>
      <c r="AG67" s="160">
        <f>SUMIFS(Import!AG$2:AG$237,Import!$F$2:$F$237,$F67,Import!$G$2:$G$237,$G67)</f>
        <v>46</v>
      </c>
      <c r="AH67" s="25">
        <f>SUMIFS(Import!AH$2:AH$237,Import!$F$2:$F$237,$F67,Import!$G$2:$G$237,$G67)</f>
        <v>9.1999999999999993</v>
      </c>
      <c r="AI67" s="118">
        <f>SUMIFS(Import!AI$2:AI$237,Import!$F$2:$F$237,$F67,Import!$G$2:$G$237,$G67)</f>
        <v>24.47</v>
      </c>
      <c r="AN67" s="25">
        <f ca="1">SUMIFS(Import!AN$2:AN$166,Import!$F$2:$F$166,$F67,Import!$G$2:$G$166,$G67)</f>
        <v>0</v>
      </c>
      <c r="AO67" s="25">
        <f ca="1">SUMIFS(Import!AO$2:AO$166,Import!$F$2:$F$166,$F67,Import!$G$2:$G$166,$G67)</f>
        <v>0</v>
      </c>
      <c r="AP67" s="25">
        <f ca="1">SUMIFS(Import!AP$2:AP$166,Import!$F$2:$F$166,$F67,Import!$G$2:$G$166,$G67)</f>
        <v>0</v>
      </c>
      <c r="AU67" s="25">
        <f ca="1">SUMIFS(Import!AU$2:AU$166,Import!$F$2:$F$166,$F67,Import!$G$2:$G$166,$G67)</f>
        <v>0</v>
      </c>
      <c r="AV67" s="25">
        <f ca="1">SUMIFS(Import!AV$2:AV$166,Import!$F$2:$F$166,$F67,Import!$G$2:$G$166,$G67)</f>
        <v>0</v>
      </c>
      <c r="AW67" s="25">
        <f ca="1">SUMIFS(Import!AW$2:AW$166,Import!$F$2:$F$166,$F67,Import!$G$2:$G$166,$G67)</f>
        <v>0</v>
      </c>
      <c r="BB67" s="25">
        <f ca="1">SUMIFS(Import!BB$2:BB$166,Import!$F$2:$F$166,$F67,Import!$G$2:$G$166,$G67)</f>
        <v>0</v>
      </c>
      <c r="BC67" s="25">
        <f ca="1">SUMIFS(Import!BC$2:BC$166,Import!$F$2:$F$166,$F67,Import!$G$2:$G$166,$G67)</f>
        <v>0</v>
      </c>
      <c r="BD67" s="25">
        <f ca="1">SUMIFS(Import!BD$2:BD$166,Import!$F$2:$F$166,$F67,Import!$G$2:$G$166,$G67)</f>
        <v>0</v>
      </c>
      <c r="BI67" s="25">
        <f ca="1">SUMIFS(Import!BI$2:BI$166,Import!$F$2:$F$166,$F67,Import!$G$2:$G$166,$G67)</f>
        <v>0</v>
      </c>
      <c r="BJ67" s="25">
        <f ca="1">SUMIFS(Import!BJ$2:BJ$166,Import!$F$2:$F$166,$F67,Import!$G$2:$G$166,$G67)</f>
        <v>0</v>
      </c>
      <c r="BK67" s="25">
        <f ca="1">SUMIFS(Import!BK$2:BK$166,Import!$F$2:$F$166,$F67,Import!$G$2:$G$166,$G67)</f>
        <v>0</v>
      </c>
      <c r="BP67" s="25">
        <f ca="1">SUMIFS(Import!BP$2:BP$166,Import!$F$2:$F$166,$F67,Import!$G$2:$G$166,$G67)</f>
        <v>0</v>
      </c>
      <c r="BQ67" s="25">
        <f ca="1">SUMIFS(Import!BQ$2:BQ$166,Import!$F$2:$F$166,$F67,Import!$G$2:$G$166,$G67)</f>
        <v>0</v>
      </c>
      <c r="BR67" s="25">
        <f ca="1">SUMIFS(Import!BR$2:BR$166,Import!$F$2:$F$166,$F67,Import!$G$2:$G$166,$G67)</f>
        <v>0</v>
      </c>
      <c r="BW67" s="25">
        <f ca="1">SUMIFS(Import!BW$2:BW$166,Import!$F$2:$F$166,$F67,Import!$G$2:$G$166,$G67)</f>
        <v>0</v>
      </c>
      <c r="BX67" s="25">
        <f ca="1">SUMIFS(Import!BX$2:BX$166,Import!$F$2:$F$166,$F67,Import!$G$2:$G$166,$G67)</f>
        <v>0</v>
      </c>
      <c r="BY67" s="25">
        <f ca="1">SUMIFS(Import!BY$2:BY$166,Import!$F$2:$F$166,$F67,Import!$G$2:$G$166,$G67)</f>
        <v>0</v>
      </c>
      <c r="CD67" s="25">
        <f ca="1">SUMIFS(Import!CD$2:CD$166,Import!$F$2:$F$166,$F67,Import!$G$2:$G$166,$G67)</f>
        <v>0</v>
      </c>
      <c r="CE67" s="25">
        <f ca="1">SUMIFS(Import!CE$2:CE$166,Import!$F$2:$F$166,$F67,Import!$G$2:$G$166,$G67)</f>
        <v>0</v>
      </c>
      <c r="CF67" s="25">
        <f ca="1">SUMIFS(Import!CF$2:CF$166,Import!$F$2:$F$166,$F67,Import!$G$2:$G$166,$G67)</f>
        <v>0</v>
      </c>
      <c r="CK67" s="25">
        <f ca="1">SUMIFS(Import!CK$2:CK$166,Import!$F$2:$F$166,$F67,Import!$G$2:$G$166,$G67)</f>
        <v>0</v>
      </c>
      <c r="CL67" s="25">
        <f ca="1">SUMIFS(Import!CL$2:CL$166,Import!$F$2:$F$166,$F67,Import!$G$2:$G$166,$G67)</f>
        <v>0</v>
      </c>
      <c r="CM67" s="25">
        <f ca="1">SUMIFS(Import!CM$2:CM$166,Import!$F$2:$F$166,$F67,Import!$G$2:$G$166,$G67)</f>
        <v>0</v>
      </c>
      <c r="CR67" s="25">
        <f ca="1">SUMIFS(Import!CR$2:CR$166,Import!$F$2:$F$166,$F67,Import!$G$2:$G$166,$G67)</f>
        <v>0</v>
      </c>
      <c r="CS67" s="25">
        <f ca="1">SUMIFS(Import!CS$2:CS$166,Import!$F$2:$F$166,$F67,Import!$G$2:$G$166,$G67)</f>
        <v>0</v>
      </c>
      <c r="CT67" s="25">
        <f ca="1">SUMIFS(Import!CT$2:CT$166,Import!$F$2:$F$166,$F67,Import!$G$2:$G$166,$G67)</f>
        <v>0</v>
      </c>
    </row>
    <row r="68" spans="1:98" s="82" customFormat="1" ht="14" thickBot="1" x14ac:dyDescent="0.2">
      <c r="A68" s="108" t="s">
        <v>28</v>
      </c>
      <c r="B68" s="82" t="s">
        <v>29</v>
      </c>
      <c r="C68" s="82">
        <v>3</v>
      </c>
      <c r="D68" s="82" t="s">
        <v>40</v>
      </c>
      <c r="E68" s="82">
        <v>24</v>
      </c>
      <c r="F68" s="82" t="s">
        <v>52</v>
      </c>
      <c r="G68" s="82">
        <v>8</v>
      </c>
      <c r="H68" s="155">
        <f>IF(SUMIFS(Import!H$2:H$237,Import!$F$2:$F$237,$F68,Import!$G$2:$G$237,$G68)=0,Data_T1!$H68,SUMIFS(Import!H$2:H$237,Import!$F$2:$F$237,$F68,Import!$G$2:$G$237,$G68))</f>
        <v>348</v>
      </c>
      <c r="I68" s="155">
        <f>SUMIFS(Import!I$2:I$237,Import!$F$2:$F$237,$F68,Import!$G$2:$G$237,$G68)</f>
        <v>201</v>
      </c>
      <c r="J68" s="82">
        <f>SUMIFS(Import!J$2:J$237,Import!$F$2:$F$237,$F68,Import!$G$2:$G$237,$G68)</f>
        <v>57.76</v>
      </c>
      <c r="K68" s="155">
        <f>SUMIFS(Import!K$2:K$237,Import!$F$2:$F$237,$F68,Import!$G$2:$G$237,$G68)</f>
        <v>147</v>
      </c>
      <c r="L68" s="82">
        <f>SUMIFS(Import!L$2:L$237,Import!$F$2:$F$237,$F68,Import!$G$2:$G$237,$G68)</f>
        <v>42.24</v>
      </c>
      <c r="M68" s="155">
        <f>SUMIFS(Import!M$2:M$237,Import!$F$2:$F$237,$F68,Import!$G$2:$G$237,$G68)</f>
        <v>0</v>
      </c>
      <c r="N68" s="82">
        <f>SUMIFS(Import!N$2:N$237,Import!$F$2:$F$237,$F68,Import!$G$2:$G$237,$G68)</f>
        <v>0</v>
      </c>
      <c r="O68" s="82">
        <f>SUMIFS(Import!O$2:O$237,Import!$F$2:$F$237,$F68,Import!$G$2:$G$237,$G68)</f>
        <v>0</v>
      </c>
      <c r="P68" s="155">
        <f>SUMIFS(Import!P$2:P$237,Import!$F$2:$F$237,$F68,Import!$G$2:$G$237,$G68)</f>
        <v>0</v>
      </c>
      <c r="Q68" s="82">
        <f>SUMIFS(Import!Q$2:Q$237,Import!$F$2:$F$237,$F68,Import!$G$2:$G$237,$G68)</f>
        <v>0</v>
      </c>
      <c r="R68" s="82">
        <f>SUMIFS(Import!R$2:R$237,Import!$F$2:$F$237,$F68,Import!$G$2:$G$237,$G68)</f>
        <v>0</v>
      </c>
      <c r="S68" s="155">
        <f>SUMIFS(Import!S$2:S$237,Import!$F$2:$F$237,$F68,Import!$G$2:$G$237,$G68)</f>
        <v>147</v>
      </c>
      <c r="T68" s="82">
        <f>SUMIFS(Import!T$2:T$237,Import!$F$2:$F$237,$F68,Import!$G$2:$G$237,$G68)</f>
        <v>42.24</v>
      </c>
      <c r="U68" s="82">
        <f>SUMIFS(Import!U$2:U$237,Import!$F$2:$F$237,$F68,Import!$G$2:$G$237,$G68)</f>
        <v>100</v>
      </c>
      <c r="V68" s="82">
        <v>1</v>
      </c>
      <c r="W68" s="82" t="s">
        <v>32</v>
      </c>
      <c r="X68" s="82" t="s">
        <v>33</v>
      </c>
      <c r="Y68" s="82" t="s">
        <v>34</v>
      </c>
      <c r="Z68" s="159">
        <f>SUMIFS(Import!Z$2:Z$237,Import!$F$2:$F$237,$F68,Import!$G$2:$G$237,$G68)</f>
        <v>120</v>
      </c>
      <c r="AA68" s="82">
        <f>SUMIFS(Import!AA$2:AA$237,Import!$F$2:$F$237,$F68,Import!$G$2:$G$237,$G68)</f>
        <v>34.479999999999997</v>
      </c>
      <c r="AB68" s="170">
        <f>SUMIFS(Import!AB$2:AB$237,Import!$F$2:$F$237,$F68,Import!$G$2:$G$237,$G68)</f>
        <v>81.63</v>
      </c>
      <c r="AC68" s="82">
        <v>2</v>
      </c>
      <c r="AD68" s="82" t="s">
        <v>35</v>
      </c>
      <c r="AE68" s="82" t="s">
        <v>36</v>
      </c>
      <c r="AF68" s="82" t="s">
        <v>37</v>
      </c>
      <c r="AG68" s="159">
        <f>SUMIFS(Import!AG$2:AG$237,Import!$F$2:$F$237,$F68,Import!$G$2:$G$237,$G68)</f>
        <v>27</v>
      </c>
      <c r="AH68" s="82">
        <f>SUMIFS(Import!AH$2:AH$237,Import!$F$2:$F$237,$F68,Import!$G$2:$G$237,$G68)</f>
        <v>7.76</v>
      </c>
      <c r="AI68" s="119">
        <f>SUMIFS(Import!AI$2:AI$237,Import!$F$2:$F$237,$F68,Import!$G$2:$G$237,$G68)</f>
        <v>18.37</v>
      </c>
      <c r="AN68" s="82">
        <f ca="1">SUMIFS(Import!AN$2:AN$166,Import!$F$2:$F$166,$F68,Import!$G$2:$G$166,$G68)</f>
        <v>0</v>
      </c>
      <c r="AO68" s="82">
        <f ca="1">SUMIFS(Import!AO$2:AO$166,Import!$F$2:$F$166,$F68,Import!$G$2:$G$166,$G68)</f>
        <v>0</v>
      </c>
      <c r="AP68" s="82">
        <f ca="1">SUMIFS(Import!AP$2:AP$166,Import!$F$2:$F$166,$F68,Import!$G$2:$G$166,$G68)</f>
        <v>0</v>
      </c>
      <c r="AU68" s="82">
        <f ca="1">SUMIFS(Import!AU$2:AU$166,Import!$F$2:$F$166,$F68,Import!$G$2:$G$166,$G68)</f>
        <v>0</v>
      </c>
      <c r="AV68" s="82">
        <f ca="1">SUMIFS(Import!AV$2:AV$166,Import!$F$2:$F$166,$F68,Import!$G$2:$G$166,$G68)</f>
        <v>0</v>
      </c>
      <c r="AW68" s="82">
        <f ca="1">SUMIFS(Import!AW$2:AW$166,Import!$F$2:$F$166,$F68,Import!$G$2:$G$166,$G68)</f>
        <v>0</v>
      </c>
      <c r="BB68" s="82">
        <f ca="1">SUMIFS(Import!BB$2:BB$166,Import!$F$2:$F$166,$F68,Import!$G$2:$G$166,$G68)</f>
        <v>0</v>
      </c>
      <c r="BC68" s="82">
        <f ca="1">SUMIFS(Import!BC$2:BC$166,Import!$F$2:$F$166,$F68,Import!$G$2:$G$166,$G68)</f>
        <v>0</v>
      </c>
      <c r="BD68" s="82">
        <f ca="1">SUMIFS(Import!BD$2:BD$166,Import!$F$2:$F$166,$F68,Import!$G$2:$G$166,$G68)</f>
        <v>0</v>
      </c>
      <c r="BI68" s="82">
        <f ca="1">SUMIFS(Import!BI$2:BI$166,Import!$F$2:$F$166,$F68,Import!$G$2:$G$166,$G68)</f>
        <v>0</v>
      </c>
      <c r="BJ68" s="82">
        <f ca="1">SUMIFS(Import!BJ$2:BJ$166,Import!$F$2:$F$166,$F68,Import!$G$2:$G$166,$G68)</f>
        <v>0</v>
      </c>
      <c r="BK68" s="82">
        <f ca="1">SUMIFS(Import!BK$2:BK$166,Import!$F$2:$F$166,$F68,Import!$G$2:$G$166,$G68)</f>
        <v>0</v>
      </c>
      <c r="BP68" s="82">
        <f ca="1">SUMIFS(Import!BP$2:BP$166,Import!$F$2:$F$166,$F68,Import!$G$2:$G$166,$G68)</f>
        <v>0</v>
      </c>
      <c r="BQ68" s="82">
        <f ca="1">SUMIFS(Import!BQ$2:BQ$166,Import!$F$2:$F$166,$F68,Import!$G$2:$G$166,$G68)</f>
        <v>0</v>
      </c>
      <c r="BR68" s="82">
        <f ca="1">SUMIFS(Import!BR$2:BR$166,Import!$F$2:$F$166,$F68,Import!$G$2:$G$166,$G68)</f>
        <v>0</v>
      </c>
      <c r="BW68" s="82">
        <f ca="1">SUMIFS(Import!BW$2:BW$166,Import!$F$2:$F$166,$F68,Import!$G$2:$G$166,$G68)</f>
        <v>0</v>
      </c>
      <c r="BX68" s="82">
        <f ca="1">SUMIFS(Import!BX$2:BX$166,Import!$F$2:$F$166,$F68,Import!$G$2:$G$166,$G68)</f>
        <v>0</v>
      </c>
      <c r="BY68" s="82">
        <f ca="1">SUMIFS(Import!BY$2:BY$166,Import!$F$2:$F$166,$F68,Import!$G$2:$G$166,$G68)</f>
        <v>0</v>
      </c>
      <c r="CD68" s="82">
        <f ca="1">SUMIFS(Import!CD$2:CD$166,Import!$F$2:$F$166,$F68,Import!$G$2:$G$166,$G68)</f>
        <v>0</v>
      </c>
      <c r="CE68" s="82">
        <f ca="1">SUMIFS(Import!CE$2:CE$166,Import!$F$2:$F$166,$F68,Import!$G$2:$G$166,$G68)</f>
        <v>0</v>
      </c>
      <c r="CF68" s="82">
        <f ca="1">SUMIFS(Import!CF$2:CF$166,Import!$F$2:$F$166,$F68,Import!$G$2:$G$166,$G68)</f>
        <v>0</v>
      </c>
      <c r="CK68" s="82">
        <f ca="1">SUMIFS(Import!CK$2:CK$166,Import!$F$2:$F$166,$F68,Import!$G$2:$G$166,$G68)</f>
        <v>0</v>
      </c>
      <c r="CL68" s="82">
        <f ca="1">SUMIFS(Import!CL$2:CL$166,Import!$F$2:$F$166,$F68,Import!$G$2:$G$166,$G68)</f>
        <v>0</v>
      </c>
      <c r="CM68" s="82">
        <f ca="1">SUMIFS(Import!CM$2:CM$166,Import!$F$2:$F$166,$F68,Import!$G$2:$G$166,$G68)</f>
        <v>0</v>
      </c>
      <c r="CR68" s="82">
        <f ca="1">SUMIFS(Import!CR$2:CR$166,Import!$F$2:$F$166,$F68,Import!$G$2:$G$166,$G68)</f>
        <v>0</v>
      </c>
      <c r="CS68" s="82">
        <f ca="1">SUMIFS(Import!CS$2:CS$166,Import!$F$2:$F$166,$F68,Import!$G$2:$G$166,$G68)</f>
        <v>0</v>
      </c>
      <c r="CT68" s="82">
        <f ca="1">SUMIFS(Import!CT$2:CT$166,Import!$F$2:$F$166,$F68,Import!$G$2:$G$166,$G68)</f>
        <v>0</v>
      </c>
    </row>
    <row r="69" spans="1:98" s="107" customFormat="1" x14ac:dyDescent="0.15">
      <c r="A69" s="106" t="s">
        <v>28</v>
      </c>
      <c r="B69" s="107" t="s">
        <v>29</v>
      </c>
      <c r="C69" s="107">
        <v>2</v>
      </c>
      <c r="D69" s="107" t="s">
        <v>49</v>
      </c>
      <c r="E69" s="107">
        <v>25</v>
      </c>
      <c r="F69" s="107" t="s">
        <v>53</v>
      </c>
      <c r="G69" s="107">
        <v>1</v>
      </c>
      <c r="H69" s="154">
        <f>IF(SUMIFS(Import!H$2:H$237,Import!$F$2:$F$237,$F69,Import!$G$2:$G$237,$G69)=0,Data_T1!$H69,SUMIFS(Import!H$2:H$237,Import!$F$2:$F$237,$F69,Import!$G$2:$G$237,$G69))</f>
        <v>809</v>
      </c>
      <c r="I69" s="154">
        <f>SUMIFS(Import!I$2:I$237,Import!$F$2:$F$237,$F69,Import!$G$2:$G$237,$G69)</f>
        <v>430</v>
      </c>
      <c r="J69" s="107">
        <f>SUMIFS(Import!J$2:J$237,Import!$F$2:$F$237,$F69,Import!$G$2:$G$237,$G69)</f>
        <v>53.15</v>
      </c>
      <c r="K69" s="154">
        <f>SUMIFS(Import!K$2:K$237,Import!$F$2:$F$237,$F69,Import!$G$2:$G$237,$G69)</f>
        <v>379</v>
      </c>
      <c r="L69" s="107">
        <f>SUMIFS(Import!L$2:L$237,Import!$F$2:$F$237,$F69,Import!$G$2:$G$237,$G69)</f>
        <v>46.85</v>
      </c>
      <c r="M69" s="154">
        <f>SUMIFS(Import!M$2:M$237,Import!$F$2:$F$237,$F69,Import!$G$2:$G$237,$G69)</f>
        <v>28</v>
      </c>
      <c r="N69" s="107">
        <f>SUMIFS(Import!N$2:N$237,Import!$F$2:$F$237,$F69,Import!$G$2:$G$237,$G69)</f>
        <v>3.46</v>
      </c>
      <c r="O69" s="107">
        <f>SUMIFS(Import!O$2:O$237,Import!$F$2:$F$237,$F69,Import!$G$2:$G$237,$G69)</f>
        <v>7.39</v>
      </c>
      <c r="P69" s="154">
        <f>SUMIFS(Import!P$2:P$237,Import!$F$2:$F$237,$F69,Import!$G$2:$G$237,$G69)</f>
        <v>7</v>
      </c>
      <c r="Q69" s="107">
        <f>SUMIFS(Import!Q$2:Q$237,Import!$F$2:$F$237,$F69,Import!$G$2:$G$237,$G69)</f>
        <v>0.87</v>
      </c>
      <c r="R69" s="107">
        <f>SUMIFS(Import!R$2:R$237,Import!$F$2:$F$237,$F69,Import!$G$2:$G$237,$G69)</f>
        <v>1.85</v>
      </c>
      <c r="S69" s="154">
        <f>SUMIFS(Import!S$2:S$237,Import!$F$2:$F$237,$F69,Import!$G$2:$G$237,$G69)</f>
        <v>344</v>
      </c>
      <c r="T69" s="107">
        <f>SUMIFS(Import!T$2:T$237,Import!$F$2:$F$237,$F69,Import!$G$2:$G$237,$G69)</f>
        <v>42.52</v>
      </c>
      <c r="U69" s="107">
        <f>SUMIFS(Import!U$2:U$237,Import!$F$2:$F$237,$F69,Import!$G$2:$G$237,$G69)</f>
        <v>90.77</v>
      </c>
      <c r="V69" s="107">
        <v>1</v>
      </c>
      <c r="W69" s="107" t="s">
        <v>32</v>
      </c>
      <c r="X69" s="107" t="s">
        <v>33</v>
      </c>
      <c r="Y69" s="107" t="s">
        <v>34</v>
      </c>
      <c r="Z69" s="158">
        <f>SUMIFS(Import!Z$2:Z$237,Import!$F$2:$F$237,$F69,Import!$G$2:$G$237,$G69)</f>
        <v>192</v>
      </c>
      <c r="AA69" s="107">
        <f>SUMIFS(Import!AA$2:AA$237,Import!$F$2:$F$237,$F69,Import!$G$2:$G$237,$G69)</f>
        <v>23.73</v>
      </c>
      <c r="AB69" s="173">
        <f>SUMIFS(Import!AB$2:AB$237,Import!$F$2:$F$237,$F69,Import!$G$2:$G$237,$G69)</f>
        <v>55.81</v>
      </c>
      <c r="AC69" s="107">
        <v>2</v>
      </c>
      <c r="AD69" s="107" t="s">
        <v>35</v>
      </c>
      <c r="AE69" s="107" t="s">
        <v>36</v>
      </c>
      <c r="AF69" s="107" t="s">
        <v>37</v>
      </c>
      <c r="AG69" s="158">
        <f>SUMIFS(Import!AG$2:AG$237,Import!$F$2:$F$237,$F69,Import!$G$2:$G$237,$G69)</f>
        <v>152</v>
      </c>
      <c r="AH69" s="107">
        <f>SUMIFS(Import!AH$2:AH$237,Import!$F$2:$F$237,$F69,Import!$G$2:$G$237,$G69)</f>
        <v>18.79</v>
      </c>
      <c r="AI69" s="117">
        <f>SUMIFS(Import!AI$2:AI$237,Import!$F$2:$F$237,$F69,Import!$G$2:$G$237,$G69)</f>
        <v>44.19</v>
      </c>
      <c r="AN69" s="107">
        <f ca="1">SUMIFS(Import!AN$2:AN$166,Import!$F$2:$F$166,$F69,Import!$G$2:$G$166,$G69)</f>
        <v>0</v>
      </c>
      <c r="AO69" s="107">
        <f ca="1">SUMIFS(Import!AO$2:AO$166,Import!$F$2:$F$166,$F69,Import!$G$2:$G$166,$G69)</f>
        <v>0</v>
      </c>
      <c r="AP69" s="107">
        <f ca="1">SUMIFS(Import!AP$2:AP$166,Import!$F$2:$F$166,$F69,Import!$G$2:$G$166,$G69)</f>
        <v>0</v>
      </c>
      <c r="AU69" s="107">
        <f ca="1">SUMIFS(Import!AU$2:AU$166,Import!$F$2:$F$166,$F69,Import!$G$2:$G$166,$G69)</f>
        <v>0</v>
      </c>
      <c r="AV69" s="107">
        <f ca="1">SUMIFS(Import!AV$2:AV$166,Import!$F$2:$F$166,$F69,Import!$G$2:$G$166,$G69)</f>
        <v>0</v>
      </c>
      <c r="AW69" s="107">
        <f ca="1">SUMIFS(Import!AW$2:AW$166,Import!$F$2:$F$166,$F69,Import!$G$2:$G$166,$G69)</f>
        <v>0</v>
      </c>
      <c r="BB69" s="107">
        <f ca="1">SUMIFS(Import!BB$2:BB$166,Import!$F$2:$F$166,$F69,Import!$G$2:$G$166,$G69)</f>
        <v>0</v>
      </c>
      <c r="BC69" s="107">
        <f ca="1">SUMIFS(Import!BC$2:BC$166,Import!$F$2:$F$166,$F69,Import!$G$2:$G$166,$G69)</f>
        <v>0</v>
      </c>
      <c r="BD69" s="107">
        <f ca="1">SUMIFS(Import!BD$2:BD$166,Import!$F$2:$F$166,$F69,Import!$G$2:$G$166,$G69)</f>
        <v>0</v>
      </c>
      <c r="BI69" s="107">
        <f ca="1">SUMIFS(Import!BI$2:BI$166,Import!$F$2:$F$166,$F69,Import!$G$2:$G$166,$G69)</f>
        <v>0</v>
      </c>
      <c r="BJ69" s="107">
        <f ca="1">SUMIFS(Import!BJ$2:BJ$166,Import!$F$2:$F$166,$F69,Import!$G$2:$G$166,$G69)</f>
        <v>0</v>
      </c>
      <c r="BK69" s="107">
        <f ca="1">SUMIFS(Import!BK$2:BK$166,Import!$F$2:$F$166,$F69,Import!$G$2:$G$166,$G69)</f>
        <v>0</v>
      </c>
      <c r="BP69" s="107">
        <f ca="1">SUMIFS(Import!BP$2:BP$166,Import!$F$2:$F$166,$F69,Import!$G$2:$G$166,$G69)</f>
        <v>0</v>
      </c>
      <c r="BQ69" s="107">
        <f ca="1">SUMIFS(Import!BQ$2:BQ$166,Import!$F$2:$F$166,$F69,Import!$G$2:$G$166,$G69)</f>
        <v>0</v>
      </c>
      <c r="BR69" s="107">
        <f ca="1">SUMIFS(Import!BR$2:BR$166,Import!$F$2:$F$166,$F69,Import!$G$2:$G$166,$G69)</f>
        <v>0</v>
      </c>
      <c r="BW69" s="107">
        <f ca="1">SUMIFS(Import!BW$2:BW$166,Import!$F$2:$F$166,$F69,Import!$G$2:$G$166,$G69)</f>
        <v>0</v>
      </c>
      <c r="BX69" s="107">
        <f ca="1">SUMIFS(Import!BX$2:BX$166,Import!$F$2:$F$166,$F69,Import!$G$2:$G$166,$G69)</f>
        <v>0</v>
      </c>
      <c r="BY69" s="107">
        <f ca="1">SUMIFS(Import!BY$2:BY$166,Import!$F$2:$F$166,$F69,Import!$G$2:$G$166,$G69)</f>
        <v>0</v>
      </c>
      <c r="CD69" s="107">
        <f ca="1">SUMIFS(Import!CD$2:CD$166,Import!$F$2:$F$166,$F69,Import!$G$2:$G$166,$G69)</f>
        <v>0</v>
      </c>
      <c r="CE69" s="107">
        <f ca="1">SUMIFS(Import!CE$2:CE$166,Import!$F$2:$F$166,$F69,Import!$G$2:$G$166,$G69)</f>
        <v>0</v>
      </c>
      <c r="CF69" s="107">
        <f ca="1">SUMIFS(Import!CF$2:CF$166,Import!$F$2:$F$166,$F69,Import!$G$2:$G$166,$G69)</f>
        <v>0</v>
      </c>
      <c r="CK69" s="107">
        <f ca="1">SUMIFS(Import!CK$2:CK$166,Import!$F$2:$F$166,$F69,Import!$G$2:$G$166,$G69)</f>
        <v>0</v>
      </c>
      <c r="CL69" s="107">
        <f ca="1">SUMIFS(Import!CL$2:CL$166,Import!$F$2:$F$166,$F69,Import!$G$2:$G$166,$G69)</f>
        <v>0</v>
      </c>
      <c r="CM69" s="107">
        <f ca="1">SUMIFS(Import!CM$2:CM$166,Import!$F$2:$F$166,$F69,Import!$G$2:$G$166,$G69)</f>
        <v>0</v>
      </c>
      <c r="CR69" s="107">
        <f ca="1">SUMIFS(Import!CR$2:CR$166,Import!$F$2:$F$166,$F69,Import!$G$2:$G$166,$G69)</f>
        <v>0</v>
      </c>
      <c r="CS69" s="107">
        <f ca="1">SUMIFS(Import!CS$2:CS$166,Import!$F$2:$F$166,$F69,Import!$G$2:$G$166,$G69)</f>
        <v>0</v>
      </c>
      <c r="CT69" s="107">
        <f ca="1">SUMIFS(Import!CT$2:CT$166,Import!$F$2:$F$166,$F69,Import!$G$2:$G$166,$G69)</f>
        <v>0</v>
      </c>
    </row>
    <row r="70" spans="1:98" s="25" customFormat="1" x14ac:dyDescent="0.15">
      <c r="A70" s="109" t="s">
        <v>28</v>
      </c>
      <c r="B70" s="25" t="s">
        <v>29</v>
      </c>
      <c r="C70" s="25">
        <v>2</v>
      </c>
      <c r="D70" s="25" t="s">
        <v>49</v>
      </c>
      <c r="E70" s="25">
        <v>25</v>
      </c>
      <c r="F70" s="25" t="s">
        <v>53</v>
      </c>
      <c r="G70" s="25">
        <v>2</v>
      </c>
      <c r="H70" s="156">
        <f>IF(SUMIFS(Import!H$2:H$237,Import!$F$2:$F$237,$F70,Import!$G$2:$G$237,$G70)=0,Data_T1!$H70,SUMIFS(Import!H$2:H$237,Import!$F$2:$F$237,$F70,Import!$G$2:$G$237,$G70))</f>
        <v>860</v>
      </c>
      <c r="I70" s="156">
        <f>SUMIFS(Import!I$2:I$237,Import!$F$2:$F$237,$F70,Import!$G$2:$G$237,$G70)</f>
        <v>503</v>
      </c>
      <c r="J70" s="25">
        <f>SUMIFS(Import!J$2:J$237,Import!$F$2:$F$237,$F70,Import!$G$2:$G$237,$G70)</f>
        <v>58.49</v>
      </c>
      <c r="K70" s="156">
        <f>SUMIFS(Import!K$2:K$237,Import!$F$2:$F$237,$F70,Import!$G$2:$G$237,$G70)</f>
        <v>357</v>
      </c>
      <c r="L70" s="25">
        <f>SUMIFS(Import!L$2:L$237,Import!$F$2:$F$237,$F70,Import!$G$2:$G$237,$G70)</f>
        <v>41.51</v>
      </c>
      <c r="M70" s="156">
        <f>SUMIFS(Import!M$2:M$237,Import!$F$2:$F$237,$F70,Import!$G$2:$G$237,$G70)</f>
        <v>14</v>
      </c>
      <c r="N70" s="25">
        <f>SUMIFS(Import!N$2:N$237,Import!$F$2:$F$237,$F70,Import!$G$2:$G$237,$G70)</f>
        <v>1.63</v>
      </c>
      <c r="O70" s="25">
        <f>SUMIFS(Import!O$2:O$237,Import!$F$2:$F$237,$F70,Import!$G$2:$G$237,$G70)</f>
        <v>3.92</v>
      </c>
      <c r="P70" s="156">
        <f>SUMIFS(Import!P$2:P$237,Import!$F$2:$F$237,$F70,Import!$G$2:$G$237,$G70)</f>
        <v>8</v>
      </c>
      <c r="Q70" s="25">
        <f>SUMIFS(Import!Q$2:Q$237,Import!$F$2:$F$237,$F70,Import!$G$2:$G$237,$G70)</f>
        <v>0.93</v>
      </c>
      <c r="R70" s="25">
        <f>SUMIFS(Import!R$2:R$237,Import!$F$2:$F$237,$F70,Import!$G$2:$G$237,$G70)</f>
        <v>2.2400000000000002</v>
      </c>
      <c r="S70" s="156">
        <f>SUMIFS(Import!S$2:S$237,Import!$F$2:$F$237,$F70,Import!$G$2:$G$237,$G70)</f>
        <v>335</v>
      </c>
      <c r="T70" s="25">
        <f>SUMIFS(Import!T$2:T$237,Import!$F$2:$F$237,$F70,Import!$G$2:$G$237,$G70)</f>
        <v>38.950000000000003</v>
      </c>
      <c r="U70" s="25">
        <f>SUMIFS(Import!U$2:U$237,Import!$F$2:$F$237,$F70,Import!$G$2:$G$237,$G70)</f>
        <v>93.84</v>
      </c>
      <c r="V70" s="25">
        <v>1</v>
      </c>
      <c r="W70" s="25" t="s">
        <v>32</v>
      </c>
      <c r="X70" s="25" t="s">
        <v>33</v>
      </c>
      <c r="Y70" s="25" t="s">
        <v>34</v>
      </c>
      <c r="Z70" s="160">
        <f>SUMIFS(Import!Z$2:Z$237,Import!$F$2:$F$237,$F70,Import!$G$2:$G$237,$G70)</f>
        <v>217</v>
      </c>
      <c r="AA70" s="25">
        <f>SUMIFS(Import!AA$2:AA$237,Import!$F$2:$F$237,$F70,Import!$G$2:$G$237,$G70)</f>
        <v>25.23</v>
      </c>
      <c r="AB70" s="176">
        <f>SUMIFS(Import!AB$2:AB$237,Import!$F$2:$F$237,$F70,Import!$G$2:$G$237,$G70)</f>
        <v>64.78</v>
      </c>
      <c r="AC70" s="25">
        <v>2</v>
      </c>
      <c r="AD70" s="25" t="s">
        <v>35</v>
      </c>
      <c r="AE70" s="25" t="s">
        <v>36</v>
      </c>
      <c r="AF70" s="25" t="s">
        <v>37</v>
      </c>
      <c r="AG70" s="160">
        <f>SUMIFS(Import!AG$2:AG$237,Import!$F$2:$F$237,$F70,Import!$G$2:$G$237,$G70)</f>
        <v>118</v>
      </c>
      <c r="AH70" s="25">
        <f>SUMIFS(Import!AH$2:AH$237,Import!$F$2:$F$237,$F70,Import!$G$2:$G$237,$G70)</f>
        <v>13.72</v>
      </c>
      <c r="AI70" s="118">
        <f>SUMIFS(Import!AI$2:AI$237,Import!$F$2:$F$237,$F70,Import!$G$2:$G$237,$G70)</f>
        <v>35.22</v>
      </c>
      <c r="AN70" s="25">
        <f ca="1">SUMIFS(Import!AN$2:AN$166,Import!$F$2:$F$166,$F70,Import!$G$2:$G$166,$G70)</f>
        <v>0</v>
      </c>
      <c r="AO70" s="25">
        <f ca="1">SUMIFS(Import!AO$2:AO$166,Import!$F$2:$F$166,$F70,Import!$G$2:$G$166,$G70)</f>
        <v>0</v>
      </c>
      <c r="AP70" s="25">
        <f ca="1">SUMIFS(Import!AP$2:AP$166,Import!$F$2:$F$166,$F70,Import!$G$2:$G$166,$G70)</f>
        <v>0</v>
      </c>
      <c r="AU70" s="25">
        <f ca="1">SUMIFS(Import!AU$2:AU$166,Import!$F$2:$F$166,$F70,Import!$G$2:$G$166,$G70)</f>
        <v>0</v>
      </c>
      <c r="AV70" s="25">
        <f ca="1">SUMIFS(Import!AV$2:AV$166,Import!$F$2:$F$166,$F70,Import!$G$2:$G$166,$G70)</f>
        <v>0</v>
      </c>
      <c r="AW70" s="25">
        <f ca="1">SUMIFS(Import!AW$2:AW$166,Import!$F$2:$F$166,$F70,Import!$G$2:$G$166,$G70)</f>
        <v>0</v>
      </c>
      <c r="BB70" s="25">
        <f ca="1">SUMIFS(Import!BB$2:BB$166,Import!$F$2:$F$166,$F70,Import!$G$2:$G$166,$G70)</f>
        <v>0</v>
      </c>
      <c r="BC70" s="25">
        <f ca="1">SUMIFS(Import!BC$2:BC$166,Import!$F$2:$F$166,$F70,Import!$G$2:$G$166,$G70)</f>
        <v>0</v>
      </c>
      <c r="BD70" s="25">
        <f ca="1">SUMIFS(Import!BD$2:BD$166,Import!$F$2:$F$166,$F70,Import!$G$2:$G$166,$G70)</f>
        <v>0</v>
      </c>
      <c r="BI70" s="25">
        <f ca="1">SUMIFS(Import!BI$2:BI$166,Import!$F$2:$F$166,$F70,Import!$G$2:$G$166,$G70)</f>
        <v>0</v>
      </c>
      <c r="BJ70" s="25">
        <f ca="1">SUMIFS(Import!BJ$2:BJ$166,Import!$F$2:$F$166,$F70,Import!$G$2:$G$166,$G70)</f>
        <v>0</v>
      </c>
      <c r="BK70" s="25">
        <f ca="1">SUMIFS(Import!BK$2:BK$166,Import!$F$2:$F$166,$F70,Import!$G$2:$G$166,$G70)</f>
        <v>0</v>
      </c>
      <c r="BP70" s="25">
        <f ca="1">SUMIFS(Import!BP$2:BP$166,Import!$F$2:$F$166,$F70,Import!$G$2:$G$166,$G70)</f>
        <v>0</v>
      </c>
      <c r="BQ70" s="25">
        <f ca="1">SUMIFS(Import!BQ$2:BQ$166,Import!$F$2:$F$166,$F70,Import!$G$2:$G$166,$G70)</f>
        <v>0</v>
      </c>
      <c r="BR70" s="25">
        <f ca="1">SUMIFS(Import!BR$2:BR$166,Import!$F$2:$F$166,$F70,Import!$G$2:$G$166,$G70)</f>
        <v>0</v>
      </c>
      <c r="BW70" s="25">
        <f ca="1">SUMIFS(Import!BW$2:BW$166,Import!$F$2:$F$166,$F70,Import!$G$2:$G$166,$G70)</f>
        <v>0</v>
      </c>
      <c r="BX70" s="25">
        <f ca="1">SUMIFS(Import!BX$2:BX$166,Import!$F$2:$F$166,$F70,Import!$G$2:$G$166,$G70)</f>
        <v>0</v>
      </c>
      <c r="BY70" s="25">
        <f ca="1">SUMIFS(Import!BY$2:BY$166,Import!$F$2:$F$166,$F70,Import!$G$2:$G$166,$G70)</f>
        <v>0</v>
      </c>
      <c r="CD70" s="25">
        <f ca="1">SUMIFS(Import!CD$2:CD$166,Import!$F$2:$F$166,$F70,Import!$G$2:$G$166,$G70)</f>
        <v>0</v>
      </c>
      <c r="CE70" s="25">
        <f ca="1">SUMIFS(Import!CE$2:CE$166,Import!$F$2:$F$166,$F70,Import!$G$2:$G$166,$G70)</f>
        <v>0</v>
      </c>
      <c r="CF70" s="25">
        <f ca="1">SUMIFS(Import!CF$2:CF$166,Import!$F$2:$F$166,$F70,Import!$G$2:$G$166,$G70)</f>
        <v>0</v>
      </c>
      <c r="CK70" s="25">
        <f ca="1">SUMIFS(Import!CK$2:CK$166,Import!$F$2:$F$166,$F70,Import!$G$2:$G$166,$G70)</f>
        <v>0</v>
      </c>
      <c r="CL70" s="25">
        <f ca="1">SUMIFS(Import!CL$2:CL$166,Import!$F$2:$F$166,$F70,Import!$G$2:$G$166,$G70)</f>
        <v>0</v>
      </c>
      <c r="CM70" s="25">
        <f ca="1">SUMIFS(Import!CM$2:CM$166,Import!$F$2:$F$166,$F70,Import!$G$2:$G$166,$G70)</f>
        <v>0</v>
      </c>
      <c r="CR70" s="25">
        <f ca="1">SUMIFS(Import!CR$2:CR$166,Import!$F$2:$F$166,$F70,Import!$G$2:$G$166,$G70)</f>
        <v>0</v>
      </c>
      <c r="CS70" s="25">
        <f ca="1">SUMIFS(Import!CS$2:CS$166,Import!$F$2:$F$166,$F70,Import!$G$2:$G$166,$G70)</f>
        <v>0</v>
      </c>
      <c r="CT70" s="25">
        <f ca="1">SUMIFS(Import!CT$2:CT$166,Import!$F$2:$F$166,$F70,Import!$G$2:$G$166,$G70)</f>
        <v>0</v>
      </c>
    </row>
    <row r="71" spans="1:98" s="25" customFormat="1" x14ac:dyDescent="0.15">
      <c r="A71" s="109" t="s">
        <v>28</v>
      </c>
      <c r="B71" s="25" t="s">
        <v>29</v>
      </c>
      <c r="C71" s="25">
        <v>2</v>
      </c>
      <c r="D71" s="25" t="s">
        <v>49</v>
      </c>
      <c r="E71" s="25">
        <v>25</v>
      </c>
      <c r="F71" s="25" t="s">
        <v>53</v>
      </c>
      <c r="G71" s="25">
        <v>3</v>
      </c>
      <c r="H71" s="156">
        <f>IF(SUMIFS(Import!H$2:H$237,Import!$F$2:$F$237,$F71,Import!$G$2:$G$237,$G71)=0,Data_T1!$H71,SUMIFS(Import!H$2:H$237,Import!$F$2:$F$237,$F71,Import!$G$2:$G$237,$G71))</f>
        <v>1104</v>
      </c>
      <c r="I71" s="156">
        <f>SUMIFS(Import!I$2:I$237,Import!$F$2:$F$237,$F71,Import!$G$2:$G$237,$G71)</f>
        <v>668</v>
      </c>
      <c r="J71" s="25">
        <f>SUMIFS(Import!J$2:J$237,Import!$F$2:$F$237,$F71,Import!$G$2:$G$237,$G71)</f>
        <v>60.51</v>
      </c>
      <c r="K71" s="156">
        <f>SUMIFS(Import!K$2:K$237,Import!$F$2:$F$237,$F71,Import!$G$2:$G$237,$G71)</f>
        <v>436</v>
      </c>
      <c r="L71" s="25">
        <f>SUMIFS(Import!L$2:L$237,Import!$F$2:$F$237,$F71,Import!$G$2:$G$237,$G71)</f>
        <v>39.49</v>
      </c>
      <c r="M71" s="156">
        <f>SUMIFS(Import!M$2:M$237,Import!$F$2:$F$237,$F71,Import!$G$2:$G$237,$G71)</f>
        <v>21</v>
      </c>
      <c r="N71" s="25">
        <f>SUMIFS(Import!N$2:N$237,Import!$F$2:$F$237,$F71,Import!$G$2:$G$237,$G71)</f>
        <v>1.9</v>
      </c>
      <c r="O71" s="25">
        <f>SUMIFS(Import!O$2:O$237,Import!$F$2:$F$237,$F71,Import!$G$2:$G$237,$G71)</f>
        <v>4.82</v>
      </c>
      <c r="P71" s="156">
        <f>SUMIFS(Import!P$2:P$237,Import!$F$2:$F$237,$F71,Import!$G$2:$G$237,$G71)</f>
        <v>14</v>
      </c>
      <c r="Q71" s="25">
        <f>SUMIFS(Import!Q$2:Q$237,Import!$F$2:$F$237,$F71,Import!$G$2:$G$237,$G71)</f>
        <v>1.27</v>
      </c>
      <c r="R71" s="25">
        <f>SUMIFS(Import!R$2:R$237,Import!$F$2:$F$237,$F71,Import!$G$2:$G$237,$G71)</f>
        <v>3.21</v>
      </c>
      <c r="S71" s="156">
        <f>SUMIFS(Import!S$2:S$237,Import!$F$2:$F$237,$F71,Import!$G$2:$G$237,$G71)</f>
        <v>401</v>
      </c>
      <c r="T71" s="25">
        <f>SUMIFS(Import!T$2:T$237,Import!$F$2:$F$237,$F71,Import!$G$2:$G$237,$G71)</f>
        <v>36.32</v>
      </c>
      <c r="U71" s="25">
        <f>SUMIFS(Import!U$2:U$237,Import!$F$2:$F$237,$F71,Import!$G$2:$G$237,$G71)</f>
        <v>91.97</v>
      </c>
      <c r="V71" s="25">
        <v>1</v>
      </c>
      <c r="W71" s="25" t="s">
        <v>32</v>
      </c>
      <c r="X71" s="25" t="s">
        <v>33</v>
      </c>
      <c r="Y71" s="25" t="s">
        <v>34</v>
      </c>
      <c r="Z71" s="160">
        <f>SUMIFS(Import!Z$2:Z$237,Import!$F$2:$F$237,$F71,Import!$G$2:$G$237,$G71)</f>
        <v>244</v>
      </c>
      <c r="AA71" s="25">
        <f>SUMIFS(Import!AA$2:AA$237,Import!$F$2:$F$237,$F71,Import!$G$2:$G$237,$G71)</f>
        <v>22.1</v>
      </c>
      <c r="AB71" s="176">
        <f>SUMIFS(Import!AB$2:AB$237,Import!$F$2:$F$237,$F71,Import!$G$2:$G$237,$G71)</f>
        <v>60.85</v>
      </c>
      <c r="AC71" s="25">
        <v>2</v>
      </c>
      <c r="AD71" s="25" t="s">
        <v>35</v>
      </c>
      <c r="AE71" s="25" t="s">
        <v>36</v>
      </c>
      <c r="AF71" s="25" t="s">
        <v>37</v>
      </c>
      <c r="AG71" s="160">
        <f>SUMIFS(Import!AG$2:AG$237,Import!$F$2:$F$237,$F71,Import!$G$2:$G$237,$G71)</f>
        <v>157</v>
      </c>
      <c r="AH71" s="25">
        <f>SUMIFS(Import!AH$2:AH$237,Import!$F$2:$F$237,$F71,Import!$G$2:$G$237,$G71)</f>
        <v>14.22</v>
      </c>
      <c r="AI71" s="118">
        <f>SUMIFS(Import!AI$2:AI$237,Import!$F$2:$F$237,$F71,Import!$G$2:$G$237,$G71)</f>
        <v>39.15</v>
      </c>
      <c r="AN71" s="25">
        <f ca="1">SUMIFS(Import!AN$2:AN$166,Import!$F$2:$F$166,$F71,Import!$G$2:$G$166,$G71)</f>
        <v>0</v>
      </c>
      <c r="AO71" s="25">
        <f ca="1">SUMIFS(Import!AO$2:AO$166,Import!$F$2:$F$166,$F71,Import!$G$2:$G$166,$G71)</f>
        <v>0</v>
      </c>
      <c r="AP71" s="25">
        <f ca="1">SUMIFS(Import!AP$2:AP$166,Import!$F$2:$F$166,$F71,Import!$G$2:$G$166,$G71)</f>
        <v>0</v>
      </c>
      <c r="AU71" s="25">
        <f ca="1">SUMIFS(Import!AU$2:AU$166,Import!$F$2:$F$166,$F71,Import!$G$2:$G$166,$G71)</f>
        <v>0</v>
      </c>
      <c r="AV71" s="25">
        <f ca="1">SUMIFS(Import!AV$2:AV$166,Import!$F$2:$F$166,$F71,Import!$G$2:$G$166,$G71)</f>
        <v>0</v>
      </c>
      <c r="AW71" s="25">
        <f ca="1">SUMIFS(Import!AW$2:AW$166,Import!$F$2:$F$166,$F71,Import!$G$2:$G$166,$G71)</f>
        <v>0</v>
      </c>
      <c r="BB71" s="25">
        <f ca="1">SUMIFS(Import!BB$2:BB$166,Import!$F$2:$F$166,$F71,Import!$G$2:$G$166,$G71)</f>
        <v>0</v>
      </c>
      <c r="BC71" s="25">
        <f ca="1">SUMIFS(Import!BC$2:BC$166,Import!$F$2:$F$166,$F71,Import!$G$2:$G$166,$G71)</f>
        <v>0</v>
      </c>
      <c r="BD71" s="25">
        <f ca="1">SUMIFS(Import!BD$2:BD$166,Import!$F$2:$F$166,$F71,Import!$G$2:$G$166,$G71)</f>
        <v>0</v>
      </c>
      <c r="BI71" s="25">
        <f ca="1">SUMIFS(Import!BI$2:BI$166,Import!$F$2:$F$166,$F71,Import!$G$2:$G$166,$G71)</f>
        <v>0</v>
      </c>
      <c r="BJ71" s="25">
        <f ca="1">SUMIFS(Import!BJ$2:BJ$166,Import!$F$2:$F$166,$F71,Import!$G$2:$G$166,$G71)</f>
        <v>0</v>
      </c>
      <c r="BK71" s="25">
        <f ca="1">SUMIFS(Import!BK$2:BK$166,Import!$F$2:$F$166,$F71,Import!$G$2:$G$166,$G71)</f>
        <v>0</v>
      </c>
      <c r="BP71" s="25">
        <f ca="1">SUMIFS(Import!BP$2:BP$166,Import!$F$2:$F$166,$F71,Import!$G$2:$G$166,$G71)</f>
        <v>0</v>
      </c>
      <c r="BQ71" s="25">
        <f ca="1">SUMIFS(Import!BQ$2:BQ$166,Import!$F$2:$F$166,$F71,Import!$G$2:$G$166,$G71)</f>
        <v>0</v>
      </c>
      <c r="BR71" s="25">
        <f ca="1">SUMIFS(Import!BR$2:BR$166,Import!$F$2:$F$166,$F71,Import!$G$2:$G$166,$G71)</f>
        <v>0</v>
      </c>
      <c r="BW71" s="25">
        <f ca="1">SUMIFS(Import!BW$2:BW$166,Import!$F$2:$F$166,$F71,Import!$G$2:$G$166,$G71)</f>
        <v>0</v>
      </c>
      <c r="BX71" s="25">
        <f ca="1">SUMIFS(Import!BX$2:BX$166,Import!$F$2:$F$166,$F71,Import!$G$2:$G$166,$G71)</f>
        <v>0</v>
      </c>
      <c r="BY71" s="25">
        <f ca="1">SUMIFS(Import!BY$2:BY$166,Import!$F$2:$F$166,$F71,Import!$G$2:$G$166,$G71)</f>
        <v>0</v>
      </c>
      <c r="CD71" s="25">
        <f ca="1">SUMIFS(Import!CD$2:CD$166,Import!$F$2:$F$166,$F71,Import!$G$2:$G$166,$G71)</f>
        <v>0</v>
      </c>
      <c r="CE71" s="25">
        <f ca="1">SUMIFS(Import!CE$2:CE$166,Import!$F$2:$F$166,$F71,Import!$G$2:$G$166,$G71)</f>
        <v>0</v>
      </c>
      <c r="CF71" s="25">
        <f ca="1">SUMIFS(Import!CF$2:CF$166,Import!$F$2:$F$166,$F71,Import!$G$2:$G$166,$G71)</f>
        <v>0</v>
      </c>
      <c r="CK71" s="25">
        <f ca="1">SUMIFS(Import!CK$2:CK$166,Import!$F$2:$F$166,$F71,Import!$G$2:$G$166,$G71)</f>
        <v>0</v>
      </c>
      <c r="CL71" s="25">
        <f ca="1">SUMIFS(Import!CL$2:CL$166,Import!$F$2:$F$166,$F71,Import!$G$2:$G$166,$G71)</f>
        <v>0</v>
      </c>
      <c r="CM71" s="25">
        <f ca="1">SUMIFS(Import!CM$2:CM$166,Import!$F$2:$F$166,$F71,Import!$G$2:$G$166,$G71)</f>
        <v>0</v>
      </c>
      <c r="CR71" s="25">
        <f ca="1">SUMIFS(Import!CR$2:CR$166,Import!$F$2:$F$166,$F71,Import!$G$2:$G$166,$G71)</f>
        <v>0</v>
      </c>
      <c r="CS71" s="25">
        <f ca="1">SUMIFS(Import!CS$2:CS$166,Import!$F$2:$F$166,$F71,Import!$G$2:$G$166,$G71)</f>
        <v>0</v>
      </c>
      <c r="CT71" s="25">
        <f ca="1">SUMIFS(Import!CT$2:CT$166,Import!$F$2:$F$166,$F71,Import!$G$2:$G$166,$G71)</f>
        <v>0</v>
      </c>
    </row>
    <row r="72" spans="1:98" s="25" customFormat="1" x14ac:dyDescent="0.15">
      <c r="A72" s="109" t="s">
        <v>28</v>
      </c>
      <c r="B72" s="25" t="s">
        <v>29</v>
      </c>
      <c r="C72" s="25">
        <v>2</v>
      </c>
      <c r="D72" s="25" t="s">
        <v>49</v>
      </c>
      <c r="E72" s="25">
        <v>25</v>
      </c>
      <c r="F72" s="25" t="s">
        <v>53</v>
      </c>
      <c r="G72" s="25">
        <v>4</v>
      </c>
      <c r="H72" s="156">
        <f>IF(SUMIFS(Import!H$2:H$237,Import!$F$2:$F$237,$F72,Import!$G$2:$G$237,$G72)=0,Data_T1!$H72,SUMIFS(Import!H$2:H$237,Import!$F$2:$F$237,$F72,Import!$G$2:$G$237,$G72))</f>
        <v>1215</v>
      </c>
      <c r="I72" s="156">
        <f>SUMIFS(Import!I$2:I$237,Import!$F$2:$F$237,$F72,Import!$G$2:$G$237,$G72)</f>
        <v>672</v>
      </c>
      <c r="J72" s="25">
        <f>SUMIFS(Import!J$2:J$237,Import!$F$2:$F$237,$F72,Import!$G$2:$G$237,$G72)</f>
        <v>55.31</v>
      </c>
      <c r="K72" s="156">
        <f>SUMIFS(Import!K$2:K$237,Import!$F$2:$F$237,$F72,Import!$G$2:$G$237,$G72)</f>
        <v>543</v>
      </c>
      <c r="L72" s="25">
        <f>SUMIFS(Import!L$2:L$237,Import!$F$2:$F$237,$F72,Import!$G$2:$G$237,$G72)</f>
        <v>44.69</v>
      </c>
      <c r="M72" s="156">
        <f>SUMIFS(Import!M$2:M$237,Import!$F$2:$F$237,$F72,Import!$G$2:$G$237,$G72)</f>
        <v>30</v>
      </c>
      <c r="N72" s="25">
        <f>SUMIFS(Import!N$2:N$237,Import!$F$2:$F$237,$F72,Import!$G$2:$G$237,$G72)</f>
        <v>2.4700000000000002</v>
      </c>
      <c r="O72" s="25">
        <f>SUMIFS(Import!O$2:O$237,Import!$F$2:$F$237,$F72,Import!$G$2:$G$237,$G72)</f>
        <v>5.52</v>
      </c>
      <c r="P72" s="156">
        <f>SUMIFS(Import!P$2:P$237,Import!$F$2:$F$237,$F72,Import!$G$2:$G$237,$G72)</f>
        <v>20</v>
      </c>
      <c r="Q72" s="25">
        <f>SUMIFS(Import!Q$2:Q$237,Import!$F$2:$F$237,$F72,Import!$G$2:$G$237,$G72)</f>
        <v>1.65</v>
      </c>
      <c r="R72" s="25">
        <f>SUMIFS(Import!R$2:R$237,Import!$F$2:$F$237,$F72,Import!$G$2:$G$237,$G72)</f>
        <v>3.68</v>
      </c>
      <c r="S72" s="156">
        <f>SUMIFS(Import!S$2:S$237,Import!$F$2:$F$237,$F72,Import!$G$2:$G$237,$G72)</f>
        <v>493</v>
      </c>
      <c r="T72" s="25">
        <f>SUMIFS(Import!T$2:T$237,Import!$F$2:$F$237,$F72,Import!$G$2:$G$237,$G72)</f>
        <v>40.58</v>
      </c>
      <c r="U72" s="25">
        <f>SUMIFS(Import!U$2:U$237,Import!$F$2:$F$237,$F72,Import!$G$2:$G$237,$G72)</f>
        <v>90.79</v>
      </c>
      <c r="V72" s="25">
        <v>1</v>
      </c>
      <c r="W72" s="25" t="s">
        <v>32</v>
      </c>
      <c r="X72" s="25" t="s">
        <v>33</v>
      </c>
      <c r="Y72" s="25" t="s">
        <v>34</v>
      </c>
      <c r="Z72" s="160">
        <f>SUMIFS(Import!Z$2:Z$237,Import!$F$2:$F$237,$F72,Import!$G$2:$G$237,$G72)</f>
        <v>318</v>
      </c>
      <c r="AA72" s="25">
        <f>SUMIFS(Import!AA$2:AA$237,Import!$F$2:$F$237,$F72,Import!$G$2:$G$237,$G72)</f>
        <v>26.17</v>
      </c>
      <c r="AB72" s="176">
        <f>SUMIFS(Import!AB$2:AB$237,Import!$F$2:$F$237,$F72,Import!$G$2:$G$237,$G72)</f>
        <v>64.5</v>
      </c>
      <c r="AC72" s="25">
        <v>2</v>
      </c>
      <c r="AD72" s="25" t="s">
        <v>35</v>
      </c>
      <c r="AE72" s="25" t="s">
        <v>36</v>
      </c>
      <c r="AF72" s="25" t="s">
        <v>37</v>
      </c>
      <c r="AG72" s="160">
        <f>SUMIFS(Import!AG$2:AG$237,Import!$F$2:$F$237,$F72,Import!$G$2:$G$237,$G72)</f>
        <v>175</v>
      </c>
      <c r="AH72" s="25">
        <f>SUMIFS(Import!AH$2:AH$237,Import!$F$2:$F$237,$F72,Import!$G$2:$G$237,$G72)</f>
        <v>14.4</v>
      </c>
      <c r="AI72" s="118">
        <f>SUMIFS(Import!AI$2:AI$237,Import!$F$2:$F$237,$F72,Import!$G$2:$G$237,$G72)</f>
        <v>35.5</v>
      </c>
      <c r="AN72" s="25">
        <f ca="1">SUMIFS(Import!AN$2:AN$166,Import!$F$2:$F$166,$F72,Import!$G$2:$G$166,$G72)</f>
        <v>0</v>
      </c>
      <c r="AO72" s="25">
        <f ca="1">SUMIFS(Import!AO$2:AO$166,Import!$F$2:$F$166,$F72,Import!$G$2:$G$166,$G72)</f>
        <v>0</v>
      </c>
      <c r="AP72" s="25">
        <f ca="1">SUMIFS(Import!AP$2:AP$166,Import!$F$2:$F$166,$F72,Import!$G$2:$G$166,$G72)</f>
        <v>0</v>
      </c>
      <c r="AU72" s="25">
        <f ca="1">SUMIFS(Import!AU$2:AU$166,Import!$F$2:$F$166,$F72,Import!$G$2:$G$166,$G72)</f>
        <v>0</v>
      </c>
      <c r="AV72" s="25">
        <f ca="1">SUMIFS(Import!AV$2:AV$166,Import!$F$2:$F$166,$F72,Import!$G$2:$G$166,$G72)</f>
        <v>0</v>
      </c>
      <c r="AW72" s="25">
        <f ca="1">SUMIFS(Import!AW$2:AW$166,Import!$F$2:$F$166,$F72,Import!$G$2:$G$166,$G72)</f>
        <v>0</v>
      </c>
      <c r="BB72" s="25">
        <f ca="1">SUMIFS(Import!BB$2:BB$166,Import!$F$2:$F$166,$F72,Import!$G$2:$G$166,$G72)</f>
        <v>0</v>
      </c>
      <c r="BC72" s="25">
        <f ca="1">SUMIFS(Import!BC$2:BC$166,Import!$F$2:$F$166,$F72,Import!$G$2:$G$166,$G72)</f>
        <v>0</v>
      </c>
      <c r="BD72" s="25">
        <f ca="1">SUMIFS(Import!BD$2:BD$166,Import!$F$2:$F$166,$F72,Import!$G$2:$G$166,$G72)</f>
        <v>0</v>
      </c>
      <c r="BI72" s="25">
        <f ca="1">SUMIFS(Import!BI$2:BI$166,Import!$F$2:$F$166,$F72,Import!$G$2:$G$166,$G72)</f>
        <v>0</v>
      </c>
      <c r="BJ72" s="25">
        <f ca="1">SUMIFS(Import!BJ$2:BJ$166,Import!$F$2:$F$166,$F72,Import!$G$2:$G$166,$G72)</f>
        <v>0</v>
      </c>
      <c r="BK72" s="25">
        <f ca="1">SUMIFS(Import!BK$2:BK$166,Import!$F$2:$F$166,$F72,Import!$G$2:$G$166,$G72)</f>
        <v>0</v>
      </c>
      <c r="BP72" s="25">
        <f ca="1">SUMIFS(Import!BP$2:BP$166,Import!$F$2:$F$166,$F72,Import!$G$2:$G$166,$G72)</f>
        <v>0</v>
      </c>
      <c r="BQ72" s="25">
        <f ca="1">SUMIFS(Import!BQ$2:BQ$166,Import!$F$2:$F$166,$F72,Import!$G$2:$G$166,$G72)</f>
        <v>0</v>
      </c>
      <c r="BR72" s="25">
        <f ca="1">SUMIFS(Import!BR$2:BR$166,Import!$F$2:$F$166,$F72,Import!$G$2:$G$166,$G72)</f>
        <v>0</v>
      </c>
      <c r="BW72" s="25">
        <f ca="1">SUMIFS(Import!BW$2:BW$166,Import!$F$2:$F$166,$F72,Import!$G$2:$G$166,$G72)</f>
        <v>0</v>
      </c>
      <c r="BX72" s="25">
        <f ca="1">SUMIFS(Import!BX$2:BX$166,Import!$F$2:$F$166,$F72,Import!$G$2:$G$166,$G72)</f>
        <v>0</v>
      </c>
      <c r="BY72" s="25">
        <f ca="1">SUMIFS(Import!BY$2:BY$166,Import!$F$2:$F$166,$F72,Import!$G$2:$G$166,$G72)</f>
        <v>0</v>
      </c>
      <c r="CD72" s="25">
        <f ca="1">SUMIFS(Import!CD$2:CD$166,Import!$F$2:$F$166,$F72,Import!$G$2:$G$166,$G72)</f>
        <v>0</v>
      </c>
      <c r="CE72" s="25">
        <f ca="1">SUMIFS(Import!CE$2:CE$166,Import!$F$2:$F$166,$F72,Import!$G$2:$G$166,$G72)</f>
        <v>0</v>
      </c>
      <c r="CF72" s="25">
        <f ca="1">SUMIFS(Import!CF$2:CF$166,Import!$F$2:$F$166,$F72,Import!$G$2:$G$166,$G72)</f>
        <v>0</v>
      </c>
      <c r="CK72" s="25">
        <f ca="1">SUMIFS(Import!CK$2:CK$166,Import!$F$2:$F$166,$F72,Import!$G$2:$G$166,$G72)</f>
        <v>0</v>
      </c>
      <c r="CL72" s="25">
        <f ca="1">SUMIFS(Import!CL$2:CL$166,Import!$F$2:$F$166,$F72,Import!$G$2:$G$166,$G72)</f>
        <v>0</v>
      </c>
      <c r="CM72" s="25">
        <f ca="1">SUMIFS(Import!CM$2:CM$166,Import!$F$2:$F$166,$F72,Import!$G$2:$G$166,$G72)</f>
        <v>0</v>
      </c>
      <c r="CR72" s="25">
        <f ca="1">SUMIFS(Import!CR$2:CR$166,Import!$F$2:$F$166,$F72,Import!$G$2:$G$166,$G72)</f>
        <v>0</v>
      </c>
      <c r="CS72" s="25">
        <f ca="1">SUMIFS(Import!CS$2:CS$166,Import!$F$2:$F$166,$F72,Import!$G$2:$G$166,$G72)</f>
        <v>0</v>
      </c>
      <c r="CT72" s="25">
        <f ca="1">SUMIFS(Import!CT$2:CT$166,Import!$F$2:$F$166,$F72,Import!$G$2:$G$166,$G72)</f>
        <v>0</v>
      </c>
    </row>
    <row r="73" spans="1:98" s="25" customFormat="1" x14ac:dyDescent="0.15">
      <c r="A73" s="109" t="s">
        <v>28</v>
      </c>
      <c r="B73" s="25" t="s">
        <v>29</v>
      </c>
      <c r="C73" s="25">
        <v>2</v>
      </c>
      <c r="D73" s="25" t="s">
        <v>49</v>
      </c>
      <c r="E73" s="25">
        <v>25</v>
      </c>
      <c r="F73" s="25" t="s">
        <v>53</v>
      </c>
      <c r="G73" s="25">
        <v>5</v>
      </c>
      <c r="H73" s="156">
        <f>IF(SUMIFS(Import!H$2:H$237,Import!$F$2:$F$237,$F73,Import!$G$2:$G$237,$G73)=0,Data_T1!$H73,SUMIFS(Import!H$2:H$237,Import!$F$2:$F$237,$F73,Import!$G$2:$G$237,$G73))</f>
        <v>649</v>
      </c>
      <c r="I73" s="156">
        <f>SUMIFS(Import!I$2:I$237,Import!$F$2:$F$237,$F73,Import!$G$2:$G$237,$G73)</f>
        <v>415</v>
      </c>
      <c r="J73" s="25">
        <f>SUMIFS(Import!J$2:J$237,Import!$F$2:$F$237,$F73,Import!$G$2:$G$237,$G73)</f>
        <v>63.94</v>
      </c>
      <c r="K73" s="156">
        <f>SUMIFS(Import!K$2:K$237,Import!$F$2:$F$237,$F73,Import!$G$2:$G$237,$G73)</f>
        <v>234</v>
      </c>
      <c r="L73" s="25">
        <f>SUMIFS(Import!L$2:L$237,Import!$F$2:$F$237,$F73,Import!$G$2:$G$237,$G73)</f>
        <v>36.06</v>
      </c>
      <c r="M73" s="156">
        <f>SUMIFS(Import!M$2:M$237,Import!$F$2:$F$237,$F73,Import!$G$2:$G$237,$G73)</f>
        <v>8</v>
      </c>
      <c r="N73" s="25">
        <f>SUMIFS(Import!N$2:N$237,Import!$F$2:$F$237,$F73,Import!$G$2:$G$237,$G73)</f>
        <v>1.23</v>
      </c>
      <c r="O73" s="25">
        <f>SUMIFS(Import!O$2:O$237,Import!$F$2:$F$237,$F73,Import!$G$2:$G$237,$G73)</f>
        <v>3.42</v>
      </c>
      <c r="P73" s="156">
        <f>SUMIFS(Import!P$2:P$237,Import!$F$2:$F$237,$F73,Import!$G$2:$G$237,$G73)</f>
        <v>0</v>
      </c>
      <c r="Q73" s="25">
        <f>SUMIFS(Import!Q$2:Q$237,Import!$F$2:$F$237,$F73,Import!$G$2:$G$237,$G73)</f>
        <v>0</v>
      </c>
      <c r="R73" s="25">
        <f>SUMIFS(Import!R$2:R$237,Import!$F$2:$F$237,$F73,Import!$G$2:$G$237,$G73)</f>
        <v>0</v>
      </c>
      <c r="S73" s="156">
        <f>SUMIFS(Import!S$2:S$237,Import!$F$2:$F$237,$F73,Import!$G$2:$G$237,$G73)</f>
        <v>226</v>
      </c>
      <c r="T73" s="25">
        <f>SUMIFS(Import!T$2:T$237,Import!$F$2:$F$237,$F73,Import!$G$2:$G$237,$G73)</f>
        <v>34.82</v>
      </c>
      <c r="U73" s="25">
        <f>SUMIFS(Import!U$2:U$237,Import!$F$2:$F$237,$F73,Import!$G$2:$G$237,$G73)</f>
        <v>96.58</v>
      </c>
      <c r="V73" s="25">
        <v>1</v>
      </c>
      <c r="W73" s="25" t="s">
        <v>32</v>
      </c>
      <c r="X73" s="25" t="s">
        <v>33</v>
      </c>
      <c r="Y73" s="25" t="s">
        <v>34</v>
      </c>
      <c r="Z73" s="160">
        <f>SUMIFS(Import!Z$2:Z$237,Import!$F$2:$F$237,$F73,Import!$G$2:$G$237,$G73)</f>
        <v>133</v>
      </c>
      <c r="AA73" s="25">
        <f>SUMIFS(Import!AA$2:AA$237,Import!$F$2:$F$237,$F73,Import!$G$2:$G$237,$G73)</f>
        <v>20.49</v>
      </c>
      <c r="AB73" s="176">
        <f>SUMIFS(Import!AB$2:AB$237,Import!$F$2:$F$237,$F73,Import!$G$2:$G$237,$G73)</f>
        <v>58.85</v>
      </c>
      <c r="AC73" s="25">
        <v>2</v>
      </c>
      <c r="AD73" s="25" t="s">
        <v>35</v>
      </c>
      <c r="AE73" s="25" t="s">
        <v>36</v>
      </c>
      <c r="AF73" s="25" t="s">
        <v>37</v>
      </c>
      <c r="AG73" s="160">
        <f>SUMIFS(Import!AG$2:AG$237,Import!$F$2:$F$237,$F73,Import!$G$2:$G$237,$G73)</f>
        <v>93</v>
      </c>
      <c r="AH73" s="25">
        <f>SUMIFS(Import!AH$2:AH$237,Import!$F$2:$F$237,$F73,Import!$G$2:$G$237,$G73)</f>
        <v>14.33</v>
      </c>
      <c r="AI73" s="118">
        <f>SUMIFS(Import!AI$2:AI$237,Import!$F$2:$F$237,$F73,Import!$G$2:$G$237,$G73)</f>
        <v>41.15</v>
      </c>
      <c r="AN73" s="25">
        <f ca="1">SUMIFS(Import!AN$2:AN$166,Import!$F$2:$F$166,$F73,Import!$G$2:$G$166,$G73)</f>
        <v>0</v>
      </c>
      <c r="AO73" s="25">
        <f ca="1">SUMIFS(Import!AO$2:AO$166,Import!$F$2:$F$166,$F73,Import!$G$2:$G$166,$G73)</f>
        <v>0</v>
      </c>
      <c r="AP73" s="25">
        <f ca="1">SUMIFS(Import!AP$2:AP$166,Import!$F$2:$F$166,$F73,Import!$G$2:$G$166,$G73)</f>
        <v>0</v>
      </c>
      <c r="AU73" s="25">
        <f ca="1">SUMIFS(Import!AU$2:AU$166,Import!$F$2:$F$166,$F73,Import!$G$2:$G$166,$G73)</f>
        <v>0</v>
      </c>
      <c r="AV73" s="25">
        <f ca="1">SUMIFS(Import!AV$2:AV$166,Import!$F$2:$F$166,$F73,Import!$G$2:$G$166,$G73)</f>
        <v>0</v>
      </c>
      <c r="AW73" s="25">
        <f ca="1">SUMIFS(Import!AW$2:AW$166,Import!$F$2:$F$166,$F73,Import!$G$2:$G$166,$G73)</f>
        <v>0</v>
      </c>
      <c r="BB73" s="25">
        <f ca="1">SUMIFS(Import!BB$2:BB$166,Import!$F$2:$F$166,$F73,Import!$G$2:$G$166,$G73)</f>
        <v>0</v>
      </c>
      <c r="BC73" s="25">
        <f ca="1">SUMIFS(Import!BC$2:BC$166,Import!$F$2:$F$166,$F73,Import!$G$2:$G$166,$G73)</f>
        <v>0</v>
      </c>
      <c r="BD73" s="25">
        <f ca="1">SUMIFS(Import!BD$2:BD$166,Import!$F$2:$F$166,$F73,Import!$G$2:$G$166,$G73)</f>
        <v>0</v>
      </c>
      <c r="BI73" s="25">
        <f ca="1">SUMIFS(Import!BI$2:BI$166,Import!$F$2:$F$166,$F73,Import!$G$2:$G$166,$G73)</f>
        <v>0</v>
      </c>
      <c r="BJ73" s="25">
        <f ca="1">SUMIFS(Import!BJ$2:BJ$166,Import!$F$2:$F$166,$F73,Import!$G$2:$G$166,$G73)</f>
        <v>0</v>
      </c>
      <c r="BK73" s="25">
        <f ca="1">SUMIFS(Import!BK$2:BK$166,Import!$F$2:$F$166,$F73,Import!$G$2:$G$166,$G73)</f>
        <v>0</v>
      </c>
      <c r="BP73" s="25">
        <f ca="1">SUMIFS(Import!BP$2:BP$166,Import!$F$2:$F$166,$F73,Import!$G$2:$G$166,$G73)</f>
        <v>0</v>
      </c>
      <c r="BQ73" s="25">
        <f ca="1">SUMIFS(Import!BQ$2:BQ$166,Import!$F$2:$F$166,$F73,Import!$G$2:$G$166,$G73)</f>
        <v>0</v>
      </c>
      <c r="BR73" s="25">
        <f ca="1">SUMIFS(Import!BR$2:BR$166,Import!$F$2:$F$166,$F73,Import!$G$2:$G$166,$G73)</f>
        <v>0</v>
      </c>
      <c r="BW73" s="25">
        <f ca="1">SUMIFS(Import!BW$2:BW$166,Import!$F$2:$F$166,$F73,Import!$G$2:$G$166,$G73)</f>
        <v>0</v>
      </c>
      <c r="BX73" s="25">
        <f ca="1">SUMIFS(Import!BX$2:BX$166,Import!$F$2:$F$166,$F73,Import!$G$2:$G$166,$G73)</f>
        <v>0</v>
      </c>
      <c r="BY73" s="25">
        <f ca="1">SUMIFS(Import!BY$2:BY$166,Import!$F$2:$F$166,$F73,Import!$G$2:$G$166,$G73)</f>
        <v>0</v>
      </c>
      <c r="CD73" s="25">
        <f ca="1">SUMIFS(Import!CD$2:CD$166,Import!$F$2:$F$166,$F73,Import!$G$2:$G$166,$G73)</f>
        <v>0</v>
      </c>
      <c r="CE73" s="25">
        <f ca="1">SUMIFS(Import!CE$2:CE$166,Import!$F$2:$F$166,$F73,Import!$G$2:$G$166,$G73)</f>
        <v>0</v>
      </c>
      <c r="CF73" s="25">
        <f ca="1">SUMIFS(Import!CF$2:CF$166,Import!$F$2:$F$166,$F73,Import!$G$2:$G$166,$G73)</f>
        <v>0</v>
      </c>
      <c r="CK73" s="25">
        <f ca="1">SUMIFS(Import!CK$2:CK$166,Import!$F$2:$F$166,$F73,Import!$G$2:$G$166,$G73)</f>
        <v>0</v>
      </c>
      <c r="CL73" s="25">
        <f ca="1">SUMIFS(Import!CL$2:CL$166,Import!$F$2:$F$166,$F73,Import!$G$2:$G$166,$G73)</f>
        <v>0</v>
      </c>
      <c r="CM73" s="25">
        <f ca="1">SUMIFS(Import!CM$2:CM$166,Import!$F$2:$F$166,$F73,Import!$G$2:$G$166,$G73)</f>
        <v>0</v>
      </c>
      <c r="CR73" s="25">
        <f ca="1">SUMIFS(Import!CR$2:CR$166,Import!$F$2:$F$166,$F73,Import!$G$2:$G$166,$G73)</f>
        <v>0</v>
      </c>
      <c r="CS73" s="25">
        <f ca="1">SUMIFS(Import!CS$2:CS$166,Import!$F$2:$F$166,$F73,Import!$G$2:$G$166,$G73)</f>
        <v>0</v>
      </c>
      <c r="CT73" s="25">
        <f ca="1">SUMIFS(Import!CT$2:CT$166,Import!$F$2:$F$166,$F73,Import!$G$2:$G$166,$G73)</f>
        <v>0</v>
      </c>
    </row>
    <row r="74" spans="1:98" s="25" customFormat="1" x14ac:dyDescent="0.15">
      <c r="A74" s="109" t="s">
        <v>28</v>
      </c>
      <c r="B74" s="25" t="s">
        <v>29</v>
      </c>
      <c r="C74" s="25">
        <v>2</v>
      </c>
      <c r="D74" s="25" t="s">
        <v>49</v>
      </c>
      <c r="E74" s="25">
        <v>25</v>
      </c>
      <c r="F74" s="25" t="s">
        <v>53</v>
      </c>
      <c r="G74" s="25">
        <v>6</v>
      </c>
      <c r="H74" s="156">
        <f>IF(SUMIFS(Import!H$2:H$237,Import!$F$2:$F$237,$F74,Import!$G$2:$G$237,$G74)=0,Data_T1!$H74,SUMIFS(Import!H$2:H$237,Import!$F$2:$F$237,$F74,Import!$G$2:$G$237,$G74))</f>
        <v>672</v>
      </c>
      <c r="I74" s="156">
        <f>SUMIFS(Import!I$2:I$237,Import!$F$2:$F$237,$F74,Import!$G$2:$G$237,$G74)</f>
        <v>428</v>
      </c>
      <c r="J74" s="25">
        <f>SUMIFS(Import!J$2:J$237,Import!$F$2:$F$237,$F74,Import!$G$2:$G$237,$G74)</f>
        <v>63.69</v>
      </c>
      <c r="K74" s="156">
        <f>SUMIFS(Import!K$2:K$237,Import!$F$2:$F$237,$F74,Import!$G$2:$G$237,$G74)</f>
        <v>244</v>
      </c>
      <c r="L74" s="25">
        <f>SUMIFS(Import!L$2:L$237,Import!$F$2:$F$237,$F74,Import!$G$2:$G$237,$G74)</f>
        <v>36.31</v>
      </c>
      <c r="M74" s="156">
        <f>SUMIFS(Import!M$2:M$237,Import!$F$2:$F$237,$F74,Import!$G$2:$G$237,$G74)</f>
        <v>9</v>
      </c>
      <c r="N74" s="25">
        <f>SUMIFS(Import!N$2:N$237,Import!$F$2:$F$237,$F74,Import!$G$2:$G$237,$G74)</f>
        <v>1.34</v>
      </c>
      <c r="O74" s="25">
        <f>SUMIFS(Import!O$2:O$237,Import!$F$2:$F$237,$F74,Import!$G$2:$G$237,$G74)</f>
        <v>3.69</v>
      </c>
      <c r="P74" s="156">
        <f>SUMIFS(Import!P$2:P$237,Import!$F$2:$F$237,$F74,Import!$G$2:$G$237,$G74)</f>
        <v>10</v>
      </c>
      <c r="Q74" s="25">
        <f>SUMIFS(Import!Q$2:Q$237,Import!$F$2:$F$237,$F74,Import!$G$2:$G$237,$G74)</f>
        <v>1.49</v>
      </c>
      <c r="R74" s="25">
        <f>SUMIFS(Import!R$2:R$237,Import!$F$2:$F$237,$F74,Import!$G$2:$G$237,$G74)</f>
        <v>4.0999999999999996</v>
      </c>
      <c r="S74" s="156">
        <f>SUMIFS(Import!S$2:S$237,Import!$F$2:$F$237,$F74,Import!$G$2:$G$237,$G74)</f>
        <v>225</v>
      </c>
      <c r="T74" s="25">
        <f>SUMIFS(Import!T$2:T$237,Import!$F$2:$F$237,$F74,Import!$G$2:$G$237,$G74)</f>
        <v>33.479999999999997</v>
      </c>
      <c r="U74" s="25">
        <f>SUMIFS(Import!U$2:U$237,Import!$F$2:$F$237,$F74,Import!$G$2:$G$237,$G74)</f>
        <v>92.21</v>
      </c>
      <c r="V74" s="25">
        <v>1</v>
      </c>
      <c r="W74" s="25" t="s">
        <v>32</v>
      </c>
      <c r="X74" s="25" t="s">
        <v>33</v>
      </c>
      <c r="Y74" s="25" t="s">
        <v>34</v>
      </c>
      <c r="Z74" s="160">
        <f>SUMIFS(Import!Z$2:Z$237,Import!$F$2:$F$237,$F74,Import!$G$2:$G$237,$G74)</f>
        <v>128</v>
      </c>
      <c r="AA74" s="25">
        <f>SUMIFS(Import!AA$2:AA$237,Import!$F$2:$F$237,$F74,Import!$G$2:$G$237,$G74)</f>
        <v>19.05</v>
      </c>
      <c r="AB74" s="176">
        <f>SUMIFS(Import!AB$2:AB$237,Import!$F$2:$F$237,$F74,Import!$G$2:$G$237,$G74)</f>
        <v>56.89</v>
      </c>
      <c r="AC74" s="25">
        <v>2</v>
      </c>
      <c r="AD74" s="25" t="s">
        <v>35</v>
      </c>
      <c r="AE74" s="25" t="s">
        <v>36</v>
      </c>
      <c r="AF74" s="25" t="s">
        <v>37</v>
      </c>
      <c r="AG74" s="160">
        <f>SUMIFS(Import!AG$2:AG$237,Import!$F$2:$F$237,$F74,Import!$G$2:$G$237,$G74)</f>
        <v>97</v>
      </c>
      <c r="AH74" s="25">
        <f>SUMIFS(Import!AH$2:AH$237,Import!$F$2:$F$237,$F74,Import!$G$2:$G$237,$G74)</f>
        <v>14.43</v>
      </c>
      <c r="AI74" s="118">
        <f>SUMIFS(Import!AI$2:AI$237,Import!$F$2:$F$237,$F74,Import!$G$2:$G$237,$G74)</f>
        <v>43.11</v>
      </c>
      <c r="AN74" s="25">
        <f ca="1">SUMIFS(Import!AN$2:AN$166,Import!$F$2:$F$166,$F74,Import!$G$2:$G$166,$G74)</f>
        <v>0</v>
      </c>
      <c r="AO74" s="25">
        <f ca="1">SUMIFS(Import!AO$2:AO$166,Import!$F$2:$F$166,$F74,Import!$G$2:$G$166,$G74)</f>
        <v>0</v>
      </c>
      <c r="AP74" s="25">
        <f ca="1">SUMIFS(Import!AP$2:AP$166,Import!$F$2:$F$166,$F74,Import!$G$2:$G$166,$G74)</f>
        <v>0</v>
      </c>
      <c r="AU74" s="25">
        <f ca="1">SUMIFS(Import!AU$2:AU$166,Import!$F$2:$F$166,$F74,Import!$G$2:$G$166,$G74)</f>
        <v>0</v>
      </c>
      <c r="AV74" s="25">
        <f ca="1">SUMIFS(Import!AV$2:AV$166,Import!$F$2:$F$166,$F74,Import!$G$2:$G$166,$G74)</f>
        <v>0</v>
      </c>
      <c r="AW74" s="25">
        <f ca="1">SUMIFS(Import!AW$2:AW$166,Import!$F$2:$F$166,$F74,Import!$G$2:$G$166,$G74)</f>
        <v>0</v>
      </c>
      <c r="BB74" s="25">
        <f ca="1">SUMIFS(Import!BB$2:BB$166,Import!$F$2:$F$166,$F74,Import!$G$2:$G$166,$G74)</f>
        <v>0</v>
      </c>
      <c r="BC74" s="25">
        <f ca="1">SUMIFS(Import!BC$2:BC$166,Import!$F$2:$F$166,$F74,Import!$G$2:$G$166,$G74)</f>
        <v>0</v>
      </c>
      <c r="BD74" s="25">
        <f ca="1">SUMIFS(Import!BD$2:BD$166,Import!$F$2:$F$166,$F74,Import!$G$2:$G$166,$G74)</f>
        <v>0</v>
      </c>
      <c r="BI74" s="25">
        <f ca="1">SUMIFS(Import!BI$2:BI$166,Import!$F$2:$F$166,$F74,Import!$G$2:$G$166,$G74)</f>
        <v>0</v>
      </c>
      <c r="BJ74" s="25">
        <f ca="1">SUMIFS(Import!BJ$2:BJ$166,Import!$F$2:$F$166,$F74,Import!$G$2:$G$166,$G74)</f>
        <v>0</v>
      </c>
      <c r="BK74" s="25">
        <f ca="1">SUMIFS(Import!BK$2:BK$166,Import!$F$2:$F$166,$F74,Import!$G$2:$G$166,$G74)</f>
        <v>0</v>
      </c>
      <c r="BP74" s="25">
        <f ca="1">SUMIFS(Import!BP$2:BP$166,Import!$F$2:$F$166,$F74,Import!$G$2:$G$166,$G74)</f>
        <v>0</v>
      </c>
      <c r="BQ74" s="25">
        <f ca="1">SUMIFS(Import!BQ$2:BQ$166,Import!$F$2:$F$166,$F74,Import!$G$2:$G$166,$G74)</f>
        <v>0</v>
      </c>
      <c r="BR74" s="25">
        <f ca="1">SUMIFS(Import!BR$2:BR$166,Import!$F$2:$F$166,$F74,Import!$G$2:$G$166,$G74)</f>
        <v>0</v>
      </c>
      <c r="BW74" s="25">
        <f ca="1">SUMIFS(Import!BW$2:BW$166,Import!$F$2:$F$166,$F74,Import!$G$2:$G$166,$G74)</f>
        <v>0</v>
      </c>
      <c r="BX74" s="25">
        <f ca="1">SUMIFS(Import!BX$2:BX$166,Import!$F$2:$F$166,$F74,Import!$G$2:$G$166,$G74)</f>
        <v>0</v>
      </c>
      <c r="BY74" s="25">
        <f ca="1">SUMIFS(Import!BY$2:BY$166,Import!$F$2:$F$166,$F74,Import!$G$2:$G$166,$G74)</f>
        <v>0</v>
      </c>
      <c r="CD74" s="25">
        <f ca="1">SUMIFS(Import!CD$2:CD$166,Import!$F$2:$F$166,$F74,Import!$G$2:$G$166,$G74)</f>
        <v>0</v>
      </c>
      <c r="CE74" s="25">
        <f ca="1">SUMIFS(Import!CE$2:CE$166,Import!$F$2:$F$166,$F74,Import!$G$2:$G$166,$G74)</f>
        <v>0</v>
      </c>
      <c r="CF74" s="25">
        <f ca="1">SUMIFS(Import!CF$2:CF$166,Import!$F$2:$F$166,$F74,Import!$G$2:$G$166,$G74)</f>
        <v>0</v>
      </c>
      <c r="CK74" s="25">
        <f ca="1">SUMIFS(Import!CK$2:CK$166,Import!$F$2:$F$166,$F74,Import!$G$2:$G$166,$G74)</f>
        <v>0</v>
      </c>
      <c r="CL74" s="25">
        <f ca="1">SUMIFS(Import!CL$2:CL$166,Import!$F$2:$F$166,$F74,Import!$G$2:$G$166,$G74)</f>
        <v>0</v>
      </c>
      <c r="CM74" s="25">
        <f ca="1">SUMIFS(Import!CM$2:CM$166,Import!$F$2:$F$166,$F74,Import!$G$2:$G$166,$G74)</f>
        <v>0</v>
      </c>
      <c r="CR74" s="25">
        <f ca="1">SUMIFS(Import!CR$2:CR$166,Import!$F$2:$F$166,$F74,Import!$G$2:$G$166,$G74)</f>
        <v>0</v>
      </c>
      <c r="CS74" s="25">
        <f ca="1">SUMIFS(Import!CS$2:CS$166,Import!$F$2:$F$166,$F74,Import!$G$2:$G$166,$G74)</f>
        <v>0</v>
      </c>
      <c r="CT74" s="25">
        <f ca="1">SUMIFS(Import!CT$2:CT$166,Import!$F$2:$F$166,$F74,Import!$G$2:$G$166,$G74)</f>
        <v>0</v>
      </c>
    </row>
    <row r="75" spans="1:98" s="25" customFormat="1" x14ac:dyDescent="0.15">
      <c r="A75" s="109" t="s">
        <v>28</v>
      </c>
      <c r="B75" s="25" t="s">
        <v>29</v>
      </c>
      <c r="C75" s="25">
        <v>2</v>
      </c>
      <c r="D75" s="25" t="s">
        <v>49</v>
      </c>
      <c r="E75" s="25">
        <v>25</v>
      </c>
      <c r="F75" s="25" t="s">
        <v>53</v>
      </c>
      <c r="G75" s="25">
        <v>7</v>
      </c>
      <c r="H75" s="156">
        <f>IF(SUMIFS(Import!H$2:H$237,Import!$F$2:$F$237,$F75,Import!$G$2:$G$237,$G75)=0,Data_T1!$H75,SUMIFS(Import!H$2:H$237,Import!$F$2:$F$237,$F75,Import!$G$2:$G$237,$G75))</f>
        <v>709</v>
      </c>
      <c r="I75" s="156">
        <f>SUMIFS(Import!I$2:I$237,Import!$F$2:$F$237,$F75,Import!$G$2:$G$237,$G75)</f>
        <v>438</v>
      </c>
      <c r="J75" s="25">
        <f>SUMIFS(Import!J$2:J$237,Import!$F$2:$F$237,$F75,Import!$G$2:$G$237,$G75)</f>
        <v>61.78</v>
      </c>
      <c r="K75" s="156">
        <f>SUMIFS(Import!K$2:K$237,Import!$F$2:$F$237,$F75,Import!$G$2:$G$237,$G75)</f>
        <v>271</v>
      </c>
      <c r="L75" s="25">
        <f>SUMIFS(Import!L$2:L$237,Import!$F$2:$F$237,$F75,Import!$G$2:$G$237,$G75)</f>
        <v>38.22</v>
      </c>
      <c r="M75" s="156">
        <f>SUMIFS(Import!M$2:M$237,Import!$F$2:$F$237,$F75,Import!$G$2:$G$237,$G75)</f>
        <v>11</v>
      </c>
      <c r="N75" s="25">
        <f>SUMIFS(Import!N$2:N$237,Import!$F$2:$F$237,$F75,Import!$G$2:$G$237,$G75)</f>
        <v>1.55</v>
      </c>
      <c r="O75" s="25">
        <f>SUMIFS(Import!O$2:O$237,Import!$F$2:$F$237,$F75,Import!$G$2:$G$237,$G75)</f>
        <v>4.0599999999999996</v>
      </c>
      <c r="P75" s="156">
        <f>SUMIFS(Import!P$2:P$237,Import!$F$2:$F$237,$F75,Import!$G$2:$G$237,$G75)</f>
        <v>7</v>
      </c>
      <c r="Q75" s="25">
        <f>SUMIFS(Import!Q$2:Q$237,Import!$F$2:$F$237,$F75,Import!$G$2:$G$237,$G75)</f>
        <v>0.99</v>
      </c>
      <c r="R75" s="25">
        <f>SUMIFS(Import!R$2:R$237,Import!$F$2:$F$237,$F75,Import!$G$2:$G$237,$G75)</f>
        <v>2.58</v>
      </c>
      <c r="S75" s="156">
        <f>SUMIFS(Import!S$2:S$237,Import!$F$2:$F$237,$F75,Import!$G$2:$G$237,$G75)</f>
        <v>253</v>
      </c>
      <c r="T75" s="25">
        <f>SUMIFS(Import!T$2:T$237,Import!$F$2:$F$237,$F75,Import!$G$2:$G$237,$G75)</f>
        <v>35.68</v>
      </c>
      <c r="U75" s="25">
        <f>SUMIFS(Import!U$2:U$237,Import!$F$2:$F$237,$F75,Import!$G$2:$G$237,$G75)</f>
        <v>93.36</v>
      </c>
      <c r="V75" s="25">
        <v>1</v>
      </c>
      <c r="W75" s="25" t="s">
        <v>32</v>
      </c>
      <c r="X75" s="25" t="s">
        <v>33</v>
      </c>
      <c r="Y75" s="25" t="s">
        <v>34</v>
      </c>
      <c r="Z75" s="160">
        <f>SUMIFS(Import!Z$2:Z$237,Import!$F$2:$F$237,$F75,Import!$G$2:$G$237,$G75)</f>
        <v>174</v>
      </c>
      <c r="AA75" s="25">
        <f>SUMIFS(Import!AA$2:AA$237,Import!$F$2:$F$237,$F75,Import!$G$2:$G$237,$G75)</f>
        <v>24.54</v>
      </c>
      <c r="AB75" s="176">
        <f>SUMIFS(Import!AB$2:AB$237,Import!$F$2:$F$237,$F75,Import!$G$2:$G$237,$G75)</f>
        <v>68.77</v>
      </c>
      <c r="AC75" s="25">
        <v>2</v>
      </c>
      <c r="AD75" s="25" t="s">
        <v>35</v>
      </c>
      <c r="AE75" s="25" t="s">
        <v>36</v>
      </c>
      <c r="AF75" s="25" t="s">
        <v>37</v>
      </c>
      <c r="AG75" s="160">
        <f>SUMIFS(Import!AG$2:AG$237,Import!$F$2:$F$237,$F75,Import!$G$2:$G$237,$G75)</f>
        <v>79</v>
      </c>
      <c r="AH75" s="25">
        <f>SUMIFS(Import!AH$2:AH$237,Import!$F$2:$F$237,$F75,Import!$G$2:$G$237,$G75)</f>
        <v>11.14</v>
      </c>
      <c r="AI75" s="118">
        <f>SUMIFS(Import!AI$2:AI$237,Import!$F$2:$F$237,$F75,Import!$G$2:$G$237,$G75)</f>
        <v>31.23</v>
      </c>
      <c r="AN75" s="25">
        <f ca="1">SUMIFS(Import!AN$2:AN$166,Import!$F$2:$F$166,$F75,Import!$G$2:$G$166,$G75)</f>
        <v>0</v>
      </c>
      <c r="AO75" s="25">
        <f ca="1">SUMIFS(Import!AO$2:AO$166,Import!$F$2:$F$166,$F75,Import!$G$2:$G$166,$G75)</f>
        <v>0</v>
      </c>
      <c r="AP75" s="25">
        <f ca="1">SUMIFS(Import!AP$2:AP$166,Import!$F$2:$F$166,$F75,Import!$G$2:$G$166,$G75)</f>
        <v>0</v>
      </c>
      <c r="AU75" s="25">
        <f ca="1">SUMIFS(Import!AU$2:AU$166,Import!$F$2:$F$166,$F75,Import!$G$2:$G$166,$G75)</f>
        <v>0</v>
      </c>
      <c r="AV75" s="25">
        <f ca="1">SUMIFS(Import!AV$2:AV$166,Import!$F$2:$F$166,$F75,Import!$G$2:$G$166,$G75)</f>
        <v>0</v>
      </c>
      <c r="AW75" s="25">
        <f ca="1">SUMIFS(Import!AW$2:AW$166,Import!$F$2:$F$166,$F75,Import!$G$2:$G$166,$G75)</f>
        <v>0</v>
      </c>
      <c r="BB75" s="25">
        <f ca="1">SUMIFS(Import!BB$2:BB$166,Import!$F$2:$F$166,$F75,Import!$G$2:$G$166,$G75)</f>
        <v>0</v>
      </c>
      <c r="BC75" s="25">
        <f ca="1">SUMIFS(Import!BC$2:BC$166,Import!$F$2:$F$166,$F75,Import!$G$2:$G$166,$G75)</f>
        <v>0</v>
      </c>
      <c r="BD75" s="25">
        <f ca="1">SUMIFS(Import!BD$2:BD$166,Import!$F$2:$F$166,$F75,Import!$G$2:$G$166,$G75)</f>
        <v>0</v>
      </c>
      <c r="BI75" s="25">
        <f ca="1">SUMIFS(Import!BI$2:BI$166,Import!$F$2:$F$166,$F75,Import!$G$2:$G$166,$G75)</f>
        <v>0</v>
      </c>
      <c r="BJ75" s="25">
        <f ca="1">SUMIFS(Import!BJ$2:BJ$166,Import!$F$2:$F$166,$F75,Import!$G$2:$G$166,$G75)</f>
        <v>0</v>
      </c>
      <c r="BK75" s="25">
        <f ca="1">SUMIFS(Import!BK$2:BK$166,Import!$F$2:$F$166,$F75,Import!$G$2:$G$166,$G75)</f>
        <v>0</v>
      </c>
      <c r="BP75" s="25">
        <f ca="1">SUMIFS(Import!BP$2:BP$166,Import!$F$2:$F$166,$F75,Import!$G$2:$G$166,$G75)</f>
        <v>0</v>
      </c>
      <c r="BQ75" s="25">
        <f ca="1">SUMIFS(Import!BQ$2:BQ$166,Import!$F$2:$F$166,$F75,Import!$G$2:$G$166,$G75)</f>
        <v>0</v>
      </c>
      <c r="BR75" s="25">
        <f ca="1">SUMIFS(Import!BR$2:BR$166,Import!$F$2:$F$166,$F75,Import!$G$2:$G$166,$G75)</f>
        <v>0</v>
      </c>
      <c r="BW75" s="25">
        <f ca="1">SUMIFS(Import!BW$2:BW$166,Import!$F$2:$F$166,$F75,Import!$G$2:$G$166,$G75)</f>
        <v>0</v>
      </c>
      <c r="BX75" s="25">
        <f ca="1">SUMIFS(Import!BX$2:BX$166,Import!$F$2:$F$166,$F75,Import!$G$2:$G$166,$G75)</f>
        <v>0</v>
      </c>
      <c r="BY75" s="25">
        <f ca="1">SUMIFS(Import!BY$2:BY$166,Import!$F$2:$F$166,$F75,Import!$G$2:$G$166,$G75)</f>
        <v>0</v>
      </c>
      <c r="CD75" s="25">
        <f ca="1">SUMIFS(Import!CD$2:CD$166,Import!$F$2:$F$166,$F75,Import!$G$2:$G$166,$G75)</f>
        <v>0</v>
      </c>
      <c r="CE75" s="25">
        <f ca="1">SUMIFS(Import!CE$2:CE$166,Import!$F$2:$F$166,$F75,Import!$G$2:$G$166,$G75)</f>
        <v>0</v>
      </c>
      <c r="CF75" s="25">
        <f ca="1">SUMIFS(Import!CF$2:CF$166,Import!$F$2:$F$166,$F75,Import!$G$2:$G$166,$G75)</f>
        <v>0</v>
      </c>
      <c r="CK75" s="25">
        <f ca="1">SUMIFS(Import!CK$2:CK$166,Import!$F$2:$F$166,$F75,Import!$G$2:$G$166,$G75)</f>
        <v>0</v>
      </c>
      <c r="CL75" s="25">
        <f ca="1">SUMIFS(Import!CL$2:CL$166,Import!$F$2:$F$166,$F75,Import!$G$2:$G$166,$G75)</f>
        <v>0</v>
      </c>
      <c r="CM75" s="25">
        <f ca="1">SUMIFS(Import!CM$2:CM$166,Import!$F$2:$F$166,$F75,Import!$G$2:$G$166,$G75)</f>
        <v>0</v>
      </c>
      <c r="CR75" s="25">
        <f ca="1">SUMIFS(Import!CR$2:CR$166,Import!$F$2:$F$166,$F75,Import!$G$2:$G$166,$G75)</f>
        <v>0</v>
      </c>
      <c r="CS75" s="25">
        <f ca="1">SUMIFS(Import!CS$2:CS$166,Import!$F$2:$F$166,$F75,Import!$G$2:$G$166,$G75)</f>
        <v>0</v>
      </c>
      <c r="CT75" s="25">
        <f ca="1">SUMIFS(Import!CT$2:CT$166,Import!$F$2:$F$166,$F75,Import!$G$2:$G$166,$G75)</f>
        <v>0</v>
      </c>
    </row>
    <row r="76" spans="1:98" s="25" customFormat="1" x14ac:dyDescent="0.15">
      <c r="A76" s="109" t="s">
        <v>28</v>
      </c>
      <c r="B76" s="25" t="s">
        <v>29</v>
      </c>
      <c r="C76" s="25">
        <v>2</v>
      </c>
      <c r="D76" s="25" t="s">
        <v>49</v>
      </c>
      <c r="E76" s="25">
        <v>25</v>
      </c>
      <c r="F76" s="25" t="s">
        <v>53</v>
      </c>
      <c r="G76" s="25">
        <v>8</v>
      </c>
      <c r="H76" s="156">
        <f>IF(SUMIFS(Import!H$2:H$237,Import!$F$2:$F$237,$F76,Import!$G$2:$G$237,$G76)=0,Data_T1!$H76,SUMIFS(Import!H$2:H$237,Import!$F$2:$F$237,$F76,Import!$G$2:$G$237,$G76))</f>
        <v>919</v>
      </c>
      <c r="I76" s="156">
        <f>SUMIFS(Import!I$2:I$237,Import!$F$2:$F$237,$F76,Import!$G$2:$G$237,$G76)</f>
        <v>543</v>
      </c>
      <c r="J76" s="25">
        <f>SUMIFS(Import!J$2:J$237,Import!$F$2:$F$237,$F76,Import!$G$2:$G$237,$G76)</f>
        <v>59.09</v>
      </c>
      <c r="K76" s="156">
        <f>SUMIFS(Import!K$2:K$237,Import!$F$2:$F$237,$F76,Import!$G$2:$G$237,$G76)</f>
        <v>376</v>
      </c>
      <c r="L76" s="25">
        <f>SUMIFS(Import!L$2:L$237,Import!$F$2:$F$237,$F76,Import!$G$2:$G$237,$G76)</f>
        <v>40.909999999999997</v>
      </c>
      <c r="M76" s="156">
        <f>SUMIFS(Import!M$2:M$237,Import!$F$2:$F$237,$F76,Import!$G$2:$G$237,$G76)</f>
        <v>9</v>
      </c>
      <c r="N76" s="25">
        <f>SUMIFS(Import!N$2:N$237,Import!$F$2:$F$237,$F76,Import!$G$2:$G$237,$G76)</f>
        <v>0.98</v>
      </c>
      <c r="O76" s="25">
        <f>SUMIFS(Import!O$2:O$237,Import!$F$2:$F$237,$F76,Import!$G$2:$G$237,$G76)</f>
        <v>2.39</v>
      </c>
      <c r="P76" s="156">
        <f>SUMIFS(Import!P$2:P$237,Import!$F$2:$F$237,$F76,Import!$G$2:$G$237,$G76)</f>
        <v>10</v>
      </c>
      <c r="Q76" s="25">
        <f>SUMIFS(Import!Q$2:Q$237,Import!$F$2:$F$237,$F76,Import!$G$2:$G$237,$G76)</f>
        <v>1.0900000000000001</v>
      </c>
      <c r="R76" s="25">
        <f>SUMIFS(Import!R$2:R$237,Import!$F$2:$F$237,$F76,Import!$G$2:$G$237,$G76)</f>
        <v>2.66</v>
      </c>
      <c r="S76" s="156">
        <f>SUMIFS(Import!S$2:S$237,Import!$F$2:$F$237,$F76,Import!$G$2:$G$237,$G76)</f>
        <v>357</v>
      </c>
      <c r="T76" s="25">
        <f>SUMIFS(Import!T$2:T$237,Import!$F$2:$F$237,$F76,Import!$G$2:$G$237,$G76)</f>
        <v>38.85</v>
      </c>
      <c r="U76" s="25">
        <f>SUMIFS(Import!U$2:U$237,Import!$F$2:$F$237,$F76,Import!$G$2:$G$237,$G76)</f>
        <v>94.95</v>
      </c>
      <c r="V76" s="25">
        <v>1</v>
      </c>
      <c r="W76" s="25" t="s">
        <v>32</v>
      </c>
      <c r="X76" s="25" t="s">
        <v>33</v>
      </c>
      <c r="Y76" s="25" t="s">
        <v>34</v>
      </c>
      <c r="Z76" s="160">
        <f>SUMIFS(Import!Z$2:Z$237,Import!$F$2:$F$237,$F76,Import!$G$2:$G$237,$G76)</f>
        <v>221</v>
      </c>
      <c r="AA76" s="25">
        <f>SUMIFS(Import!AA$2:AA$237,Import!$F$2:$F$237,$F76,Import!$G$2:$G$237,$G76)</f>
        <v>24.05</v>
      </c>
      <c r="AB76" s="176">
        <f>SUMIFS(Import!AB$2:AB$237,Import!$F$2:$F$237,$F76,Import!$G$2:$G$237,$G76)</f>
        <v>61.9</v>
      </c>
      <c r="AC76" s="25">
        <v>2</v>
      </c>
      <c r="AD76" s="25" t="s">
        <v>35</v>
      </c>
      <c r="AE76" s="25" t="s">
        <v>36</v>
      </c>
      <c r="AF76" s="25" t="s">
        <v>37</v>
      </c>
      <c r="AG76" s="160">
        <f>SUMIFS(Import!AG$2:AG$237,Import!$F$2:$F$237,$F76,Import!$G$2:$G$237,$G76)</f>
        <v>136</v>
      </c>
      <c r="AH76" s="25">
        <f>SUMIFS(Import!AH$2:AH$237,Import!$F$2:$F$237,$F76,Import!$G$2:$G$237,$G76)</f>
        <v>14.8</v>
      </c>
      <c r="AI76" s="118">
        <f>SUMIFS(Import!AI$2:AI$237,Import!$F$2:$F$237,$F76,Import!$G$2:$G$237,$G76)</f>
        <v>38.1</v>
      </c>
      <c r="AN76" s="25">
        <f ca="1">SUMIFS(Import!AN$2:AN$166,Import!$F$2:$F$166,$F76,Import!$G$2:$G$166,$G76)</f>
        <v>0</v>
      </c>
      <c r="AO76" s="25">
        <f ca="1">SUMIFS(Import!AO$2:AO$166,Import!$F$2:$F$166,$F76,Import!$G$2:$G$166,$G76)</f>
        <v>0</v>
      </c>
      <c r="AP76" s="25">
        <f ca="1">SUMIFS(Import!AP$2:AP$166,Import!$F$2:$F$166,$F76,Import!$G$2:$G$166,$G76)</f>
        <v>0</v>
      </c>
      <c r="AU76" s="25">
        <f ca="1">SUMIFS(Import!AU$2:AU$166,Import!$F$2:$F$166,$F76,Import!$G$2:$G$166,$G76)</f>
        <v>0</v>
      </c>
      <c r="AV76" s="25">
        <f ca="1">SUMIFS(Import!AV$2:AV$166,Import!$F$2:$F$166,$F76,Import!$G$2:$G$166,$G76)</f>
        <v>0</v>
      </c>
      <c r="AW76" s="25">
        <f ca="1">SUMIFS(Import!AW$2:AW$166,Import!$F$2:$F$166,$F76,Import!$G$2:$G$166,$G76)</f>
        <v>0</v>
      </c>
      <c r="BB76" s="25">
        <f ca="1">SUMIFS(Import!BB$2:BB$166,Import!$F$2:$F$166,$F76,Import!$G$2:$G$166,$G76)</f>
        <v>0</v>
      </c>
      <c r="BC76" s="25">
        <f ca="1">SUMIFS(Import!BC$2:BC$166,Import!$F$2:$F$166,$F76,Import!$G$2:$G$166,$G76)</f>
        <v>0</v>
      </c>
      <c r="BD76" s="25">
        <f ca="1">SUMIFS(Import!BD$2:BD$166,Import!$F$2:$F$166,$F76,Import!$G$2:$G$166,$G76)</f>
        <v>0</v>
      </c>
      <c r="BI76" s="25">
        <f ca="1">SUMIFS(Import!BI$2:BI$166,Import!$F$2:$F$166,$F76,Import!$G$2:$G$166,$G76)</f>
        <v>0</v>
      </c>
      <c r="BJ76" s="25">
        <f ca="1">SUMIFS(Import!BJ$2:BJ$166,Import!$F$2:$F$166,$F76,Import!$G$2:$G$166,$G76)</f>
        <v>0</v>
      </c>
      <c r="BK76" s="25">
        <f ca="1">SUMIFS(Import!BK$2:BK$166,Import!$F$2:$F$166,$F76,Import!$G$2:$G$166,$G76)</f>
        <v>0</v>
      </c>
      <c r="BP76" s="25">
        <f ca="1">SUMIFS(Import!BP$2:BP$166,Import!$F$2:$F$166,$F76,Import!$G$2:$G$166,$G76)</f>
        <v>0</v>
      </c>
      <c r="BQ76" s="25">
        <f ca="1">SUMIFS(Import!BQ$2:BQ$166,Import!$F$2:$F$166,$F76,Import!$G$2:$G$166,$G76)</f>
        <v>0</v>
      </c>
      <c r="BR76" s="25">
        <f ca="1">SUMIFS(Import!BR$2:BR$166,Import!$F$2:$F$166,$F76,Import!$G$2:$G$166,$G76)</f>
        <v>0</v>
      </c>
      <c r="BW76" s="25">
        <f ca="1">SUMIFS(Import!BW$2:BW$166,Import!$F$2:$F$166,$F76,Import!$G$2:$G$166,$G76)</f>
        <v>0</v>
      </c>
      <c r="BX76" s="25">
        <f ca="1">SUMIFS(Import!BX$2:BX$166,Import!$F$2:$F$166,$F76,Import!$G$2:$G$166,$G76)</f>
        <v>0</v>
      </c>
      <c r="BY76" s="25">
        <f ca="1">SUMIFS(Import!BY$2:BY$166,Import!$F$2:$F$166,$F76,Import!$G$2:$G$166,$G76)</f>
        <v>0</v>
      </c>
      <c r="CD76" s="25">
        <f ca="1">SUMIFS(Import!CD$2:CD$166,Import!$F$2:$F$166,$F76,Import!$G$2:$G$166,$G76)</f>
        <v>0</v>
      </c>
      <c r="CE76" s="25">
        <f ca="1">SUMIFS(Import!CE$2:CE$166,Import!$F$2:$F$166,$F76,Import!$G$2:$G$166,$G76)</f>
        <v>0</v>
      </c>
      <c r="CF76" s="25">
        <f ca="1">SUMIFS(Import!CF$2:CF$166,Import!$F$2:$F$166,$F76,Import!$G$2:$G$166,$G76)</f>
        <v>0</v>
      </c>
      <c r="CK76" s="25">
        <f ca="1">SUMIFS(Import!CK$2:CK$166,Import!$F$2:$F$166,$F76,Import!$G$2:$G$166,$G76)</f>
        <v>0</v>
      </c>
      <c r="CL76" s="25">
        <f ca="1">SUMIFS(Import!CL$2:CL$166,Import!$F$2:$F$166,$F76,Import!$G$2:$G$166,$G76)</f>
        <v>0</v>
      </c>
      <c r="CM76" s="25">
        <f ca="1">SUMIFS(Import!CM$2:CM$166,Import!$F$2:$F$166,$F76,Import!$G$2:$G$166,$G76)</f>
        <v>0</v>
      </c>
      <c r="CR76" s="25">
        <f ca="1">SUMIFS(Import!CR$2:CR$166,Import!$F$2:$F$166,$F76,Import!$G$2:$G$166,$G76)</f>
        <v>0</v>
      </c>
      <c r="CS76" s="25">
        <f ca="1">SUMIFS(Import!CS$2:CS$166,Import!$F$2:$F$166,$F76,Import!$G$2:$G$166,$G76)</f>
        <v>0</v>
      </c>
      <c r="CT76" s="25">
        <f ca="1">SUMIFS(Import!CT$2:CT$166,Import!$F$2:$F$166,$F76,Import!$G$2:$G$166,$G76)</f>
        <v>0</v>
      </c>
    </row>
    <row r="77" spans="1:98" s="25" customFormat="1" x14ac:dyDescent="0.15">
      <c r="A77" s="109" t="s">
        <v>28</v>
      </c>
      <c r="B77" s="25" t="s">
        <v>29</v>
      </c>
      <c r="C77" s="25">
        <v>2</v>
      </c>
      <c r="D77" s="25" t="s">
        <v>49</v>
      </c>
      <c r="E77" s="25">
        <v>25</v>
      </c>
      <c r="F77" s="25" t="s">
        <v>53</v>
      </c>
      <c r="G77" s="25">
        <v>9</v>
      </c>
      <c r="H77" s="156">
        <f>IF(SUMIFS(Import!H$2:H$237,Import!$F$2:$F$237,$F77,Import!$G$2:$G$237,$G77)=0,Data_T1!$H77,SUMIFS(Import!H$2:H$237,Import!$F$2:$F$237,$F77,Import!$G$2:$G$237,$G77))</f>
        <v>1060</v>
      </c>
      <c r="I77" s="156">
        <f>SUMIFS(Import!I$2:I$237,Import!$F$2:$F$237,$F77,Import!$G$2:$G$237,$G77)</f>
        <v>617</v>
      </c>
      <c r="J77" s="25">
        <f>SUMIFS(Import!J$2:J$237,Import!$F$2:$F$237,$F77,Import!$G$2:$G$237,$G77)</f>
        <v>58.21</v>
      </c>
      <c r="K77" s="156">
        <f>SUMIFS(Import!K$2:K$237,Import!$F$2:$F$237,$F77,Import!$G$2:$G$237,$G77)</f>
        <v>443</v>
      </c>
      <c r="L77" s="25">
        <f>SUMIFS(Import!L$2:L$237,Import!$F$2:$F$237,$F77,Import!$G$2:$G$237,$G77)</f>
        <v>41.79</v>
      </c>
      <c r="M77" s="156">
        <f>SUMIFS(Import!M$2:M$237,Import!$F$2:$F$237,$F77,Import!$G$2:$G$237,$G77)</f>
        <v>12</v>
      </c>
      <c r="N77" s="25">
        <f>SUMIFS(Import!N$2:N$237,Import!$F$2:$F$237,$F77,Import!$G$2:$G$237,$G77)</f>
        <v>1.1299999999999999</v>
      </c>
      <c r="O77" s="25">
        <f>SUMIFS(Import!O$2:O$237,Import!$F$2:$F$237,$F77,Import!$G$2:$G$237,$G77)</f>
        <v>2.71</v>
      </c>
      <c r="P77" s="156">
        <f>SUMIFS(Import!P$2:P$237,Import!$F$2:$F$237,$F77,Import!$G$2:$G$237,$G77)</f>
        <v>7</v>
      </c>
      <c r="Q77" s="25">
        <f>SUMIFS(Import!Q$2:Q$237,Import!$F$2:$F$237,$F77,Import!$G$2:$G$237,$G77)</f>
        <v>0.66</v>
      </c>
      <c r="R77" s="25">
        <f>SUMIFS(Import!R$2:R$237,Import!$F$2:$F$237,$F77,Import!$G$2:$G$237,$G77)</f>
        <v>1.58</v>
      </c>
      <c r="S77" s="156">
        <f>SUMIFS(Import!S$2:S$237,Import!$F$2:$F$237,$F77,Import!$G$2:$G$237,$G77)</f>
        <v>424</v>
      </c>
      <c r="T77" s="25">
        <f>SUMIFS(Import!T$2:T$237,Import!$F$2:$F$237,$F77,Import!$G$2:$G$237,$G77)</f>
        <v>40</v>
      </c>
      <c r="U77" s="25">
        <f>SUMIFS(Import!U$2:U$237,Import!$F$2:$F$237,$F77,Import!$G$2:$G$237,$G77)</f>
        <v>95.71</v>
      </c>
      <c r="V77" s="25">
        <v>1</v>
      </c>
      <c r="W77" s="25" t="s">
        <v>32</v>
      </c>
      <c r="X77" s="25" t="s">
        <v>33</v>
      </c>
      <c r="Y77" s="25" t="s">
        <v>34</v>
      </c>
      <c r="Z77" s="160">
        <f>SUMIFS(Import!Z$2:Z$237,Import!$F$2:$F$237,$F77,Import!$G$2:$G$237,$G77)</f>
        <v>239</v>
      </c>
      <c r="AA77" s="25">
        <f>SUMIFS(Import!AA$2:AA$237,Import!$F$2:$F$237,$F77,Import!$G$2:$G$237,$G77)</f>
        <v>22.55</v>
      </c>
      <c r="AB77" s="176">
        <f>SUMIFS(Import!AB$2:AB$237,Import!$F$2:$F$237,$F77,Import!$G$2:$G$237,$G77)</f>
        <v>56.37</v>
      </c>
      <c r="AC77" s="25">
        <v>2</v>
      </c>
      <c r="AD77" s="25" t="s">
        <v>35</v>
      </c>
      <c r="AE77" s="25" t="s">
        <v>36</v>
      </c>
      <c r="AF77" s="25" t="s">
        <v>37</v>
      </c>
      <c r="AG77" s="160">
        <f>SUMIFS(Import!AG$2:AG$237,Import!$F$2:$F$237,$F77,Import!$G$2:$G$237,$G77)</f>
        <v>185</v>
      </c>
      <c r="AH77" s="25">
        <f>SUMIFS(Import!AH$2:AH$237,Import!$F$2:$F$237,$F77,Import!$G$2:$G$237,$G77)</f>
        <v>17.45</v>
      </c>
      <c r="AI77" s="118">
        <f>SUMIFS(Import!AI$2:AI$237,Import!$F$2:$F$237,$F77,Import!$G$2:$G$237,$G77)</f>
        <v>43.63</v>
      </c>
      <c r="AN77" s="25">
        <f ca="1">SUMIFS(Import!AN$2:AN$166,Import!$F$2:$F$166,$F77,Import!$G$2:$G$166,$G77)</f>
        <v>0</v>
      </c>
      <c r="AO77" s="25">
        <f ca="1">SUMIFS(Import!AO$2:AO$166,Import!$F$2:$F$166,$F77,Import!$G$2:$G$166,$G77)</f>
        <v>0</v>
      </c>
      <c r="AP77" s="25">
        <f ca="1">SUMIFS(Import!AP$2:AP$166,Import!$F$2:$F$166,$F77,Import!$G$2:$G$166,$G77)</f>
        <v>0</v>
      </c>
      <c r="AU77" s="25">
        <f ca="1">SUMIFS(Import!AU$2:AU$166,Import!$F$2:$F$166,$F77,Import!$G$2:$G$166,$G77)</f>
        <v>0</v>
      </c>
      <c r="AV77" s="25">
        <f ca="1">SUMIFS(Import!AV$2:AV$166,Import!$F$2:$F$166,$F77,Import!$G$2:$G$166,$G77)</f>
        <v>0</v>
      </c>
      <c r="AW77" s="25">
        <f ca="1">SUMIFS(Import!AW$2:AW$166,Import!$F$2:$F$166,$F77,Import!$G$2:$G$166,$G77)</f>
        <v>0</v>
      </c>
      <c r="BB77" s="25">
        <f ca="1">SUMIFS(Import!BB$2:BB$166,Import!$F$2:$F$166,$F77,Import!$G$2:$G$166,$G77)</f>
        <v>0</v>
      </c>
      <c r="BC77" s="25">
        <f ca="1">SUMIFS(Import!BC$2:BC$166,Import!$F$2:$F$166,$F77,Import!$G$2:$G$166,$G77)</f>
        <v>0</v>
      </c>
      <c r="BD77" s="25">
        <f ca="1">SUMIFS(Import!BD$2:BD$166,Import!$F$2:$F$166,$F77,Import!$G$2:$G$166,$G77)</f>
        <v>0</v>
      </c>
      <c r="BI77" s="25">
        <f ca="1">SUMIFS(Import!BI$2:BI$166,Import!$F$2:$F$166,$F77,Import!$G$2:$G$166,$G77)</f>
        <v>0</v>
      </c>
      <c r="BJ77" s="25">
        <f ca="1">SUMIFS(Import!BJ$2:BJ$166,Import!$F$2:$F$166,$F77,Import!$G$2:$G$166,$G77)</f>
        <v>0</v>
      </c>
      <c r="BK77" s="25">
        <f ca="1">SUMIFS(Import!BK$2:BK$166,Import!$F$2:$F$166,$F77,Import!$G$2:$G$166,$G77)</f>
        <v>0</v>
      </c>
      <c r="BP77" s="25">
        <f ca="1">SUMIFS(Import!BP$2:BP$166,Import!$F$2:$F$166,$F77,Import!$G$2:$G$166,$G77)</f>
        <v>0</v>
      </c>
      <c r="BQ77" s="25">
        <f ca="1">SUMIFS(Import!BQ$2:BQ$166,Import!$F$2:$F$166,$F77,Import!$G$2:$G$166,$G77)</f>
        <v>0</v>
      </c>
      <c r="BR77" s="25">
        <f ca="1">SUMIFS(Import!BR$2:BR$166,Import!$F$2:$F$166,$F77,Import!$G$2:$G$166,$G77)</f>
        <v>0</v>
      </c>
      <c r="BW77" s="25">
        <f ca="1">SUMIFS(Import!BW$2:BW$166,Import!$F$2:$F$166,$F77,Import!$G$2:$G$166,$G77)</f>
        <v>0</v>
      </c>
      <c r="BX77" s="25">
        <f ca="1">SUMIFS(Import!BX$2:BX$166,Import!$F$2:$F$166,$F77,Import!$G$2:$G$166,$G77)</f>
        <v>0</v>
      </c>
      <c r="BY77" s="25">
        <f ca="1">SUMIFS(Import!BY$2:BY$166,Import!$F$2:$F$166,$F77,Import!$G$2:$G$166,$G77)</f>
        <v>0</v>
      </c>
      <c r="CD77" s="25">
        <f ca="1">SUMIFS(Import!CD$2:CD$166,Import!$F$2:$F$166,$F77,Import!$G$2:$G$166,$G77)</f>
        <v>0</v>
      </c>
      <c r="CE77" s="25">
        <f ca="1">SUMIFS(Import!CE$2:CE$166,Import!$F$2:$F$166,$F77,Import!$G$2:$G$166,$G77)</f>
        <v>0</v>
      </c>
      <c r="CF77" s="25">
        <f ca="1">SUMIFS(Import!CF$2:CF$166,Import!$F$2:$F$166,$F77,Import!$G$2:$G$166,$G77)</f>
        <v>0</v>
      </c>
      <c r="CK77" s="25">
        <f ca="1">SUMIFS(Import!CK$2:CK$166,Import!$F$2:$F$166,$F77,Import!$G$2:$G$166,$G77)</f>
        <v>0</v>
      </c>
      <c r="CL77" s="25">
        <f ca="1">SUMIFS(Import!CL$2:CL$166,Import!$F$2:$F$166,$F77,Import!$G$2:$G$166,$G77)</f>
        <v>0</v>
      </c>
      <c r="CM77" s="25">
        <f ca="1">SUMIFS(Import!CM$2:CM$166,Import!$F$2:$F$166,$F77,Import!$G$2:$G$166,$G77)</f>
        <v>0</v>
      </c>
      <c r="CR77" s="25">
        <f ca="1">SUMIFS(Import!CR$2:CR$166,Import!$F$2:$F$166,$F77,Import!$G$2:$G$166,$G77)</f>
        <v>0</v>
      </c>
      <c r="CS77" s="25">
        <f ca="1">SUMIFS(Import!CS$2:CS$166,Import!$F$2:$F$166,$F77,Import!$G$2:$G$166,$G77)</f>
        <v>0</v>
      </c>
      <c r="CT77" s="25">
        <f ca="1">SUMIFS(Import!CT$2:CT$166,Import!$F$2:$F$166,$F77,Import!$G$2:$G$166,$G77)</f>
        <v>0</v>
      </c>
    </row>
    <row r="78" spans="1:98" s="25" customFormat="1" x14ac:dyDescent="0.15">
      <c r="A78" s="109" t="s">
        <v>28</v>
      </c>
      <c r="B78" s="25" t="s">
        <v>29</v>
      </c>
      <c r="C78" s="25">
        <v>2</v>
      </c>
      <c r="D78" s="25" t="s">
        <v>49</v>
      </c>
      <c r="E78" s="25">
        <v>25</v>
      </c>
      <c r="F78" s="25" t="s">
        <v>53</v>
      </c>
      <c r="G78" s="25">
        <v>10</v>
      </c>
      <c r="H78" s="156">
        <f>IF(SUMIFS(Import!H$2:H$237,Import!$F$2:$F$237,$F78,Import!$G$2:$G$237,$G78)=0,Data_T1!$H78,SUMIFS(Import!H$2:H$237,Import!$F$2:$F$237,$F78,Import!$G$2:$G$237,$G78))</f>
        <v>1186</v>
      </c>
      <c r="I78" s="156">
        <f>SUMIFS(Import!I$2:I$237,Import!$F$2:$F$237,$F78,Import!$G$2:$G$237,$G78)</f>
        <v>524</v>
      </c>
      <c r="J78" s="25">
        <f>SUMIFS(Import!J$2:J$237,Import!$F$2:$F$237,$F78,Import!$G$2:$G$237,$G78)</f>
        <v>44.18</v>
      </c>
      <c r="K78" s="156">
        <f>SUMIFS(Import!K$2:K$237,Import!$F$2:$F$237,$F78,Import!$G$2:$G$237,$G78)</f>
        <v>662</v>
      </c>
      <c r="L78" s="25">
        <f>SUMIFS(Import!L$2:L$237,Import!$F$2:$F$237,$F78,Import!$G$2:$G$237,$G78)</f>
        <v>55.82</v>
      </c>
      <c r="M78" s="156">
        <f>SUMIFS(Import!M$2:M$237,Import!$F$2:$F$237,$F78,Import!$G$2:$G$237,$G78)</f>
        <v>31</v>
      </c>
      <c r="N78" s="25">
        <f>SUMIFS(Import!N$2:N$237,Import!$F$2:$F$237,$F78,Import!$G$2:$G$237,$G78)</f>
        <v>2.61</v>
      </c>
      <c r="O78" s="25">
        <f>SUMIFS(Import!O$2:O$237,Import!$F$2:$F$237,$F78,Import!$G$2:$G$237,$G78)</f>
        <v>4.68</v>
      </c>
      <c r="P78" s="156">
        <f>SUMIFS(Import!P$2:P$237,Import!$F$2:$F$237,$F78,Import!$G$2:$G$237,$G78)</f>
        <v>7</v>
      </c>
      <c r="Q78" s="25">
        <f>SUMIFS(Import!Q$2:Q$237,Import!$F$2:$F$237,$F78,Import!$G$2:$G$237,$G78)</f>
        <v>0.59</v>
      </c>
      <c r="R78" s="25">
        <f>SUMIFS(Import!R$2:R$237,Import!$F$2:$F$237,$F78,Import!$G$2:$G$237,$G78)</f>
        <v>1.06</v>
      </c>
      <c r="S78" s="156">
        <f>SUMIFS(Import!S$2:S$237,Import!$F$2:$F$237,$F78,Import!$G$2:$G$237,$G78)</f>
        <v>624</v>
      </c>
      <c r="T78" s="25">
        <f>SUMIFS(Import!T$2:T$237,Import!$F$2:$F$237,$F78,Import!$G$2:$G$237,$G78)</f>
        <v>52.61</v>
      </c>
      <c r="U78" s="25">
        <f>SUMIFS(Import!U$2:U$237,Import!$F$2:$F$237,$F78,Import!$G$2:$G$237,$G78)</f>
        <v>94.26</v>
      </c>
      <c r="V78" s="25">
        <v>1</v>
      </c>
      <c r="W78" s="25" t="s">
        <v>32</v>
      </c>
      <c r="X78" s="25" t="s">
        <v>33</v>
      </c>
      <c r="Y78" s="25" t="s">
        <v>34</v>
      </c>
      <c r="Z78" s="160">
        <f>SUMIFS(Import!Z$2:Z$237,Import!$F$2:$F$237,$F78,Import!$G$2:$G$237,$G78)</f>
        <v>395</v>
      </c>
      <c r="AA78" s="25">
        <f>SUMIFS(Import!AA$2:AA$237,Import!$F$2:$F$237,$F78,Import!$G$2:$G$237,$G78)</f>
        <v>33.31</v>
      </c>
      <c r="AB78" s="176">
        <f>SUMIFS(Import!AB$2:AB$237,Import!$F$2:$F$237,$F78,Import!$G$2:$G$237,$G78)</f>
        <v>63.3</v>
      </c>
      <c r="AC78" s="25">
        <v>2</v>
      </c>
      <c r="AD78" s="25" t="s">
        <v>35</v>
      </c>
      <c r="AE78" s="25" t="s">
        <v>36</v>
      </c>
      <c r="AF78" s="25" t="s">
        <v>37</v>
      </c>
      <c r="AG78" s="160">
        <f>SUMIFS(Import!AG$2:AG$237,Import!$F$2:$F$237,$F78,Import!$G$2:$G$237,$G78)</f>
        <v>229</v>
      </c>
      <c r="AH78" s="25">
        <f>SUMIFS(Import!AH$2:AH$237,Import!$F$2:$F$237,$F78,Import!$G$2:$G$237,$G78)</f>
        <v>19.309999999999999</v>
      </c>
      <c r="AI78" s="118">
        <f>SUMIFS(Import!AI$2:AI$237,Import!$F$2:$F$237,$F78,Import!$G$2:$G$237,$G78)</f>
        <v>36.700000000000003</v>
      </c>
      <c r="AN78" s="25">
        <f ca="1">SUMIFS(Import!AN$2:AN$166,Import!$F$2:$F$166,$F78,Import!$G$2:$G$166,$G78)</f>
        <v>0</v>
      </c>
      <c r="AO78" s="25">
        <f ca="1">SUMIFS(Import!AO$2:AO$166,Import!$F$2:$F$166,$F78,Import!$G$2:$G$166,$G78)</f>
        <v>0</v>
      </c>
      <c r="AP78" s="25">
        <f ca="1">SUMIFS(Import!AP$2:AP$166,Import!$F$2:$F$166,$F78,Import!$G$2:$G$166,$G78)</f>
        <v>0</v>
      </c>
      <c r="AU78" s="25">
        <f ca="1">SUMIFS(Import!AU$2:AU$166,Import!$F$2:$F$166,$F78,Import!$G$2:$G$166,$G78)</f>
        <v>0</v>
      </c>
      <c r="AV78" s="25">
        <f ca="1">SUMIFS(Import!AV$2:AV$166,Import!$F$2:$F$166,$F78,Import!$G$2:$G$166,$G78)</f>
        <v>0</v>
      </c>
      <c r="AW78" s="25">
        <f ca="1">SUMIFS(Import!AW$2:AW$166,Import!$F$2:$F$166,$F78,Import!$G$2:$G$166,$G78)</f>
        <v>0</v>
      </c>
      <c r="BB78" s="25">
        <f ca="1">SUMIFS(Import!BB$2:BB$166,Import!$F$2:$F$166,$F78,Import!$G$2:$G$166,$G78)</f>
        <v>0</v>
      </c>
      <c r="BC78" s="25">
        <f ca="1">SUMIFS(Import!BC$2:BC$166,Import!$F$2:$F$166,$F78,Import!$G$2:$G$166,$G78)</f>
        <v>0</v>
      </c>
      <c r="BD78" s="25">
        <f ca="1">SUMIFS(Import!BD$2:BD$166,Import!$F$2:$F$166,$F78,Import!$G$2:$G$166,$G78)</f>
        <v>0</v>
      </c>
      <c r="BI78" s="25">
        <f ca="1">SUMIFS(Import!BI$2:BI$166,Import!$F$2:$F$166,$F78,Import!$G$2:$G$166,$G78)</f>
        <v>0</v>
      </c>
      <c r="BJ78" s="25">
        <f ca="1">SUMIFS(Import!BJ$2:BJ$166,Import!$F$2:$F$166,$F78,Import!$G$2:$G$166,$G78)</f>
        <v>0</v>
      </c>
      <c r="BK78" s="25">
        <f ca="1">SUMIFS(Import!BK$2:BK$166,Import!$F$2:$F$166,$F78,Import!$G$2:$G$166,$G78)</f>
        <v>0</v>
      </c>
      <c r="BP78" s="25">
        <f ca="1">SUMIFS(Import!BP$2:BP$166,Import!$F$2:$F$166,$F78,Import!$G$2:$G$166,$G78)</f>
        <v>0</v>
      </c>
      <c r="BQ78" s="25">
        <f ca="1">SUMIFS(Import!BQ$2:BQ$166,Import!$F$2:$F$166,$F78,Import!$G$2:$G$166,$G78)</f>
        <v>0</v>
      </c>
      <c r="BR78" s="25">
        <f ca="1">SUMIFS(Import!BR$2:BR$166,Import!$F$2:$F$166,$F78,Import!$G$2:$G$166,$G78)</f>
        <v>0</v>
      </c>
      <c r="BW78" s="25">
        <f ca="1">SUMIFS(Import!BW$2:BW$166,Import!$F$2:$F$166,$F78,Import!$G$2:$G$166,$G78)</f>
        <v>0</v>
      </c>
      <c r="BX78" s="25">
        <f ca="1">SUMIFS(Import!BX$2:BX$166,Import!$F$2:$F$166,$F78,Import!$G$2:$G$166,$G78)</f>
        <v>0</v>
      </c>
      <c r="BY78" s="25">
        <f ca="1">SUMIFS(Import!BY$2:BY$166,Import!$F$2:$F$166,$F78,Import!$G$2:$G$166,$G78)</f>
        <v>0</v>
      </c>
      <c r="CD78" s="25">
        <f ca="1">SUMIFS(Import!CD$2:CD$166,Import!$F$2:$F$166,$F78,Import!$G$2:$G$166,$G78)</f>
        <v>0</v>
      </c>
      <c r="CE78" s="25">
        <f ca="1">SUMIFS(Import!CE$2:CE$166,Import!$F$2:$F$166,$F78,Import!$G$2:$G$166,$G78)</f>
        <v>0</v>
      </c>
      <c r="CF78" s="25">
        <f ca="1">SUMIFS(Import!CF$2:CF$166,Import!$F$2:$F$166,$F78,Import!$G$2:$G$166,$G78)</f>
        <v>0</v>
      </c>
      <c r="CK78" s="25">
        <f ca="1">SUMIFS(Import!CK$2:CK$166,Import!$F$2:$F$166,$F78,Import!$G$2:$G$166,$G78)</f>
        <v>0</v>
      </c>
      <c r="CL78" s="25">
        <f ca="1">SUMIFS(Import!CL$2:CL$166,Import!$F$2:$F$166,$F78,Import!$G$2:$G$166,$G78)</f>
        <v>0</v>
      </c>
      <c r="CM78" s="25">
        <f ca="1">SUMIFS(Import!CM$2:CM$166,Import!$F$2:$F$166,$F78,Import!$G$2:$G$166,$G78)</f>
        <v>0</v>
      </c>
      <c r="CR78" s="25">
        <f ca="1">SUMIFS(Import!CR$2:CR$166,Import!$F$2:$F$166,$F78,Import!$G$2:$G$166,$G78)</f>
        <v>0</v>
      </c>
      <c r="CS78" s="25">
        <f ca="1">SUMIFS(Import!CS$2:CS$166,Import!$F$2:$F$166,$F78,Import!$G$2:$G$166,$G78)</f>
        <v>0</v>
      </c>
      <c r="CT78" s="25">
        <f ca="1">SUMIFS(Import!CT$2:CT$166,Import!$F$2:$F$166,$F78,Import!$G$2:$G$166,$G78)</f>
        <v>0</v>
      </c>
    </row>
    <row r="79" spans="1:98" s="25" customFormat="1" x14ac:dyDescent="0.15">
      <c r="A79" s="109" t="s">
        <v>28</v>
      </c>
      <c r="B79" s="25" t="s">
        <v>29</v>
      </c>
      <c r="C79" s="25">
        <v>2</v>
      </c>
      <c r="D79" s="25" t="s">
        <v>49</v>
      </c>
      <c r="E79" s="25">
        <v>25</v>
      </c>
      <c r="F79" s="25" t="s">
        <v>53</v>
      </c>
      <c r="G79" s="25">
        <v>11</v>
      </c>
      <c r="H79" s="156">
        <f>IF(SUMIFS(Import!H$2:H$237,Import!$F$2:$F$237,$F79,Import!$G$2:$G$237,$G79)=0,Data_T1!$H79,SUMIFS(Import!H$2:H$237,Import!$F$2:$F$237,$F79,Import!$G$2:$G$237,$G79))</f>
        <v>997</v>
      </c>
      <c r="I79" s="156">
        <f>SUMIFS(Import!I$2:I$237,Import!$F$2:$F$237,$F79,Import!$G$2:$G$237,$G79)</f>
        <v>532</v>
      </c>
      <c r="J79" s="25">
        <f>SUMIFS(Import!J$2:J$237,Import!$F$2:$F$237,$F79,Import!$G$2:$G$237,$G79)</f>
        <v>53.36</v>
      </c>
      <c r="K79" s="156">
        <f>SUMIFS(Import!K$2:K$237,Import!$F$2:$F$237,$F79,Import!$G$2:$G$237,$G79)</f>
        <v>465</v>
      </c>
      <c r="L79" s="25">
        <f>SUMIFS(Import!L$2:L$237,Import!$F$2:$F$237,$F79,Import!$G$2:$G$237,$G79)</f>
        <v>46.64</v>
      </c>
      <c r="M79" s="156">
        <f>SUMIFS(Import!M$2:M$237,Import!$F$2:$F$237,$F79,Import!$G$2:$G$237,$G79)</f>
        <v>24</v>
      </c>
      <c r="N79" s="25">
        <f>SUMIFS(Import!N$2:N$237,Import!$F$2:$F$237,$F79,Import!$G$2:$G$237,$G79)</f>
        <v>2.41</v>
      </c>
      <c r="O79" s="25">
        <f>SUMIFS(Import!O$2:O$237,Import!$F$2:$F$237,$F79,Import!$G$2:$G$237,$G79)</f>
        <v>5.16</v>
      </c>
      <c r="P79" s="156">
        <f>SUMIFS(Import!P$2:P$237,Import!$F$2:$F$237,$F79,Import!$G$2:$G$237,$G79)</f>
        <v>4</v>
      </c>
      <c r="Q79" s="25">
        <f>SUMIFS(Import!Q$2:Q$237,Import!$F$2:$F$237,$F79,Import!$G$2:$G$237,$G79)</f>
        <v>0.4</v>
      </c>
      <c r="R79" s="25">
        <f>SUMIFS(Import!R$2:R$237,Import!$F$2:$F$237,$F79,Import!$G$2:$G$237,$G79)</f>
        <v>0.86</v>
      </c>
      <c r="S79" s="156">
        <f>SUMIFS(Import!S$2:S$237,Import!$F$2:$F$237,$F79,Import!$G$2:$G$237,$G79)</f>
        <v>437</v>
      </c>
      <c r="T79" s="25">
        <f>SUMIFS(Import!T$2:T$237,Import!$F$2:$F$237,$F79,Import!$G$2:$G$237,$G79)</f>
        <v>43.83</v>
      </c>
      <c r="U79" s="25">
        <f>SUMIFS(Import!U$2:U$237,Import!$F$2:$F$237,$F79,Import!$G$2:$G$237,$G79)</f>
        <v>93.98</v>
      </c>
      <c r="V79" s="25">
        <v>1</v>
      </c>
      <c r="W79" s="25" t="s">
        <v>32</v>
      </c>
      <c r="X79" s="25" t="s">
        <v>33</v>
      </c>
      <c r="Y79" s="25" t="s">
        <v>34</v>
      </c>
      <c r="Z79" s="160">
        <f>SUMIFS(Import!Z$2:Z$237,Import!$F$2:$F$237,$F79,Import!$G$2:$G$237,$G79)</f>
        <v>275</v>
      </c>
      <c r="AA79" s="25">
        <f>SUMIFS(Import!AA$2:AA$237,Import!$F$2:$F$237,$F79,Import!$G$2:$G$237,$G79)</f>
        <v>27.58</v>
      </c>
      <c r="AB79" s="176">
        <f>SUMIFS(Import!AB$2:AB$237,Import!$F$2:$F$237,$F79,Import!$G$2:$G$237,$G79)</f>
        <v>62.93</v>
      </c>
      <c r="AC79" s="25">
        <v>2</v>
      </c>
      <c r="AD79" s="25" t="s">
        <v>35</v>
      </c>
      <c r="AE79" s="25" t="s">
        <v>36</v>
      </c>
      <c r="AF79" s="25" t="s">
        <v>37</v>
      </c>
      <c r="AG79" s="160">
        <f>SUMIFS(Import!AG$2:AG$237,Import!$F$2:$F$237,$F79,Import!$G$2:$G$237,$G79)</f>
        <v>162</v>
      </c>
      <c r="AH79" s="25">
        <f>SUMIFS(Import!AH$2:AH$237,Import!$F$2:$F$237,$F79,Import!$G$2:$G$237,$G79)</f>
        <v>16.25</v>
      </c>
      <c r="AI79" s="118">
        <f>SUMIFS(Import!AI$2:AI$237,Import!$F$2:$F$237,$F79,Import!$G$2:$G$237,$G79)</f>
        <v>37.07</v>
      </c>
      <c r="AN79" s="25">
        <f ca="1">SUMIFS(Import!AN$2:AN$166,Import!$F$2:$F$166,$F79,Import!$G$2:$G$166,$G79)</f>
        <v>0</v>
      </c>
      <c r="AO79" s="25">
        <f ca="1">SUMIFS(Import!AO$2:AO$166,Import!$F$2:$F$166,$F79,Import!$G$2:$G$166,$G79)</f>
        <v>0</v>
      </c>
      <c r="AP79" s="25">
        <f ca="1">SUMIFS(Import!AP$2:AP$166,Import!$F$2:$F$166,$F79,Import!$G$2:$G$166,$G79)</f>
        <v>0</v>
      </c>
      <c r="AU79" s="25">
        <f ca="1">SUMIFS(Import!AU$2:AU$166,Import!$F$2:$F$166,$F79,Import!$G$2:$G$166,$G79)</f>
        <v>0</v>
      </c>
      <c r="AV79" s="25">
        <f ca="1">SUMIFS(Import!AV$2:AV$166,Import!$F$2:$F$166,$F79,Import!$G$2:$G$166,$G79)</f>
        <v>0</v>
      </c>
      <c r="AW79" s="25">
        <f ca="1">SUMIFS(Import!AW$2:AW$166,Import!$F$2:$F$166,$F79,Import!$G$2:$G$166,$G79)</f>
        <v>0</v>
      </c>
      <c r="BB79" s="25">
        <f ca="1">SUMIFS(Import!BB$2:BB$166,Import!$F$2:$F$166,$F79,Import!$G$2:$G$166,$G79)</f>
        <v>0</v>
      </c>
      <c r="BC79" s="25">
        <f ca="1">SUMIFS(Import!BC$2:BC$166,Import!$F$2:$F$166,$F79,Import!$G$2:$G$166,$G79)</f>
        <v>0</v>
      </c>
      <c r="BD79" s="25">
        <f ca="1">SUMIFS(Import!BD$2:BD$166,Import!$F$2:$F$166,$F79,Import!$G$2:$G$166,$G79)</f>
        <v>0</v>
      </c>
      <c r="BI79" s="25">
        <f ca="1">SUMIFS(Import!BI$2:BI$166,Import!$F$2:$F$166,$F79,Import!$G$2:$G$166,$G79)</f>
        <v>0</v>
      </c>
      <c r="BJ79" s="25">
        <f ca="1">SUMIFS(Import!BJ$2:BJ$166,Import!$F$2:$F$166,$F79,Import!$G$2:$G$166,$G79)</f>
        <v>0</v>
      </c>
      <c r="BK79" s="25">
        <f ca="1">SUMIFS(Import!BK$2:BK$166,Import!$F$2:$F$166,$F79,Import!$G$2:$G$166,$G79)</f>
        <v>0</v>
      </c>
      <c r="BP79" s="25">
        <f ca="1">SUMIFS(Import!BP$2:BP$166,Import!$F$2:$F$166,$F79,Import!$G$2:$G$166,$G79)</f>
        <v>0</v>
      </c>
      <c r="BQ79" s="25">
        <f ca="1">SUMIFS(Import!BQ$2:BQ$166,Import!$F$2:$F$166,$F79,Import!$G$2:$G$166,$G79)</f>
        <v>0</v>
      </c>
      <c r="BR79" s="25">
        <f ca="1">SUMIFS(Import!BR$2:BR$166,Import!$F$2:$F$166,$F79,Import!$G$2:$G$166,$G79)</f>
        <v>0</v>
      </c>
      <c r="BW79" s="25">
        <f ca="1">SUMIFS(Import!BW$2:BW$166,Import!$F$2:$F$166,$F79,Import!$G$2:$G$166,$G79)</f>
        <v>0</v>
      </c>
      <c r="BX79" s="25">
        <f ca="1">SUMIFS(Import!BX$2:BX$166,Import!$F$2:$F$166,$F79,Import!$G$2:$G$166,$G79)</f>
        <v>0</v>
      </c>
      <c r="BY79" s="25">
        <f ca="1">SUMIFS(Import!BY$2:BY$166,Import!$F$2:$F$166,$F79,Import!$G$2:$G$166,$G79)</f>
        <v>0</v>
      </c>
      <c r="CD79" s="25">
        <f ca="1">SUMIFS(Import!CD$2:CD$166,Import!$F$2:$F$166,$F79,Import!$G$2:$G$166,$G79)</f>
        <v>0</v>
      </c>
      <c r="CE79" s="25">
        <f ca="1">SUMIFS(Import!CE$2:CE$166,Import!$F$2:$F$166,$F79,Import!$G$2:$G$166,$G79)</f>
        <v>0</v>
      </c>
      <c r="CF79" s="25">
        <f ca="1">SUMIFS(Import!CF$2:CF$166,Import!$F$2:$F$166,$F79,Import!$G$2:$G$166,$G79)</f>
        <v>0</v>
      </c>
      <c r="CK79" s="25">
        <f ca="1">SUMIFS(Import!CK$2:CK$166,Import!$F$2:$F$166,$F79,Import!$G$2:$G$166,$G79)</f>
        <v>0</v>
      </c>
      <c r="CL79" s="25">
        <f ca="1">SUMIFS(Import!CL$2:CL$166,Import!$F$2:$F$166,$F79,Import!$G$2:$G$166,$G79)</f>
        <v>0</v>
      </c>
      <c r="CM79" s="25">
        <f ca="1">SUMIFS(Import!CM$2:CM$166,Import!$F$2:$F$166,$F79,Import!$G$2:$G$166,$G79)</f>
        <v>0</v>
      </c>
      <c r="CR79" s="25">
        <f ca="1">SUMIFS(Import!CR$2:CR$166,Import!$F$2:$F$166,$F79,Import!$G$2:$G$166,$G79)</f>
        <v>0</v>
      </c>
      <c r="CS79" s="25">
        <f ca="1">SUMIFS(Import!CS$2:CS$166,Import!$F$2:$F$166,$F79,Import!$G$2:$G$166,$G79)</f>
        <v>0</v>
      </c>
      <c r="CT79" s="25">
        <f ca="1">SUMIFS(Import!CT$2:CT$166,Import!$F$2:$F$166,$F79,Import!$G$2:$G$166,$G79)</f>
        <v>0</v>
      </c>
    </row>
    <row r="80" spans="1:98" s="25" customFormat="1" x14ac:dyDescent="0.15">
      <c r="A80" s="109" t="s">
        <v>28</v>
      </c>
      <c r="B80" s="25" t="s">
        <v>29</v>
      </c>
      <c r="C80" s="25">
        <v>2</v>
      </c>
      <c r="D80" s="25" t="s">
        <v>49</v>
      </c>
      <c r="E80" s="25">
        <v>25</v>
      </c>
      <c r="F80" s="25" t="s">
        <v>53</v>
      </c>
      <c r="G80" s="25">
        <v>12</v>
      </c>
      <c r="H80" s="156">
        <f>IF(SUMIFS(Import!H$2:H$237,Import!$F$2:$F$237,$F80,Import!$G$2:$G$237,$G80)=0,Data_T1!$H80,SUMIFS(Import!H$2:H$237,Import!$F$2:$F$237,$F80,Import!$G$2:$G$237,$G80))</f>
        <v>728</v>
      </c>
      <c r="I80" s="156">
        <f>SUMIFS(Import!I$2:I$237,Import!$F$2:$F$237,$F80,Import!$G$2:$G$237,$G80)</f>
        <v>433</v>
      </c>
      <c r="J80" s="25">
        <f>SUMIFS(Import!J$2:J$237,Import!$F$2:$F$237,$F80,Import!$G$2:$G$237,$G80)</f>
        <v>59.48</v>
      </c>
      <c r="K80" s="156">
        <f>SUMIFS(Import!K$2:K$237,Import!$F$2:$F$237,$F80,Import!$G$2:$G$237,$G80)</f>
        <v>295</v>
      </c>
      <c r="L80" s="25">
        <f>SUMIFS(Import!L$2:L$237,Import!$F$2:$F$237,$F80,Import!$G$2:$G$237,$G80)</f>
        <v>40.520000000000003</v>
      </c>
      <c r="M80" s="156">
        <f>SUMIFS(Import!M$2:M$237,Import!$F$2:$F$237,$F80,Import!$G$2:$G$237,$G80)</f>
        <v>12</v>
      </c>
      <c r="N80" s="25">
        <f>SUMIFS(Import!N$2:N$237,Import!$F$2:$F$237,$F80,Import!$G$2:$G$237,$G80)</f>
        <v>1.65</v>
      </c>
      <c r="O80" s="25">
        <f>SUMIFS(Import!O$2:O$237,Import!$F$2:$F$237,$F80,Import!$G$2:$G$237,$G80)</f>
        <v>4.07</v>
      </c>
      <c r="P80" s="156">
        <f>SUMIFS(Import!P$2:P$237,Import!$F$2:$F$237,$F80,Import!$G$2:$G$237,$G80)</f>
        <v>8</v>
      </c>
      <c r="Q80" s="25">
        <f>SUMIFS(Import!Q$2:Q$237,Import!$F$2:$F$237,$F80,Import!$G$2:$G$237,$G80)</f>
        <v>1.1000000000000001</v>
      </c>
      <c r="R80" s="25">
        <f>SUMIFS(Import!R$2:R$237,Import!$F$2:$F$237,$F80,Import!$G$2:$G$237,$G80)</f>
        <v>2.71</v>
      </c>
      <c r="S80" s="156">
        <f>SUMIFS(Import!S$2:S$237,Import!$F$2:$F$237,$F80,Import!$G$2:$G$237,$G80)</f>
        <v>275</v>
      </c>
      <c r="T80" s="25">
        <f>SUMIFS(Import!T$2:T$237,Import!$F$2:$F$237,$F80,Import!$G$2:$G$237,$G80)</f>
        <v>37.770000000000003</v>
      </c>
      <c r="U80" s="25">
        <f>SUMIFS(Import!U$2:U$237,Import!$F$2:$F$237,$F80,Import!$G$2:$G$237,$G80)</f>
        <v>93.22</v>
      </c>
      <c r="V80" s="25">
        <v>1</v>
      </c>
      <c r="W80" s="25" t="s">
        <v>32</v>
      </c>
      <c r="X80" s="25" t="s">
        <v>33</v>
      </c>
      <c r="Y80" s="25" t="s">
        <v>34</v>
      </c>
      <c r="Z80" s="160">
        <f>SUMIFS(Import!Z$2:Z$237,Import!$F$2:$F$237,$F80,Import!$G$2:$G$237,$G80)</f>
        <v>163</v>
      </c>
      <c r="AA80" s="25">
        <f>SUMIFS(Import!AA$2:AA$237,Import!$F$2:$F$237,$F80,Import!$G$2:$G$237,$G80)</f>
        <v>22.39</v>
      </c>
      <c r="AB80" s="176">
        <f>SUMIFS(Import!AB$2:AB$237,Import!$F$2:$F$237,$F80,Import!$G$2:$G$237,$G80)</f>
        <v>59.27</v>
      </c>
      <c r="AC80" s="25">
        <v>2</v>
      </c>
      <c r="AD80" s="25" t="s">
        <v>35</v>
      </c>
      <c r="AE80" s="25" t="s">
        <v>36</v>
      </c>
      <c r="AF80" s="25" t="s">
        <v>37</v>
      </c>
      <c r="AG80" s="160">
        <f>SUMIFS(Import!AG$2:AG$237,Import!$F$2:$F$237,$F80,Import!$G$2:$G$237,$G80)</f>
        <v>112</v>
      </c>
      <c r="AH80" s="25">
        <f>SUMIFS(Import!AH$2:AH$237,Import!$F$2:$F$237,$F80,Import!$G$2:$G$237,$G80)</f>
        <v>15.38</v>
      </c>
      <c r="AI80" s="118">
        <f>SUMIFS(Import!AI$2:AI$237,Import!$F$2:$F$237,$F80,Import!$G$2:$G$237,$G80)</f>
        <v>40.729999999999997</v>
      </c>
      <c r="AN80" s="25">
        <f ca="1">SUMIFS(Import!AN$2:AN$166,Import!$F$2:$F$166,$F80,Import!$G$2:$G$166,$G80)</f>
        <v>0</v>
      </c>
      <c r="AO80" s="25">
        <f ca="1">SUMIFS(Import!AO$2:AO$166,Import!$F$2:$F$166,$F80,Import!$G$2:$G$166,$G80)</f>
        <v>0</v>
      </c>
      <c r="AP80" s="25">
        <f ca="1">SUMIFS(Import!AP$2:AP$166,Import!$F$2:$F$166,$F80,Import!$G$2:$G$166,$G80)</f>
        <v>0</v>
      </c>
      <c r="AU80" s="25">
        <f ca="1">SUMIFS(Import!AU$2:AU$166,Import!$F$2:$F$166,$F80,Import!$G$2:$G$166,$G80)</f>
        <v>0</v>
      </c>
      <c r="AV80" s="25">
        <f ca="1">SUMIFS(Import!AV$2:AV$166,Import!$F$2:$F$166,$F80,Import!$G$2:$G$166,$G80)</f>
        <v>0</v>
      </c>
      <c r="AW80" s="25">
        <f ca="1">SUMIFS(Import!AW$2:AW$166,Import!$F$2:$F$166,$F80,Import!$G$2:$G$166,$G80)</f>
        <v>0</v>
      </c>
      <c r="BB80" s="25">
        <f ca="1">SUMIFS(Import!BB$2:BB$166,Import!$F$2:$F$166,$F80,Import!$G$2:$G$166,$G80)</f>
        <v>0</v>
      </c>
      <c r="BC80" s="25">
        <f ca="1">SUMIFS(Import!BC$2:BC$166,Import!$F$2:$F$166,$F80,Import!$G$2:$G$166,$G80)</f>
        <v>0</v>
      </c>
      <c r="BD80" s="25">
        <f ca="1">SUMIFS(Import!BD$2:BD$166,Import!$F$2:$F$166,$F80,Import!$G$2:$G$166,$G80)</f>
        <v>0</v>
      </c>
      <c r="BI80" s="25">
        <f ca="1">SUMIFS(Import!BI$2:BI$166,Import!$F$2:$F$166,$F80,Import!$G$2:$G$166,$G80)</f>
        <v>0</v>
      </c>
      <c r="BJ80" s="25">
        <f ca="1">SUMIFS(Import!BJ$2:BJ$166,Import!$F$2:$F$166,$F80,Import!$G$2:$G$166,$G80)</f>
        <v>0</v>
      </c>
      <c r="BK80" s="25">
        <f ca="1">SUMIFS(Import!BK$2:BK$166,Import!$F$2:$F$166,$F80,Import!$G$2:$G$166,$G80)</f>
        <v>0</v>
      </c>
      <c r="BP80" s="25">
        <f ca="1">SUMIFS(Import!BP$2:BP$166,Import!$F$2:$F$166,$F80,Import!$G$2:$G$166,$G80)</f>
        <v>0</v>
      </c>
      <c r="BQ80" s="25">
        <f ca="1">SUMIFS(Import!BQ$2:BQ$166,Import!$F$2:$F$166,$F80,Import!$G$2:$G$166,$G80)</f>
        <v>0</v>
      </c>
      <c r="BR80" s="25">
        <f ca="1">SUMIFS(Import!BR$2:BR$166,Import!$F$2:$F$166,$F80,Import!$G$2:$G$166,$G80)</f>
        <v>0</v>
      </c>
      <c r="BW80" s="25">
        <f ca="1">SUMIFS(Import!BW$2:BW$166,Import!$F$2:$F$166,$F80,Import!$G$2:$G$166,$G80)</f>
        <v>0</v>
      </c>
      <c r="BX80" s="25">
        <f ca="1">SUMIFS(Import!BX$2:BX$166,Import!$F$2:$F$166,$F80,Import!$G$2:$G$166,$G80)</f>
        <v>0</v>
      </c>
      <c r="BY80" s="25">
        <f ca="1">SUMIFS(Import!BY$2:BY$166,Import!$F$2:$F$166,$F80,Import!$G$2:$G$166,$G80)</f>
        <v>0</v>
      </c>
      <c r="CD80" s="25">
        <f ca="1">SUMIFS(Import!CD$2:CD$166,Import!$F$2:$F$166,$F80,Import!$G$2:$G$166,$G80)</f>
        <v>0</v>
      </c>
      <c r="CE80" s="25">
        <f ca="1">SUMIFS(Import!CE$2:CE$166,Import!$F$2:$F$166,$F80,Import!$G$2:$G$166,$G80)</f>
        <v>0</v>
      </c>
      <c r="CF80" s="25">
        <f ca="1">SUMIFS(Import!CF$2:CF$166,Import!$F$2:$F$166,$F80,Import!$G$2:$G$166,$G80)</f>
        <v>0</v>
      </c>
      <c r="CK80" s="25">
        <f ca="1">SUMIFS(Import!CK$2:CK$166,Import!$F$2:$F$166,$F80,Import!$G$2:$G$166,$G80)</f>
        <v>0</v>
      </c>
      <c r="CL80" s="25">
        <f ca="1">SUMIFS(Import!CL$2:CL$166,Import!$F$2:$F$166,$F80,Import!$G$2:$G$166,$G80)</f>
        <v>0</v>
      </c>
      <c r="CM80" s="25">
        <f ca="1">SUMIFS(Import!CM$2:CM$166,Import!$F$2:$F$166,$F80,Import!$G$2:$G$166,$G80)</f>
        <v>0</v>
      </c>
      <c r="CR80" s="25">
        <f ca="1">SUMIFS(Import!CR$2:CR$166,Import!$F$2:$F$166,$F80,Import!$G$2:$G$166,$G80)</f>
        <v>0</v>
      </c>
      <c r="CS80" s="25">
        <f ca="1">SUMIFS(Import!CS$2:CS$166,Import!$F$2:$F$166,$F80,Import!$G$2:$G$166,$G80)</f>
        <v>0</v>
      </c>
      <c r="CT80" s="25">
        <f ca="1">SUMIFS(Import!CT$2:CT$166,Import!$F$2:$F$166,$F80,Import!$G$2:$G$166,$G80)</f>
        <v>0</v>
      </c>
    </row>
    <row r="81" spans="1:98" s="82" customFormat="1" ht="14" thickBot="1" x14ac:dyDescent="0.2">
      <c r="A81" s="108" t="s">
        <v>28</v>
      </c>
      <c r="B81" s="82" t="s">
        <v>29</v>
      </c>
      <c r="C81" s="82">
        <v>2</v>
      </c>
      <c r="D81" s="82" t="s">
        <v>49</v>
      </c>
      <c r="E81" s="82">
        <v>25</v>
      </c>
      <c r="F81" s="82" t="s">
        <v>53</v>
      </c>
      <c r="G81" s="82">
        <v>13</v>
      </c>
      <c r="H81" s="155">
        <f>IF(SUMIFS(Import!H$2:H$237,Import!$F$2:$F$237,$F81,Import!$G$2:$G$237,$G81)=0,Data_T1!$H81,SUMIFS(Import!H$2:H$237,Import!$F$2:$F$237,$F81,Import!$G$2:$G$237,$G81))</f>
        <v>880</v>
      </c>
      <c r="I81" s="155">
        <f>SUMIFS(Import!I$2:I$237,Import!$F$2:$F$237,$F81,Import!$G$2:$G$237,$G81)</f>
        <v>565</v>
      </c>
      <c r="J81" s="82">
        <f>SUMIFS(Import!J$2:J$237,Import!$F$2:$F$237,$F81,Import!$G$2:$G$237,$G81)</f>
        <v>64.2</v>
      </c>
      <c r="K81" s="155">
        <f>SUMIFS(Import!K$2:K$237,Import!$F$2:$F$237,$F81,Import!$G$2:$G$237,$G81)</f>
        <v>315</v>
      </c>
      <c r="L81" s="82">
        <f>SUMIFS(Import!L$2:L$237,Import!$F$2:$F$237,$F81,Import!$G$2:$G$237,$G81)</f>
        <v>35.799999999999997</v>
      </c>
      <c r="M81" s="155">
        <f>SUMIFS(Import!M$2:M$237,Import!$F$2:$F$237,$F81,Import!$G$2:$G$237,$G81)</f>
        <v>19</v>
      </c>
      <c r="N81" s="82">
        <f>SUMIFS(Import!N$2:N$237,Import!$F$2:$F$237,$F81,Import!$G$2:$G$237,$G81)</f>
        <v>2.16</v>
      </c>
      <c r="O81" s="82">
        <f>SUMIFS(Import!O$2:O$237,Import!$F$2:$F$237,$F81,Import!$G$2:$G$237,$G81)</f>
        <v>6.03</v>
      </c>
      <c r="P81" s="155">
        <f>SUMIFS(Import!P$2:P$237,Import!$F$2:$F$237,$F81,Import!$G$2:$G$237,$G81)</f>
        <v>8</v>
      </c>
      <c r="Q81" s="82">
        <f>SUMIFS(Import!Q$2:Q$237,Import!$F$2:$F$237,$F81,Import!$G$2:$G$237,$G81)</f>
        <v>0.91</v>
      </c>
      <c r="R81" s="82">
        <f>SUMIFS(Import!R$2:R$237,Import!$F$2:$F$237,$F81,Import!$G$2:$G$237,$G81)</f>
        <v>2.54</v>
      </c>
      <c r="S81" s="155">
        <f>SUMIFS(Import!S$2:S$237,Import!$F$2:$F$237,$F81,Import!$G$2:$G$237,$G81)</f>
        <v>288</v>
      </c>
      <c r="T81" s="82">
        <f>SUMIFS(Import!T$2:T$237,Import!$F$2:$F$237,$F81,Import!$G$2:$G$237,$G81)</f>
        <v>32.729999999999997</v>
      </c>
      <c r="U81" s="82">
        <f>SUMIFS(Import!U$2:U$237,Import!$F$2:$F$237,$F81,Import!$G$2:$G$237,$G81)</f>
        <v>91.43</v>
      </c>
      <c r="V81" s="82">
        <v>1</v>
      </c>
      <c r="W81" s="82" t="s">
        <v>32</v>
      </c>
      <c r="X81" s="82" t="s">
        <v>33</v>
      </c>
      <c r="Y81" s="82" t="s">
        <v>34</v>
      </c>
      <c r="Z81" s="159">
        <f>SUMIFS(Import!Z$2:Z$237,Import!$F$2:$F$237,$F81,Import!$G$2:$G$237,$G81)</f>
        <v>157</v>
      </c>
      <c r="AA81" s="82">
        <f>SUMIFS(Import!AA$2:AA$237,Import!$F$2:$F$237,$F81,Import!$G$2:$G$237,$G81)</f>
        <v>17.84</v>
      </c>
      <c r="AB81" s="170">
        <f>SUMIFS(Import!AB$2:AB$237,Import!$F$2:$F$237,$F81,Import!$G$2:$G$237,$G81)</f>
        <v>54.51</v>
      </c>
      <c r="AC81" s="82">
        <v>2</v>
      </c>
      <c r="AD81" s="82" t="s">
        <v>35</v>
      </c>
      <c r="AE81" s="82" t="s">
        <v>36</v>
      </c>
      <c r="AF81" s="82" t="s">
        <v>37</v>
      </c>
      <c r="AG81" s="159">
        <f>SUMIFS(Import!AG$2:AG$237,Import!$F$2:$F$237,$F81,Import!$G$2:$G$237,$G81)</f>
        <v>131</v>
      </c>
      <c r="AH81" s="82">
        <f>SUMIFS(Import!AH$2:AH$237,Import!$F$2:$F$237,$F81,Import!$G$2:$G$237,$G81)</f>
        <v>14.89</v>
      </c>
      <c r="AI81" s="119">
        <f>SUMIFS(Import!AI$2:AI$237,Import!$F$2:$F$237,$F81,Import!$G$2:$G$237,$G81)</f>
        <v>45.49</v>
      </c>
      <c r="AN81" s="82">
        <f ca="1">SUMIFS(Import!AN$2:AN$166,Import!$F$2:$F$166,$F81,Import!$G$2:$G$166,$G81)</f>
        <v>0</v>
      </c>
      <c r="AO81" s="82">
        <f ca="1">SUMIFS(Import!AO$2:AO$166,Import!$F$2:$F$166,$F81,Import!$G$2:$G$166,$G81)</f>
        <v>0</v>
      </c>
      <c r="AP81" s="82">
        <f ca="1">SUMIFS(Import!AP$2:AP$166,Import!$F$2:$F$166,$F81,Import!$G$2:$G$166,$G81)</f>
        <v>0</v>
      </c>
      <c r="AU81" s="82">
        <f ca="1">SUMIFS(Import!AU$2:AU$166,Import!$F$2:$F$166,$F81,Import!$G$2:$G$166,$G81)</f>
        <v>0</v>
      </c>
      <c r="AV81" s="82">
        <f ca="1">SUMIFS(Import!AV$2:AV$166,Import!$F$2:$F$166,$F81,Import!$G$2:$G$166,$G81)</f>
        <v>0</v>
      </c>
      <c r="AW81" s="82">
        <f ca="1">SUMIFS(Import!AW$2:AW$166,Import!$F$2:$F$166,$F81,Import!$G$2:$G$166,$G81)</f>
        <v>0</v>
      </c>
      <c r="BB81" s="82">
        <f ca="1">SUMIFS(Import!BB$2:BB$166,Import!$F$2:$F$166,$F81,Import!$G$2:$G$166,$G81)</f>
        <v>0</v>
      </c>
      <c r="BC81" s="82">
        <f ca="1">SUMIFS(Import!BC$2:BC$166,Import!$F$2:$F$166,$F81,Import!$G$2:$G$166,$G81)</f>
        <v>0</v>
      </c>
      <c r="BD81" s="82">
        <f ca="1">SUMIFS(Import!BD$2:BD$166,Import!$F$2:$F$166,$F81,Import!$G$2:$G$166,$G81)</f>
        <v>0</v>
      </c>
      <c r="BI81" s="82">
        <f ca="1">SUMIFS(Import!BI$2:BI$166,Import!$F$2:$F$166,$F81,Import!$G$2:$G$166,$G81)</f>
        <v>0</v>
      </c>
      <c r="BJ81" s="82">
        <f ca="1">SUMIFS(Import!BJ$2:BJ$166,Import!$F$2:$F$166,$F81,Import!$G$2:$G$166,$G81)</f>
        <v>0</v>
      </c>
      <c r="BK81" s="82">
        <f ca="1">SUMIFS(Import!BK$2:BK$166,Import!$F$2:$F$166,$F81,Import!$G$2:$G$166,$G81)</f>
        <v>0</v>
      </c>
      <c r="BP81" s="82">
        <f ca="1">SUMIFS(Import!BP$2:BP$166,Import!$F$2:$F$166,$F81,Import!$G$2:$G$166,$G81)</f>
        <v>0</v>
      </c>
      <c r="BQ81" s="82">
        <f ca="1">SUMIFS(Import!BQ$2:BQ$166,Import!$F$2:$F$166,$F81,Import!$G$2:$G$166,$G81)</f>
        <v>0</v>
      </c>
      <c r="BR81" s="82">
        <f ca="1">SUMIFS(Import!BR$2:BR$166,Import!$F$2:$F$166,$F81,Import!$G$2:$G$166,$G81)</f>
        <v>0</v>
      </c>
      <c r="BW81" s="82">
        <f ca="1">SUMIFS(Import!BW$2:BW$166,Import!$F$2:$F$166,$F81,Import!$G$2:$G$166,$G81)</f>
        <v>0</v>
      </c>
      <c r="BX81" s="82">
        <f ca="1">SUMIFS(Import!BX$2:BX$166,Import!$F$2:$F$166,$F81,Import!$G$2:$G$166,$G81)</f>
        <v>0</v>
      </c>
      <c r="BY81" s="82">
        <f ca="1">SUMIFS(Import!BY$2:BY$166,Import!$F$2:$F$166,$F81,Import!$G$2:$G$166,$G81)</f>
        <v>0</v>
      </c>
      <c r="CD81" s="82">
        <f ca="1">SUMIFS(Import!CD$2:CD$166,Import!$F$2:$F$166,$F81,Import!$G$2:$G$166,$G81)</f>
        <v>0</v>
      </c>
      <c r="CE81" s="82">
        <f ca="1">SUMIFS(Import!CE$2:CE$166,Import!$F$2:$F$166,$F81,Import!$G$2:$G$166,$G81)</f>
        <v>0</v>
      </c>
      <c r="CF81" s="82">
        <f ca="1">SUMIFS(Import!CF$2:CF$166,Import!$F$2:$F$166,$F81,Import!$G$2:$G$166,$G81)</f>
        <v>0</v>
      </c>
      <c r="CK81" s="82">
        <f ca="1">SUMIFS(Import!CK$2:CK$166,Import!$F$2:$F$166,$F81,Import!$G$2:$G$166,$G81)</f>
        <v>0</v>
      </c>
      <c r="CL81" s="82">
        <f ca="1">SUMIFS(Import!CL$2:CL$166,Import!$F$2:$F$166,$F81,Import!$G$2:$G$166,$G81)</f>
        <v>0</v>
      </c>
      <c r="CM81" s="82">
        <f ca="1">SUMIFS(Import!CM$2:CM$166,Import!$F$2:$F$166,$F81,Import!$G$2:$G$166,$G81)</f>
        <v>0</v>
      </c>
      <c r="CR81" s="82">
        <f ca="1">SUMIFS(Import!CR$2:CR$166,Import!$F$2:$F$166,$F81,Import!$G$2:$G$166,$G81)</f>
        <v>0</v>
      </c>
      <c r="CS81" s="82">
        <f ca="1">SUMIFS(Import!CS$2:CS$166,Import!$F$2:$F$166,$F81,Import!$G$2:$G$166,$G81)</f>
        <v>0</v>
      </c>
      <c r="CT81" s="82">
        <f ca="1">SUMIFS(Import!CT$2:CT$166,Import!$F$2:$F$166,$F81,Import!$G$2:$G$166,$G81)</f>
        <v>0</v>
      </c>
    </row>
    <row r="82" spans="1:98" s="107" customFormat="1" x14ac:dyDescent="0.15">
      <c r="A82" s="106" t="s">
        <v>28</v>
      </c>
      <c r="B82" s="107" t="s">
        <v>29</v>
      </c>
      <c r="C82" s="107">
        <v>1</v>
      </c>
      <c r="D82" s="107" t="s">
        <v>30</v>
      </c>
      <c r="E82" s="107">
        <v>26</v>
      </c>
      <c r="F82" s="107" t="s">
        <v>54</v>
      </c>
      <c r="G82" s="107">
        <v>1</v>
      </c>
      <c r="H82" s="154">
        <f>IF(SUMIFS(Import!H$2:H$237,Import!$F$2:$F$237,$F82,Import!$G$2:$G$237,$G82)=0,Data_T1!$H82,SUMIFS(Import!H$2:H$237,Import!$F$2:$F$237,$F82,Import!$G$2:$G$237,$G82))</f>
        <v>628</v>
      </c>
      <c r="I82" s="154">
        <f>SUMIFS(Import!I$2:I$237,Import!$F$2:$F$237,$F82,Import!$G$2:$G$237,$G82)</f>
        <v>141</v>
      </c>
      <c r="J82" s="107">
        <f>SUMIFS(Import!J$2:J$237,Import!$F$2:$F$237,$F82,Import!$G$2:$G$237,$G82)</f>
        <v>22.45</v>
      </c>
      <c r="K82" s="154">
        <f>SUMIFS(Import!K$2:K$237,Import!$F$2:$F$237,$F82,Import!$G$2:$G$237,$G82)</f>
        <v>487</v>
      </c>
      <c r="L82" s="107">
        <f>SUMIFS(Import!L$2:L$237,Import!$F$2:$F$237,$F82,Import!$G$2:$G$237,$G82)</f>
        <v>77.55</v>
      </c>
      <c r="M82" s="154">
        <f>SUMIFS(Import!M$2:M$237,Import!$F$2:$F$237,$F82,Import!$G$2:$G$237,$G82)</f>
        <v>3</v>
      </c>
      <c r="N82" s="107">
        <f>SUMIFS(Import!N$2:N$237,Import!$F$2:$F$237,$F82,Import!$G$2:$G$237,$G82)</f>
        <v>0.48</v>
      </c>
      <c r="O82" s="107">
        <f>SUMIFS(Import!O$2:O$237,Import!$F$2:$F$237,$F82,Import!$G$2:$G$237,$G82)</f>
        <v>0.62</v>
      </c>
      <c r="P82" s="154">
        <f>SUMIFS(Import!P$2:P$237,Import!$F$2:$F$237,$F82,Import!$G$2:$G$237,$G82)</f>
        <v>3</v>
      </c>
      <c r="Q82" s="107">
        <f>SUMIFS(Import!Q$2:Q$237,Import!$F$2:$F$237,$F82,Import!$G$2:$G$237,$G82)</f>
        <v>0.48</v>
      </c>
      <c r="R82" s="107">
        <f>SUMIFS(Import!R$2:R$237,Import!$F$2:$F$237,$F82,Import!$G$2:$G$237,$G82)</f>
        <v>0.62</v>
      </c>
      <c r="S82" s="154">
        <f>SUMIFS(Import!S$2:S$237,Import!$F$2:$F$237,$F82,Import!$G$2:$G$237,$G82)</f>
        <v>481</v>
      </c>
      <c r="T82" s="107">
        <f>SUMIFS(Import!T$2:T$237,Import!$F$2:$F$237,$F82,Import!$G$2:$G$237,$G82)</f>
        <v>76.59</v>
      </c>
      <c r="U82" s="107">
        <f>SUMIFS(Import!U$2:U$237,Import!$F$2:$F$237,$F82,Import!$G$2:$G$237,$G82)</f>
        <v>98.77</v>
      </c>
      <c r="V82" s="107">
        <v>1</v>
      </c>
      <c r="W82" s="107" t="s">
        <v>32</v>
      </c>
      <c r="X82" s="107" t="s">
        <v>33</v>
      </c>
      <c r="Y82" s="107" t="s">
        <v>34</v>
      </c>
      <c r="Z82" s="158">
        <f>SUMIFS(Import!Z$2:Z$237,Import!$F$2:$F$237,$F82,Import!$G$2:$G$237,$G82)</f>
        <v>353</v>
      </c>
      <c r="AA82" s="107">
        <f>SUMIFS(Import!AA$2:AA$237,Import!$F$2:$F$237,$F82,Import!$G$2:$G$237,$G82)</f>
        <v>56.21</v>
      </c>
      <c r="AB82" s="173">
        <f>SUMIFS(Import!AB$2:AB$237,Import!$F$2:$F$237,$F82,Import!$G$2:$G$237,$G82)</f>
        <v>73.39</v>
      </c>
      <c r="AC82" s="107">
        <v>2</v>
      </c>
      <c r="AD82" s="107" t="s">
        <v>35</v>
      </c>
      <c r="AE82" s="107" t="s">
        <v>36</v>
      </c>
      <c r="AF82" s="107" t="s">
        <v>37</v>
      </c>
      <c r="AG82" s="158">
        <f>SUMIFS(Import!AG$2:AG$237,Import!$F$2:$F$237,$F82,Import!$G$2:$G$237,$G82)</f>
        <v>128</v>
      </c>
      <c r="AH82" s="107">
        <f>SUMIFS(Import!AH$2:AH$237,Import!$F$2:$F$237,$F82,Import!$G$2:$G$237,$G82)</f>
        <v>20.38</v>
      </c>
      <c r="AI82" s="117">
        <f>SUMIFS(Import!AI$2:AI$237,Import!$F$2:$F$237,$F82,Import!$G$2:$G$237,$G82)</f>
        <v>26.61</v>
      </c>
      <c r="AN82" s="107">
        <f ca="1">SUMIFS(Import!AN$2:AN$166,Import!$F$2:$F$166,$F82,Import!$G$2:$G$166,$G82)</f>
        <v>0</v>
      </c>
      <c r="AO82" s="107">
        <f ca="1">SUMIFS(Import!AO$2:AO$166,Import!$F$2:$F$166,$F82,Import!$G$2:$G$166,$G82)</f>
        <v>0</v>
      </c>
      <c r="AP82" s="107">
        <f ca="1">SUMIFS(Import!AP$2:AP$166,Import!$F$2:$F$166,$F82,Import!$G$2:$G$166,$G82)</f>
        <v>0</v>
      </c>
      <c r="AU82" s="107">
        <f ca="1">SUMIFS(Import!AU$2:AU$166,Import!$F$2:$F$166,$F82,Import!$G$2:$G$166,$G82)</f>
        <v>0</v>
      </c>
      <c r="AV82" s="107">
        <f ca="1">SUMIFS(Import!AV$2:AV$166,Import!$F$2:$F$166,$F82,Import!$G$2:$G$166,$G82)</f>
        <v>0</v>
      </c>
      <c r="AW82" s="107">
        <f ca="1">SUMIFS(Import!AW$2:AW$166,Import!$F$2:$F$166,$F82,Import!$G$2:$G$166,$G82)</f>
        <v>0</v>
      </c>
      <c r="BB82" s="107">
        <f ca="1">SUMIFS(Import!BB$2:BB$166,Import!$F$2:$F$166,$F82,Import!$G$2:$G$166,$G82)</f>
        <v>0</v>
      </c>
      <c r="BC82" s="107">
        <f ca="1">SUMIFS(Import!BC$2:BC$166,Import!$F$2:$F$166,$F82,Import!$G$2:$G$166,$G82)</f>
        <v>0</v>
      </c>
      <c r="BD82" s="107">
        <f ca="1">SUMIFS(Import!BD$2:BD$166,Import!$F$2:$F$166,$F82,Import!$G$2:$G$166,$G82)</f>
        <v>0</v>
      </c>
      <c r="BI82" s="107">
        <f ca="1">SUMIFS(Import!BI$2:BI$166,Import!$F$2:$F$166,$F82,Import!$G$2:$G$166,$G82)</f>
        <v>0</v>
      </c>
      <c r="BJ82" s="107">
        <f ca="1">SUMIFS(Import!BJ$2:BJ$166,Import!$F$2:$F$166,$F82,Import!$G$2:$G$166,$G82)</f>
        <v>0</v>
      </c>
      <c r="BK82" s="107">
        <f ca="1">SUMIFS(Import!BK$2:BK$166,Import!$F$2:$F$166,$F82,Import!$G$2:$G$166,$G82)</f>
        <v>0</v>
      </c>
      <c r="BP82" s="107">
        <f ca="1">SUMIFS(Import!BP$2:BP$166,Import!$F$2:$F$166,$F82,Import!$G$2:$G$166,$G82)</f>
        <v>0</v>
      </c>
      <c r="BQ82" s="107">
        <f ca="1">SUMIFS(Import!BQ$2:BQ$166,Import!$F$2:$F$166,$F82,Import!$G$2:$G$166,$G82)</f>
        <v>0</v>
      </c>
      <c r="BR82" s="107">
        <f ca="1">SUMIFS(Import!BR$2:BR$166,Import!$F$2:$F$166,$F82,Import!$G$2:$G$166,$G82)</f>
        <v>0</v>
      </c>
      <c r="BW82" s="107">
        <f ca="1">SUMIFS(Import!BW$2:BW$166,Import!$F$2:$F$166,$F82,Import!$G$2:$G$166,$G82)</f>
        <v>0</v>
      </c>
      <c r="BX82" s="107">
        <f ca="1">SUMIFS(Import!BX$2:BX$166,Import!$F$2:$F$166,$F82,Import!$G$2:$G$166,$G82)</f>
        <v>0</v>
      </c>
      <c r="BY82" s="107">
        <f ca="1">SUMIFS(Import!BY$2:BY$166,Import!$F$2:$F$166,$F82,Import!$G$2:$G$166,$G82)</f>
        <v>0</v>
      </c>
      <c r="CD82" s="107">
        <f ca="1">SUMIFS(Import!CD$2:CD$166,Import!$F$2:$F$166,$F82,Import!$G$2:$G$166,$G82)</f>
        <v>0</v>
      </c>
      <c r="CE82" s="107">
        <f ca="1">SUMIFS(Import!CE$2:CE$166,Import!$F$2:$F$166,$F82,Import!$G$2:$G$166,$G82)</f>
        <v>0</v>
      </c>
      <c r="CF82" s="107">
        <f ca="1">SUMIFS(Import!CF$2:CF$166,Import!$F$2:$F$166,$F82,Import!$G$2:$G$166,$G82)</f>
        <v>0</v>
      </c>
      <c r="CK82" s="107">
        <f ca="1">SUMIFS(Import!CK$2:CK$166,Import!$F$2:$F$166,$F82,Import!$G$2:$G$166,$G82)</f>
        <v>0</v>
      </c>
      <c r="CL82" s="107">
        <f ca="1">SUMIFS(Import!CL$2:CL$166,Import!$F$2:$F$166,$F82,Import!$G$2:$G$166,$G82)</f>
        <v>0</v>
      </c>
      <c r="CM82" s="107">
        <f ca="1">SUMIFS(Import!CM$2:CM$166,Import!$F$2:$F$166,$F82,Import!$G$2:$G$166,$G82)</f>
        <v>0</v>
      </c>
      <c r="CR82" s="107">
        <f ca="1">SUMIFS(Import!CR$2:CR$166,Import!$F$2:$F$166,$F82,Import!$G$2:$G$166,$G82)</f>
        <v>0</v>
      </c>
      <c r="CS82" s="107">
        <f ca="1">SUMIFS(Import!CS$2:CS$166,Import!$F$2:$F$166,$F82,Import!$G$2:$G$166,$G82)</f>
        <v>0</v>
      </c>
      <c r="CT82" s="107">
        <f ca="1">SUMIFS(Import!CT$2:CT$166,Import!$F$2:$F$166,$F82,Import!$G$2:$G$166,$G82)</f>
        <v>0</v>
      </c>
    </row>
    <row r="83" spans="1:98" s="25" customFormat="1" x14ac:dyDescent="0.15">
      <c r="A83" s="109" t="s">
        <v>28</v>
      </c>
      <c r="B83" s="25" t="s">
        <v>29</v>
      </c>
      <c r="C83" s="25">
        <v>1</v>
      </c>
      <c r="D83" s="25" t="s">
        <v>30</v>
      </c>
      <c r="E83" s="25">
        <v>26</v>
      </c>
      <c r="F83" s="25" t="s">
        <v>54</v>
      </c>
      <c r="G83" s="25">
        <v>2</v>
      </c>
      <c r="H83" s="156">
        <f>IF(SUMIFS(Import!H$2:H$237,Import!$F$2:$F$237,$F83,Import!$G$2:$G$237,$G83)=0,Data_T1!$H83,SUMIFS(Import!H$2:H$237,Import!$F$2:$F$237,$F83,Import!$G$2:$G$237,$G83))</f>
        <v>212</v>
      </c>
      <c r="I83" s="156">
        <f>SUMIFS(Import!I$2:I$237,Import!$F$2:$F$237,$F83,Import!$G$2:$G$237,$G83)</f>
        <v>98</v>
      </c>
      <c r="J83" s="25">
        <f>SUMIFS(Import!J$2:J$237,Import!$F$2:$F$237,$F83,Import!$G$2:$G$237,$G83)</f>
        <v>46.23</v>
      </c>
      <c r="K83" s="156">
        <f>SUMIFS(Import!K$2:K$237,Import!$F$2:$F$237,$F83,Import!$G$2:$G$237,$G83)</f>
        <v>114</v>
      </c>
      <c r="L83" s="25">
        <f>SUMIFS(Import!L$2:L$237,Import!$F$2:$F$237,$F83,Import!$G$2:$G$237,$G83)</f>
        <v>53.77</v>
      </c>
      <c r="M83" s="156">
        <f>SUMIFS(Import!M$2:M$237,Import!$F$2:$F$237,$F83,Import!$G$2:$G$237,$G83)</f>
        <v>0</v>
      </c>
      <c r="N83" s="25">
        <f>SUMIFS(Import!N$2:N$237,Import!$F$2:$F$237,$F83,Import!$G$2:$G$237,$G83)</f>
        <v>0</v>
      </c>
      <c r="O83" s="25">
        <f>SUMIFS(Import!O$2:O$237,Import!$F$2:$F$237,$F83,Import!$G$2:$G$237,$G83)</f>
        <v>0</v>
      </c>
      <c r="P83" s="156">
        <f>SUMIFS(Import!P$2:P$237,Import!$F$2:$F$237,$F83,Import!$G$2:$G$237,$G83)</f>
        <v>0</v>
      </c>
      <c r="Q83" s="25">
        <f>SUMIFS(Import!Q$2:Q$237,Import!$F$2:$F$237,$F83,Import!$G$2:$G$237,$G83)</f>
        <v>0</v>
      </c>
      <c r="R83" s="25">
        <f>SUMIFS(Import!R$2:R$237,Import!$F$2:$F$237,$F83,Import!$G$2:$G$237,$G83)</f>
        <v>0</v>
      </c>
      <c r="S83" s="156">
        <f>SUMIFS(Import!S$2:S$237,Import!$F$2:$F$237,$F83,Import!$G$2:$G$237,$G83)</f>
        <v>114</v>
      </c>
      <c r="T83" s="25">
        <f>SUMIFS(Import!T$2:T$237,Import!$F$2:$F$237,$F83,Import!$G$2:$G$237,$G83)</f>
        <v>53.77</v>
      </c>
      <c r="U83" s="25">
        <f>SUMIFS(Import!U$2:U$237,Import!$F$2:$F$237,$F83,Import!$G$2:$G$237,$G83)</f>
        <v>100</v>
      </c>
      <c r="V83" s="25">
        <v>1</v>
      </c>
      <c r="W83" s="25" t="s">
        <v>32</v>
      </c>
      <c r="X83" s="25" t="s">
        <v>33</v>
      </c>
      <c r="Y83" s="25" t="s">
        <v>34</v>
      </c>
      <c r="Z83" s="160">
        <f>SUMIFS(Import!Z$2:Z$237,Import!$F$2:$F$237,$F83,Import!$G$2:$G$237,$G83)</f>
        <v>66</v>
      </c>
      <c r="AA83" s="25">
        <f>SUMIFS(Import!AA$2:AA$237,Import!$F$2:$F$237,$F83,Import!$G$2:$G$237,$G83)</f>
        <v>31.13</v>
      </c>
      <c r="AB83" s="176">
        <f>SUMIFS(Import!AB$2:AB$237,Import!$F$2:$F$237,$F83,Import!$G$2:$G$237,$G83)</f>
        <v>57.89</v>
      </c>
      <c r="AC83" s="25">
        <v>2</v>
      </c>
      <c r="AD83" s="25" t="s">
        <v>35</v>
      </c>
      <c r="AE83" s="25" t="s">
        <v>36</v>
      </c>
      <c r="AF83" s="25" t="s">
        <v>37</v>
      </c>
      <c r="AG83" s="160">
        <f>SUMIFS(Import!AG$2:AG$237,Import!$F$2:$F$237,$F83,Import!$G$2:$G$237,$G83)</f>
        <v>48</v>
      </c>
      <c r="AH83" s="25">
        <f>SUMIFS(Import!AH$2:AH$237,Import!$F$2:$F$237,$F83,Import!$G$2:$G$237,$G83)</f>
        <v>22.64</v>
      </c>
      <c r="AI83" s="118">
        <f>SUMIFS(Import!AI$2:AI$237,Import!$F$2:$F$237,$F83,Import!$G$2:$G$237,$G83)</f>
        <v>42.11</v>
      </c>
      <c r="AN83" s="25">
        <f ca="1">SUMIFS(Import!AN$2:AN$166,Import!$F$2:$F$166,$F83,Import!$G$2:$G$166,$G83)</f>
        <v>0</v>
      </c>
      <c r="AO83" s="25">
        <f ca="1">SUMIFS(Import!AO$2:AO$166,Import!$F$2:$F$166,$F83,Import!$G$2:$G$166,$G83)</f>
        <v>0</v>
      </c>
      <c r="AP83" s="25">
        <f ca="1">SUMIFS(Import!AP$2:AP$166,Import!$F$2:$F$166,$F83,Import!$G$2:$G$166,$G83)</f>
        <v>0</v>
      </c>
      <c r="AU83" s="25">
        <f ca="1">SUMIFS(Import!AU$2:AU$166,Import!$F$2:$F$166,$F83,Import!$G$2:$G$166,$G83)</f>
        <v>0</v>
      </c>
      <c r="AV83" s="25">
        <f ca="1">SUMIFS(Import!AV$2:AV$166,Import!$F$2:$F$166,$F83,Import!$G$2:$G$166,$G83)</f>
        <v>0</v>
      </c>
      <c r="AW83" s="25">
        <f ca="1">SUMIFS(Import!AW$2:AW$166,Import!$F$2:$F$166,$F83,Import!$G$2:$G$166,$G83)</f>
        <v>0</v>
      </c>
      <c r="BB83" s="25">
        <f ca="1">SUMIFS(Import!BB$2:BB$166,Import!$F$2:$F$166,$F83,Import!$G$2:$G$166,$G83)</f>
        <v>0</v>
      </c>
      <c r="BC83" s="25">
        <f ca="1">SUMIFS(Import!BC$2:BC$166,Import!$F$2:$F$166,$F83,Import!$G$2:$G$166,$G83)</f>
        <v>0</v>
      </c>
      <c r="BD83" s="25">
        <f ca="1">SUMIFS(Import!BD$2:BD$166,Import!$F$2:$F$166,$F83,Import!$G$2:$G$166,$G83)</f>
        <v>0</v>
      </c>
      <c r="BI83" s="25">
        <f ca="1">SUMIFS(Import!BI$2:BI$166,Import!$F$2:$F$166,$F83,Import!$G$2:$G$166,$G83)</f>
        <v>0</v>
      </c>
      <c r="BJ83" s="25">
        <f ca="1">SUMIFS(Import!BJ$2:BJ$166,Import!$F$2:$F$166,$F83,Import!$G$2:$G$166,$G83)</f>
        <v>0</v>
      </c>
      <c r="BK83" s="25">
        <f ca="1">SUMIFS(Import!BK$2:BK$166,Import!$F$2:$F$166,$F83,Import!$G$2:$G$166,$G83)</f>
        <v>0</v>
      </c>
      <c r="BP83" s="25">
        <f ca="1">SUMIFS(Import!BP$2:BP$166,Import!$F$2:$F$166,$F83,Import!$G$2:$G$166,$G83)</f>
        <v>0</v>
      </c>
      <c r="BQ83" s="25">
        <f ca="1">SUMIFS(Import!BQ$2:BQ$166,Import!$F$2:$F$166,$F83,Import!$G$2:$G$166,$G83)</f>
        <v>0</v>
      </c>
      <c r="BR83" s="25">
        <f ca="1">SUMIFS(Import!BR$2:BR$166,Import!$F$2:$F$166,$F83,Import!$G$2:$G$166,$G83)</f>
        <v>0</v>
      </c>
      <c r="BW83" s="25">
        <f ca="1">SUMIFS(Import!BW$2:BW$166,Import!$F$2:$F$166,$F83,Import!$G$2:$G$166,$G83)</f>
        <v>0</v>
      </c>
      <c r="BX83" s="25">
        <f ca="1">SUMIFS(Import!BX$2:BX$166,Import!$F$2:$F$166,$F83,Import!$G$2:$G$166,$G83)</f>
        <v>0</v>
      </c>
      <c r="BY83" s="25">
        <f ca="1">SUMIFS(Import!BY$2:BY$166,Import!$F$2:$F$166,$F83,Import!$G$2:$G$166,$G83)</f>
        <v>0</v>
      </c>
      <c r="CD83" s="25">
        <f ca="1">SUMIFS(Import!CD$2:CD$166,Import!$F$2:$F$166,$F83,Import!$G$2:$G$166,$G83)</f>
        <v>0</v>
      </c>
      <c r="CE83" s="25">
        <f ca="1">SUMIFS(Import!CE$2:CE$166,Import!$F$2:$F$166,$F83,Import!$G$2:$G$166,$G83)</f>
        <v>0</v>
      </c>
      <c r="CF83" s="25">
        <f ca="1">SUMIFS(Import!CF$2:CF$166,Import!$F$2:$F$166,$F83,Import!$G$2:$G$166,$G83)</f>
        <v>0</v>
      </c>
      <c r="CK83" s="25">
        <f ca="1">SUMIFS(Import!CK$2:CK$166,Import!$F$2:$F$166,$F83,Import!$G$2:$G$166,$G83)</f>
        <v>0</v>
      </c>
      <c r="CL83" s="25">
        <f ca="1">SUMIFS(Import!CL$2:CL$166,Import!$F$2:$F$166,$F83,Import!$G$2:$G$166,$G83)</f>
        <v>0</v>
      </c>
      <c r="CM83" s="25">
        <f ca="1">SUMIFS(Import!CM$2:CM$166,Import!$F$2:$F$166,$F83,Import!$G$2:$G$166,$G83)</f>
        <v>0</v>
      </c>
      <c r="CR83" s="25">
        <f ca="1">SUMIFS(Import!CR$2:CR$166,Import!$F$2:$F$166,$F83,Import!$G$2:$G$166,$G83)</f>
        <v>0</v>
      </c>
      <c r="CS83" s="25">
        <f ca="1">SUMIFS(Import!CS$2:CS$166,Import!$F$2:$F$166,$F83,Import!$G$2:$G$166,$G83)</f>
        <v>0</v>
      </c>
      <c r="CT83" s="25">
        <f ca="1">SUMIFS(Import!CT$2:CT$166,Import!$F$2:$F$166,$F83,Import!$G$2:$G$166,$G83)</f>
        <v>0</v>
      </c>
    </row>
    <row r="84" spans="1:98" s="25" customFormat="1" x14ac:dyDescent="0.15">
      <c r="A84" s="109" t="s">
        <v>28</v>
      </c>
      <c r="B84" s="25" t="s">
        <v>29</v>
      </c>
      <c r="C84" s="25">
        <v>1</v>
      </c>
      <c r="D84" s="25" t="s">
        <v>30</v>
      </c>
      <c r="E84" s="25">
        <v>26</v>
      </c>
      <c r="F84" s="25" t="s">
        <v>54</v>
      </c>
      <c r="G84" s="25">
        <v>3</v>
      </c>
      <c r="H84" s="156">
        <f>IF(SUMIFS(Import!H$2:H$237,Import!$F$2:$F$237,$F84,Import!$G$2:$G$237,$G84)=0,Data_T1!$H84,SUMIFS(Import!H$2:H$237,Import!$F$2:$F$237,$F84,Import!$G$2:$G$237,$G84))</f>
        <v>88</v>
      </c>
      <c r="I84" s="156">
        <f>SUMIFS(Import!I$2:I$237,Import!$F$2:$F$237,$F84,Import!$G$2:$G$237,$G84)</f>
        <v>27</v>
      </c>
      <c r="J84" s="25">
        <f>SUMIFS(Import!J$2:J$237,Import!$F$2:$F$237,$F84,Import!$G$2:$G$237,$G84)</f>
        <v>30.68</v>
      </c>
      <c r="K84" s="156">
        <f>SUMIFS(Import!K$2:K$237,Import!$F$2:$F$237,$F84,Import!$G$2:$G$237,$G84)</f>
        <v>61</v>
      </c>
      <c r="L84" s="25">
        <f>SUMIFS(Import!L$2:L$237,Import!$F$2:$F$237,$F84,Import!$G$2:$G$237,$G84)</f>
        <v>69.319999999999993</v>
      </c>
      <c r="M84" s="156">
        <f>SUMIFS(Import!M$2:M$237,Import!$F$2:$F$237,$F84,Import!$G$2:$G$237,$G84)</f>
        <v>0</v>
      </c>
      <c r="N84" s="25">
        <f>SUMIFS(Import!N$2:N$237,Import!$F$2:$F$237,$F84,Import!$G$2:$G$237,$G84)</f>
        <v>0</v>
      </c>
      <c r="O84" s="25">
        <f>SUMIFS(Import!O$2:O$237,Import!$F$2:$F$237,$F84,Import!$G$2:$G$237,$G84)</f>
        <v>0</v>
      </c>
      <c r="P84" s="156">
        <f>SUMIFS(Import!P$2:P$237,Import!$F$2:$F$237,$F84,Import!$G$2:$G$237,$G84)</f>
        <v>2</v>
      </c>
      <c r="Q84" s="25">
        <f>SUMIFS(Import!Q$2:Q$237,Import!$F$2:$F$237,$F84,Import!$G$2:$G$237,$G84)</f>
        <v>2.27</v>
      </c>
      <c r="R84" s="25">
        <f>SUMIFS(Import!R$2:R$237,Import!$F$2:$F$237,$F84,Import!$G$2:$G$237,$G84)</f>
        <v>3.28</v>
      </c>
      <c r="S84" s="156">
        <f>SUMIFS(Import!S$2:S$237,Import!$F$2:$F$237,$F84,Import!$G$2:$G$237,$G84)</f>
        <v>59</v>
      </c>
      <c r="T84" s="25">
        <f>SUMIFS(Import!T$2:T$237,Import!$F$2:$F$237,$F84,Import!$G$2:$G$237,$G84)</f>
        <v>67.05</v>
      </c>
      <c r="U84" s="25">
        <f>SUMIFS(Import!U$2:U$237,Import!$F$2:$F$237,$F84,Import!$G$2:$G$237,$G84)</f>
        <v>96.72</v>
      </c>
      <c r="V84" s="25">
        <v>1</v>
      </c>
      <c r="W84" s="25" t="s">
        <v>32</v>
      </c>
      <c r="X84" s="25" t="s">
        <v>33</v>
      </c>
      <c r="Y84" s="25" t="s">
        <v>34</v>
      </c>
      <c r="Z84" s="160">
        <f>SUMIFS(Import!Z$2:Z$237,Import!$F$2:$F$237,$F84,Import!$G$2:$G$237,$G84)</f>
        <v>38</v>
      </c>
      <c r="AA84" s="25">
        <f>SUMIFS(Import!AA$2:AA$237,Import!$F$2:$F$237,$F84,Import!$G$2:$G$237,$G84)</f>
        <v>43.18</v>
      </c>
      <c r="AB84" s="176">
        <f>SUMIFS(Import!AB$2:AB$237,Import!$F$2:$F$237,$F84,Import!$G$2:$G$237,$G84)</f>
        <v>64.41</v>
      </c>
      <c r="AC84" s="25">
        <v>2</v>
      </c>
      <c r="AD84" s="25" t="s">
        <v>35</v>
      </c>
      <c r="AE84" s="25" t="s">
        <v>36</v>
      </c>
      <c r="AF84" s="25" t="s">
        <v>37</v>
      </c>
      <c r="AG84" s="160">
        <f>SUMIFS(Import!AG$2:AG$237,Import!$F$2:$F$237,$F84,Import!$G$2:$G$237,$G84)</f>
        <v>21</v>
      </c>
      <c r="AH84" s="25">
        <f>SUMIFS(Import!AH$2:AH$237,Import!$F$2:$F$237,$F84,Import!$G$2:$G$237,$G84)</f>
        <v>23.86</v>
      </c>
      <c r="AI84" s="118">
        <f>SUMIFS(Import!AI$2:AI$237,Import!$F$2:$F$237,$F84,Import!$G$2:$G$237,$G84)</f>
        <v>35.590000000000003</v>
      </c>
      <c r="AN84" s="25">
        <f ca="1">SUMIFS(Import!AN$2:AN$166,Import!$F$2:$F$166,$F84,Import!$G$2:$G$166,$G84)</f>
        <v>0</v>
      </c>
      <c r="AO84" s="25">
        <f ca="1">SUMIFS(Import!AO$2:AO$166,Import!$F$2:$F$166,$F84,Import!$G$2:$G$166,$G84)</f>
        <v>0</v>
      </c>
      <c r="AP84" s="25">
        <f ca="1">SUMIFS(Import!AP$2:AP$166,Import!$F$2:$F$166,$F84,Import!$G$2:$G$166,$G84)</f>
        <v>0</v>
      </c>
      <c r="AU84" s="25">
        <f ca="1">SUMIFS(Import!AU$2:AU$166,Import!$F$2:$F$166,$F84,Import!$G$2:$G$166,$G84)</f>
        <v>0</v>
      </c>
      <c r="AV84" s="25">
        <f ca="1">SUMIFS(Import!AV$2:AV$166,Import!$F$2:$F$166,$F84,Import!$G$2:$G$166,$G84)</f>
        <v>0</v>
      </c>
      <c r="AW84" s="25">
        <f ca="1">SUMIFS(Import!AW$2:AW$166,Import!$F$2:$F$166,$F84,Import!$G$2:$G$166,$G84)</f>
        <v>0</v>
      </c>
      <c r="BB84" s="25">
        <f ca="1">SUMIFS(Import!BB$2:BB$166,Import!$F$2:$F$166,$F84,Import!$G$2:$G$166,$G84)</f>
        <v>0</v>
      </c>
      <c r="BC84" s="25">
        <f ca="1">SUMIFS(Import!BC$2:BC$166,Import!$F$2:$F$166,$F84,Import!$G$2:$G$166,$G84)</f>
        <v>0</v>
      </c>
      <c r="BD84" s="25">
        <f ca="1">SUMIFS(Import!BD$2:BD$166,Import!$F$2:$F$166,$F84,Import!$G$2:$G$166,$G84)</f>
        <v>0</v>
      </c>
      <c r="BI84" s="25">
        <f ca="1">SUMIFS(Import!BI$2:BI$166,Import!$F$2:$F$166,$F84,Import!$G$2:$G$166,$G84)</f>
        <v>0</v>
      </c>
      <c r="BJ84" s="25">
        <f ca="1">SUMIFS(Import!BJ$2:BJ$166,Import!$F$2:$F$166,$F84,Import!$G$2:$G$166,$G84)</f>
        <v>0</v>
      </c>
      <c r="BK84" s="25">
        <f ca="1">SUMIFS(Import!BK$2:BK$166,Import!$F$2:$F$166,$F84,Import!$G$2:$G$166,$G84)</f>
        <v>0</v>
      </c>
      <c r="BP84" s="25">
        <f ca="1">SUMIFS(Import!BP$2:BP$166,Import!$F$2:$F$166,$F84,Import!$G$2:$G$166,$G84)</f>
        <v>0</v>
      </c>
      <c r="BQ84" s="25">
        <f ca="1">SUMIFS(Import!BQ$2:BQ$166,Import!$F$2:$F$166,$F84,Import!$G$2:$G$166,$G84)</f>
        <v>0</v>
      </c>
      <c r="BR84" s="25">
        <f ca="1">SUMIFS(Import!BR$2:BR$166,Import!$F$2:$F$166,$F84,Import!$G$2:$G$166,$G84)</f>
        <v>0</v>
      </c>
      <c r="BW84" s="25">
        <f ca="1">SUMIFS(Import!BW$2:BW$166,Import!$F$2:$F$166,$F84,Import!$G$2:$G$166,$G84)</f>
        <v>0</v>
      </c>
      <c r="BX84" s="25">
        <f ca="1">SUMIFS(Import!BX$2:BX$166,Import!$F$2:$F$166,$F84,Import!$G$2:$G$166,$G84)</f>
        <v>0</v>
      </c>
      <c r="BY84" s="25">
        <f ca="1">SUMIFS(Import!BY$2:BY$166,Import!$F$2:$F$166,$F84,Import!$G$2:$G$166,$G84)</f>
        <v>0</v>
      </c>
      <c r="CD84" s="25">
        <f ca="1">SUMIFS(Import!CD$2:CD$166,Import!$F$2:$F$166,$F84,Import!$G$2:$G$166,$G84)</f>
        <v>0</v>
      </c>
      <c r="CE84" s="25">
        <f ca="1">SUMIFS(Import!CE$2:CE$166,Import!$F$2:$F$166,$F84,Import!$G$2:$G$166,$G84)</f>
        <v>0</v>
      </c>
      <c r="CF84" s="25">
        <f ca="1">SUMIFS(Import!CF$2:CF$166,Import!$F$2:$F$166,$F84,Import!$G$2:$G$166,$G84)</f>
        <v>0</v>
      </c>
      <c r="CK84" s="25">
        <f ca="1">SUMIFS(Import!CK$2:CK$166,Import!$F$2:$F$166,$F84,Import!$G$2:$G$166,$G84)</f>
        <v>0</v>
      </c>
      <c r="CL84" s="25">
        <f ca="1">SUMIFS(Import!CL$2:CL$166,Import!$F$2:$F$166,$F84,Import!$G$2:$G$166,$G84)</f>
        <v>0</v>
      </c>
      <c r="CM84" s="25">
        <f ca="1">SUMIFS(Import!CM$2:CM$166,Import!$F$2:$F$166,$F84,Import!$G$2:$G$166,$G84)</f>
        <v>0</v>
      </c>
      <c r="CR84" s="25">
        <f ca="1">SUMIFS(Import!CR$2:CR$166,Import!$F$2:$F$166,$F84,Import!$G$2:$G$166,$G84)</f>
        <v>0</v>
      </c>
      <c r="CS84" s="25">
        <f ca="1">SUMIFS(Import!CS$2:CS$166,Import!$F$2:$F$166,$F84,Import!$G$2:$G$166,$G84)</f>
        <v>0</v>
      </c>
      <c r="CT84" s="25">
        <f ca="1">SUMIFS(Import!CT$2:CT$166,Import!$F$2:$F$166,$F84,Import!$G$2:$G$166,$G84)</f>
        <v>0</v>
      </c>
    </row>
    <row r="85" spans="1:98" s="25" customFormat="1" x14ac:dyDescent="0.15">
      <c r="A85" s="109" t="s">
        <v>28</v>
      </c>
      <c r="B85" s="25" t="s">
        <v>29</v>
      </c>
      <c r="C85" s="25">
        <v>1</v>
      </c>
      <c r="D85" s="25" t="s">
        <v>30</v>
      </c>
      <c r="E85" s="25">
        <v>26</v>
      </c>
      <c r="F85" s="25" t="s">
        <v>54</v>
      </c>
      <c r="G85" s="25">
        <v>4</v>
      </c>
      <c r="H85" s="156">
        <f>IF(SUMIFS(Import!H$2:H$237,Import!$F$2:$F$237,$F85,Import!$G$2:$G$237,$G85)=0,Data_T1!$H85,SUMIFS(Import!H$2:H$237,Import!$F$2:$F$237,$F85,Import!$G$2:$G$237,$G85))</f>
        <v>112</v>
      </c>
      <c r="I85" s="156">
        <f>SUMIFS(Import!I$2:I$237,Import!$F$2:$F$237,$F85,Import!$G$2:$G$237,$G85)</f>
        <v>54</v>
      </c>
      <c r="J85" s="25">
        <f>SUMIFS(Import!J$2:J$237,Import!$F$2:$F$237,$F85,Import!$G$2:$G$237,$G85)</f>
        <v>48.21</v>
      </c>
      <c r="K85" s="156">
        <f>SUMIFS(Import!K$2:K$237,Import!$F$2:$F$237,$F85,Import!$G$2:$G$237,$G85)</f>
        <v>58</v>
      </c>
      <c r="L85" s="25">
        <f>SUMIFS(Import!L$2:L$237,Import!$F$2:$F$237,$F85,Import!$G$2:$G$237,$G85)</f>
        <v>51.79</v>
      </c>
      <c r="M85" s="156">
        <f>SUMIFS(Import!M$2:M$237,Import!$F$2:$F$237,$F85,Import!$G$2:$G$237,$G85)</f>
        <v>0</v>
      </c>
      <c r="N85" s="25">
        <f>SUMIFS(Import!N$2:N$237,Import!$F$2:$F$237,$F85,Import!$G$2:$G$237,$G85)</f>
        <v>0</v>
      </c>
      <c r="O85" s="25">
        <f>SUMIFS(Import!O$2:O$237,Import!$F$2:$F$237,$F85,Import!$G$2:$G$237,$G85)</f>
        <v>0</v>
      </c>
      <c r="P85" s="156">
        <f>SUMIFS(Import!P$2:P$237,Import!$F$2:$F$237,$F85,Import!$G$2:$G$237,$G85)</f>
        <v>0</v>
      </c>
      <c r="Q85" s="25">
        <f>SUMIFS(Import!Q$2:Q$237,Import!$F$2:$F$237,$F85,Import!$G$2:$G$237,$G85)</f>
        <v>0</v>
      </c>
      <c r="R85" s="25">
        <f>SUMIFS(Import!R$2:R$237,Import!$F$2:$F$237,$F85,Import!$G$2:$G$237,$G85)</f>
        <v>0</v>
      </c>
      <c r="S85" s="156">
        <f>SUMIFS(Import!S$2:S$237,Import!$F$2:$F$237,$F85,Import!$G$2:$G$237,$G85)</f>
        <v>58</v>
      </c>
      <c r="T85" s="25">
        <f>SUMIFS(Import!T$2:T$237,Import!$F$2:$F$237,$F85,Import!$G$2:$G$237,$G85)</f>
        <v>51.79</v>
      </c>
      <c r="U85" s="25">
        <f>SUMIFS(Import!U$2:U$237,Import!$F$2:$F$237,$F85,Import!$G$2:$G$237,$G85)</f>
        <v>100</v>
      </c>
      <c r="V85" s="25">
        <v>1</v>
      </c>
      <c r="W85" s="25" t="s">
        <v>32</v>
      </c>
      <c r="X85" s="25" t="s">
        <v>33</v>
      </c>
      <c r="Y85" s="25" t="s">
        <v>34</v>
      </c>
      <c r="Z85" s="160">
        <f>SUMIFS(Import!Z$2:Z$237,Import!$F$2:$F$237,$F85,Import!$G$2:$G$237,$G85)</f>
        <v>26</v>
      </c>
      <c r="AA85" s="25">
        <f>SUMIFS(Import!AA$2:AA$237,Import!$F$2:$F$237,$F85,Import!$G$2:$G$237,$G85)</f>
        <v>23.21</v>
      </c>
      <c r="AB85" s="176">
        <f>SUMIFS(Import!AB$2:AB$237,Import!$F$2:$F$237,$F85,Import!$G$2:$G$237,$G85)</f>
        <v>44.83</v>
      </c>
      <c r="AC85" s="25">
        <v>2</v>
      </c>
      <c r="AD85" s="25" t="s">
        <v>35</v>
      </c>
      <c r="AE85" s="25" t="s">
        <v>36</v>
      </c>
      <c r="AF85" s="25" t="s">
        <v>37</v>
      </c>
      <c r="AG85" s="160">
        <f>SUMIFS(Import!AG$2:AG$237,Import!$F$2:$F$237,$F85,Import!$G$2:$G$237,$G85)</f>
        <v>32</v>
      </c>
      <c r="AH85" s="25">
        <f>SUMIFS(Import!AH$2:AH$237,Import!$F$2:$F$237,$F85,Import!$G$2:$G$237,$G85)</f>
        <v>28.57</v>
      </c>
      <c r="AI85" s="118">
        <f>SUMIFS(Import!AI$2:AI$237,Import!$F$2:$F$237,$F85,Import!$G$2:$G$237,$G85)</f>
        <v>55.17</v>
      </c>
      <c r="AN85" s="25">
        <f ca="1">SUMIFS(Import!AN$2:AN$166,Import!$F$2:$F$166,$F85,Import!$G$2:$G$166,$G85)</f>
        <v>0</v>
      </c>
      <c r="AO85" s="25">
        <f ca="1">SUMIFS(Import!AO$2:AO$166,Import!$F$2:$F$166,$F85,Import!$G$2:$G$166,$G85)</f>
        <v>0</v>
      </c>
      <c r="AP85" s="25">
        <f ca="1">SUMIFS(Import!AP$2:AP$166,Import!$F$2:$F$166,$F85,Import!$G$2:$G$166,$G85)</f>
        <v>0</v>
      </c>
      <c r="AU85" s="25">
        <f ca="1">SUMIFS(Import!AU$2:AU$166,Import!$F$2:$F$166,$F85,Import!$G$2:$G$166,$G85)</f>
        <v>0</v>
      </c>
      <c r="AV85" s="25">
        <f ca="1">SUMIFS(Import!AV$2:AV$166,Import!$F$2:$F$166,$F85,Import!$G$2:$G$166,$G85)</f>
        <v>0</v>
      </c>
      <c r="AW85" s="25">
        <f ca="1">SUMIFS(Import!AW$2:AW$166,Import!$F$2:$F$166,$F85,Import!$G$2:$G$166,$G85)</f>
        <v>0</v>
      </c>
      <c r="BB85" s="25">
        <f ca="1">SUMIFS(Import!BB$2:BB$166,Import!$F$2:$F$166,$F85,Import!$G$2:$G$166,$G85)</f>
        <v>0</v>
      </c>
      <c r="BC85" s="25">
        <f ca="1">SUMIFS(Import!BC$2:BC$166,Import!$F$2:$F$166,$F85,Import!$G$2:$G$166,$G85)</f>
        <v>0</v>
      </c>
      <c r="BD85" s="25">
        <f ca="1">SUMIFS(Import!BD$2:BD$166,Import!$F$2:$F$166,$F85,Import!$G$2:$G$166,$G85)</f>
        <v>0</v>
      </c>
      <c r="BI85" s="25">
        <f ca="1">SUMIFS(Import!BI$2:BI$166,Import!$F$2:$F$166,$F85,Import!$G$2:$G$166,$G85)</f>
        <v>0</v>
      </c>
      <c r="BJ85" s="25">
        <f ca="1">SUMIFS(Import!BJ$2:BJ$166,Import!$F$2:$F$166,$F85,Import!$G$2:$G$166,$G85)</f>
        <v>0</v>
      </c>
      <c r="BK85" s="25">
        <f ca="1">SUMIFS(Import!BK$2:BK$166,Import!$F$2:$F$166,$F85,Import!$G$2:$G$166,$G85)</f>
        <v>0</v>
      </c>
      <c r="BP85" s="25">
        <f ca="1">SUMIFS(Import!BP$2:BP$166,Import!$F$2:$F$166,$F85,Import!$G$2:$G$166,$G85)</f>
        <v>0</v>
      </c>
      <c r="BQ85" s="25">
        <f ca="1">SUMIFS(Import!BQ$2:BQ$166,Import!$F$2:$F$166,$F85,Import!$G$2:$G$166,$G85)</f>
        <v>0</v>
      </c>
      <c r="BR85" s="25">
        <f ca="1">SUMIFS(Import!BR$2:BR$166,Import!$F$2:$F$166,$F85,Import!$G$2:$G$166,$G85)</f>
        <v>0</v>
      </c>
      <c r="BW85" s="25">
        <f ca="1">SUMIFS(Import!BW$2:BW$166,Import!$F$2:$F$166,$F85,Import!$G$2:$G$166,$G85)</f>
        <v>0</v>
      </c>
      <c r="BX85" s="25">
        <f ca="1">SUMIFS(Import!BX$2:BX$166,Import!$F$2:$F$166,$F85,Import!$G$2:$G$166,$G85)</f>
        <v>0</v>
      </c>
      <c r="BY85" s="25">
        <f ca="1">SUMIFS(Import!BY$2:BY$166,Import!$F$2:$F$166,$F85,Import!$G$2:$G$166,$G85)</f>
        <v>0</v>
      </c>
      <c r="CD85" s="25">
        <f ca="1">SUMIFS(Import!CD$2:CD$166,Import!$F$2:$F$166,$F85,Import!$G$2:$G$166,$G85)</f>
        <v>0</v>
      </c>
      <c r="CE85" s="25">
        <f ca="1">SUMIFS(Import!CE$2:CE$166,Import!$F$2:$F$166,$F85,Import!$G$2:$G$166,$G85)</f>
        <v>0</v>
      </c>
      <c r="CF85" s="25">
        <f ca="1">SUMIFS(Import!CF$2:CF$166,Import!$F$2:$F$166,$F85,Import!$G$2:$G$166,$G85)</f>
        <v>0</v>
      </c>
      <c r="CK85" s="25">
        <f ca="1">SUMIFS(Import!CK$2:CK$166,Import!$F$2:$F$166,$F85,Import!$G$2:$G$166,$G85)</f>
        <v>0</v>
      </c>
      <c r="CL85" s="25">
        <f ca="1">SUMIFS(Import!CL$2:CL$166,Import!$F$2:$F$166,$F85,Import!$G$2:$G$166,$G85)</f>
        <v>0</v>
      </c>
      <c r="CM85" s="25">
        <f ca="1">SUMIFS(Import!CM$2:CM$166,Import!$F$2:$F$166,$F85,Import!$G$2:$G$166,$G85)</f>
        <v>0</v>
      </c>
      <c r="CR85" s="25">
        <f ca="1">SUMIFS(Import!CR$2:CR$166,Import!$F$2:$F$166,$F85,Import!$G$2:$G$166,$G85)</f>
        <v>0</v>
      </c>
      <c r="CS85" s="25">
        <f ca="1">SUMIFS(Import!CS$2:CS$166,Import!$F$2:$F$166,$F85,Import!$G$2:$G$166,$G85)</f>
        <v>0</v>
      </c>
      <c r="CT85" s="25">
        <f ca="1">SUMIFS(Import!CT$2:CT$166,Import!$F$2:$F$166,$F85,Import!$G$2:$G$166,$G85)</f>
        <v>0</v>
      </c>
    </row>
    <row r="86" spans="1:98" s="82" customFormat="1" ht="14" thickBot="1" x14ac:dyDescent="0.2">
      <c r="A86" s="108" t="s">
        <v>28</v>
      </c>
      <c r="B86" s="82" t="s">
        <v>29</v>
      </c>
      <c r="C86" s="82">
        <v>1</v>
      </c>
      <c r="D86" s="82" t="s">
        <v>30</v>
      </c>
      <c r="E86" s="82">
        <v>26</v>
      </c>
      <c r="F86" s="82" t="s">
        <v>54</v>
      </c>
      <c r="G86" s="82">
        <v>5</v>
      </c>
      <c r="H86" s="155">
        <f>IF(SUMIFS(Import!H$2:H$237,Import!$F$2:$F$237,$F86,Import!$G$2:$G$237,$G86)=0,Data_T1!$H86,SUMIFS(Import!H$2:H$237,Import!$F$2:$F$237,$F86,Import!$G$2:$G$237,$G86))</f>
        <v>188</v>
      </c>
      <c r="I86" s="155">
        <f>SUMIFS(Import!I$2:I$237,Import!$F$2:$F$237,$F86,Import!$G$2:$G$237,$G86)</f>
        <v>115</v>
      </c>
      <c r="J86" s="82">
        <f>SUMIFS(Import!J$2:J$237,Import!$F$2:$F$237,$F86,Import!$G$2:$G$237,$G86)</f>
        <v>61.17</v>
      </c>
      <c r="K86" s="155">
        <f>SUMIFS(Import!K$2:K$237,Import!$F$2:$F$237,$F86,Import!$G$2:$G$237,$G86)</f>
        <v>73</v>
      </c>
      <c r="L86" s="82">
        <f>SUMIFS(Import!L$2:L$237,Import!$F$2:$F$237,$F86,Import!$G$2:$G$237,$G86)</f>
        <v>38.83</v>
      </c>
      <c r="M86" s="155">
        <f>SUMIFS(Import!M$2:M$237,Import!$F$2:$F$237,$F86,Import!$G$2:$G$237,$G86)</f>
        <v>0</v>
      </c>
      <c r="N86" s="82">
        <f>SUMIFS(Import!N$2:N$237,Import!$F$2:$F$237,$F86,Import!$G$2:$G$237,$G86)</f>
        <v>0</v>
      </c>
      <c r="O86" s="82">
        <f>SUMIFS(Import!O$2:O$237,Import!$F$2:$F$237,$F86,Import!$G$2:$G$237,$G86)</f>
        <v>0</v>
      </c>
      <c r="P86" s="155">
        <f>SUMIFS(Import!P$2:P$237,Import!$F$2:$F$237,$F86,Import!$G$2:$G$237,$G86)</f>
        <v>1</v>
      </c>
      <c r="Q86" s="82">
        <f>SUMIFS(Import!Q$2:Q$237,Import!$F$2:$F$237,$F86,Import!$G$2:$G$237,$G86)</f>
        <v>0.53</v>
      </c>
      <c r="R86" s="82">
        <f>SUMIFS(Import!R$2:R$237,Import!$F$2:$F$237,$F86,Import!$G$2:$G$237,$G86)</f>
        <v>1.37</v>
      </c>
      <c r="S86" s="155">
        <f>SUMIFS(Import!S$2:S$237,Import!$F$2:$F$237,$F86,Import!$G$2:$G$237,$G86)</f>
        <v>72</v>
      </c>
      <c r="T86" s="82">
        <f>SUMIFS(Import!T$2:T$237,Import!$F$2:$F$237,$F86,Import!$G$2:$G$237,$G86)</f>
        <v>38.299999999999997</v>
      </c>
      <c r="U86" s="82">
        <f>SUMIFS(Import!U$2:U$237,Import!$F$2:$F$237,$F86,Import!$G$2:$G$237,$G86)</f>
        <v>98.63</v>
      </c>
      <c r="V86" s="82">
        <v>1</v>
      </c>
      <c r="W86" s="82" t="s">
        <v>32</v>
      </c>
      <c r="X86" s="82" t="s">
        <v>33</v>
      </c>
      <c r="Y86" s="82" t="s">
        <v>34</v>
      </c>
      <c r="Z86" s="159">
        <f>SUMIFS(Import!Z$2:Z$237,Import!$F$2:$F$237,$F86,Import!$G$2:$G$237,$G86)</f>
        <v>25</v>
      </c>
      <c r="AA86" s="82">
        <f>SUMIFS(Import!AA$2:AA$237,Import!$F$2:$F$237,$F86,Import!$G$2:$G$237,$G86)</f>
        <v>13.3</v>
      </c>
      <c r="AB86" s="170">
        <f>SUMIFS(Import!AB$2:AB$237,Import!$F$2:$F$237,$F86,Import!$G$2:$G$237,$G86)</f>
        <v>34.72</v>
      </c>
      <c r="AC86" s="82">
        <v>2</v>
      </c>
      <c r="AD86" s="82" t="s">
        <v>35</v>
      </c>
      <c r="AE86" s="82" t="s">
        <v>36</v>
      </c>
      <c r="AF86" s="82" t="s">
        <v>37</v>
      </c>
      <c r="AG86" s="159">
        <f>SUMIFS(Import!AG$2:AG$237,Import!$F$2:$F$237,$F86,Import!$G$2:$G$237,$G86)</f>
        <v>47</v>
      </c>
      <c r="AH86" s="82">
        <f>SUMIFS(Import!AH$2:AH$237,Import!$F$2:$F$237,$F86,Import!$G$2:$G$237,$G86)</f>
        <v>25</v>
      </c>
      <c r="AI86" s="119">
        <f>SUMIFS(Import!AI$2:AI$237,Import!$F$2:$F$237,$F86,Import!$G$2:$G$237,$G86)</f>
        <v>65.28</v>
      </c>
      <c r="AN86" s="82">
        <f ca="1">SUMIFS(Import!AN$2:AN$166,Import!$F$2:$F$166,$F86,Import!$G$2:$G$166,$G86)</f>
        <v>0</v>
      </c>
      <c r="AO86" s="82">
        <f ca="1">SUMIFS(Import!AO$2:AO$166,Import!$F$2:$F$166,$F86,Import!$G$2:$G$166,$G86)</f>
        <v>0</v>
      </c>
      <c r="AP86" s="82">
        <f ca="1">SUMIFS(Import!AP$2:AP$166,Import!$F$2:$F$166,$F86,Import!$G$2:$G$166,$G86)</f>
        <v>0</v>
      </c>
      <c r="AU86" s="82">
        <f ca="1">SUMIFS(Import!AU$2:AU$166,Import!$F$2:$F$166,$F86,Import!$G$2:$G$166,$G86)</f>
        <v>0</v>
      </c>
      <c r="AV86" s="82">
        <f ca="1">SUMIFS(Import!AV$2:AV$166,Import!$F$2:$F$166,$F86,Import!$G$2:$G$166,$G86)</f>
        <v>0</v>
      </c>
      <c r="AW86" s="82">
        <f ca="1">SUMIFS(Import!AW$2:AW$166,Import!$F$2:$F$166,$F86,Import!$G$2:$G$166,$G86)</f>
        <v>0</v>
      </c>
      <c r="BB86" s="82">
        <f ca="1">SUMIFS(Import!BB$2:BB$166,Import!$F$2:$F$166,$F86,Import!$G$2:$G$166,$G86)</f>
        <v>0</v>
      </c>
      <c r="BC86" s="82">
        <f ca="1">SUMIFS(Import!BC$2:BC$166,Import!$F$2:$F$166,$F86,Import!$G$2:$G$166,$G86)</f>
        <v>0</v>
      </c>
      <c r="BD86" s="82">
        <f ca="1">SUMIFS(Import!BD$2:BD$166,Import!$F$2:$F$166,$F86,Import!$G$2:$G$166,$G86)</f>
        <v>0</v>
      </c>
      <c r="BI86" s="82">
        <f ca="1">SUMIFS(Import!BI$2:BI$166,Import!$F$2:$F$166,$F86,Import!$G$2:$G$166,$G86)</f>
        <v>0</v>
      </c>
      <c r="BJ86" s="82">
        <f ca="1">SUMIFS(Import!BJ$2:BJ$166,Import!$F$2:$F$166,$F86,Import!$G$2:$G$166,$G86)</f>
        <v>0</v>
      </c>
      <c r="BK86" s="82">
        <f ca="1">SUMIFS(Import!BK$2:BK$166,Import!$F$2:$F$166,$F86,Import!$G$2:$G$166,$G86)</f>
        <v>0</v>
      </c>
      <c r="BP86" s="82">
        <f ca="1">SUMIFS(Import!BP$2:BP$166,Import!$F$2:$F$166,$F86,Import!$G$2:$G$166,$G86)</f>
        <v>0</v>
      </c>
      <c r="BQ86" s="82">
        <f ca="1">SUMIFS(Import!BQ$2:BQ$166,Import!$F$2:$F$166,$F86,Import!$G$2:$G$166,$G86)</f>
        <v>0</v>
      </c>
      <c r="BR86" s="82">
        <f ca="1">SUMIFS(Import!BR$2:BR$166,Import!$F$2:$F$166,$F86,Import!$G$2:$G$166,$G86)</f>
        <v>0</v>
      </c>
      <c r="BW86" s="82">
        <f ca="1">SUMIFS(Import!BW$2:BW$166,Import!$F$2:$F$166,$F86,Import!$G$2:$G$166,$G86)</f>
        <v>0</v>
      </c>
      <c r="BX86" s="82">
        <f ca="1">SUMIFS(Import!BX$2:BX$166,Import!$F$2:$F$166,$F86,Import!$G$2:$G$166,$G86)</f>
        <v>0</v>
      </c>
      <c r="BY86" s="82">
        <f ca="1">SUMIFS(Import!BY$2:BY$166,Import!$F$2:$F$166,$F86,Import!$G$2:$G$166,$G86)</f>
        <v>0</v>
      </c>
      <c r="CD86" s="82">
        <f ca="1">SUMIFS(Import!CD$2:CD$166,Import!$F$2:$F$166,$F86,Import!$G$2:$G$166,$G86)</f>
        <v>0</v>
      </c>
      <c r="CE86" s="82">
        <f ca="1">SUMIFS(Import!CE$2:CE$166,Import!$F$2:$F$166,$F86,Import!$G$2:$G$166,$G86)</f>
        <v>0</v>
      </c>
      <c r="CF86" s="82">
        <f ca="1">SUMIFS(Import!CF$2:CF$166,Import!$F$2:$F$166,$F86,Import!$G$2:$G$166,$G86)</f>
        <v>0</v>
      </c>
      <c r="CK86" s="82">
        <f ca="1">SUMIFS(Import!CK$2:CK$166,Import!$F$2:$F$166,$F86,Import!$G$2:$G$166,$G86)</f>
        <v>0</v>
      </c>
      <c r="CL86" s="82">
        <f ca="1">SUMIFS(Import!CL$2:CL$166,Import!$F$2:$F$166,$F86,Import!$G$2:$G$166,$G86)</f>
        <v>0</v>
      </c>
      <c r="CM86" s="82">
        <f ca="1">SUMIFS(Import!CM$2:CM$166,Import!$F$2:$F$166,$F86,Import!$G$2:$G$166,$G86)</f>
        <v>0</v>
      </c>
      <c r="CR86" s="82">
        <f ca="1">SUMIFS(Import!CR$2:CR$166,Import!$F$2:$F$166,$F86,Import!$G$2:$G$166,$G86)</f>
        <v>0</v>
      </c>
      <c r="CS86" s="82">
        <f ca="1">SUMIFS(Import!CS$2:CS$166,Import!$F$2:$F$166,$F86,Import!$G$2:$G$166,$G86)</f>
        <v>0</v>
      </c>
      <c r="CT86" s="82">
        <f ca="1">SUMIFS(Import!CT$2:CT$166,Import!$F$2:$F$166,$F86,Import!$G$2:$G$166,$G86)</f>
        <v>0</v>
      </c>
    </row>
    <row r="87" spans="1:98" s="107" customFormat="1" x14ac:dyDescent="0.15">
      <c r="A87" s="106" t="s">
        <v>28</v>
      </c>
      <c r="B87" s="107" t="s">
        <v>29</v>
      </c>
      <c r="C87" s="107">
        <v>1</v>
      </c>
      <c r="D87" s="107" t="s">
        <v>30</v>
      </c>
      <c r="E87" s="107">
        <v>27</v>
      </c>
      <c r="F87" s="107" t="s">
        <v>55</v>
      </c>
      <c r="G87" s="107">
        <v>1</v>
      </c>
      <c r="H87" s="154">
        <f>IF(SUMIFS(Import!H$2:H$237,Import!$F$2:$F$237,$F87,Import!$G$2:$G$237,$G87)=0,Data_T1!$H87,SUMIFS(Import!H$2:H$237,Import!$F$2:$F$237,$F87,Import!$G$2:$G$237,$G87))</f>
        <v>562</v>
      </c>
      <c r="I87" s="154">
        <f>SUMIFS(Import!I$2:I$237,Import!$F$2:$F$237,$F87,Import!$G$2:$G$237,$G87)</f>
        <v>186</v>
      </c>
      <c r="J87" s="107">
        <f>SUMIFS(Import!J$2:J$237,Import!$F$2:$F$237,$F87,Import!$G$2:$G$237,$G87)</f>
        <v>33.1</v>
      </c>
      <c r="K87" s="154">
        <f>SUMIFS(Import!K$2:K$237,Import!$F$2:$F$237,$F87,Import!$G$2:$G$237,$G87)</f>
        <v>376</v>
      </c>
      <c r="L87" s="107">
        <f>SUMIFS(Import!L$2:L$237,Import!$F$2:$F$237,$F87,Import!$G$2:$G$237,$G87)</f>
        <v>66.900000000000006</v>
      </c>
      <c r="M87" s="154">
        <f>SUMIFS(Import!M$2:M$237,Import!$F$2:$F$237,$F87,Import!$G$2:$G$237,$G87)</f>
        <v>5</v>
      </c>
      <c r="N87" s="107">
        <f>SUMIFS(Import!N$2:N$237,Import!$F$2:$F$237,$F87,Import!$G$2:$G$237,$G87)</f>
        <v>0.89</v>
      </c>
      <c r="O87" s="107">
        <f>SUMIFS(Import!O$2:O$237,Import!$F$2:$F$237,$F87,Import!$G$2:$G$237,$G87)</f>
        <v>1.33</v>
      </c>
      <c r="P87" s="154">
        <f>SUMIFS(Import!P$2:P$237,Import!$F$2:$F$237,$F87,Import!$G$2:$G$237,$G87)</f>
        <v>0</v>
      </c>
      <c r="Q87" s="107">
        <f>SUMIFS(Import!Q$2:Q$237,Import!$F$2:$F$237,$F87,Import!$G$2:$G$237,$G87)</f>
        <v>0</v>
      </c>
      <c r="R87" s="107">
        <f>SUMIFS(Import!R$2:R$237,Import!$F$2:$F$237,$F87,Import!$G$2:$G$237,$G87)</f>
        <v>0</v>
      </c>
      <c r="S87" s="154">
        <f>SUMIFS(Import!S$2:S$237,Import!$F$2:$F$237,$F87,Import!$G$2:$G$237,$G87)</f>
        <v>371</v>
      </c>
      <c r="T87" s="107">
        <f>SUMIFS(Import!T$2:T$237,Import!$F$2:$F$237,$F87,Import!$G$2:$G$237,$G87)</f>
        <v>66.010000000000005</v>
      </c>
      <c r="U87" s="107">
        <f>SUMIFS(Import!U$2:U$237,Import!$F$2:$F$237,$F87,Import!$G$2:$G$237,$G87)</f>
        <v>98.67</v>
      </c>
      <c r="V87" s="107">
        <v>1</v>
      </c>
      <c r="W87" s="107" t="s">
        <v>32</v>
      </c>
      <c r="X87" s="107" t="s">
        <v>33</v>
      </c>
      <c r="Y87" s="107" t="s">
        <v>34</v>
      </c>
      <c r="Z87" s="158">
        <f>SUMIFS(Import!Z$2:Z$237,Import!$F$2:$F$237,$F87,Import!$G$2:$G$237,$G87)</f>
        <v>241</v>
      </c>
      <c r="AA87" s="107">
        <f>SUMIFS(Import!AA$2:AA$237,Import!$F$2:$F$237,$F87,Import!$G$2:$G$237,$G87)</f>
        <v>42.88</v>
      </c>
      <c r="AB87" s="173">
        <f>SUMIFS(Import!AB$2:AB$237,Import!$F$2:$F$237,$F87,Import!$G$2:$G$237,$G87)</f>
        <v>64.959999999999994</v>
      </c>
      <c r="AC87" s="107">
        <v>2</v>
      </c>
      <c r="AD87" s="107" t="s">
        <v>35</v>
      </c>
      <c r="AE87" s="107" t="s">
        <v>36</v>
      </c>
      <c r="AF87" s="107" t="s">
        <v>37</v>
      </c>
      <c r="AG87" s="158">
        <f>SUMIFS(Import!AG$2:AG$237,Import!$F$2:$F$237,$F87,Import!$G$2:$G$237,$G87)</f>
        <v>130</v>
      </c>
      <c r="AH87" s="107">
        <f>SUMIFS(Import!AH$2:AH$237,Import!$F$2:$F$237,$F87,Import!$G$2:$G$237,$G87)</f>
        <v>23.13</v>
      </c>
      <c r="AI87" s="117">
        <f>SUMIFS(Import!AI$2:AI$237,Import!$F$2:$F$237,$F87,Import!$G$2:$G$237,$G87)</f>
        <v>35.04</v>
      </c>
      <c r="AN87" s="107">
        <f ca="1">SUMIFS(Import!AN$2:AN$166,Import!$F$2:$F$166,$F87,Import!$G$2:$G$166,$G87)</f>
        <v>0</v>
      </c>
      <c r="AO87" s="107">
        <f ca="1">SUMIFS(Import!AO$2:AO$166,Import!$F$2:$F$166,$F87,Import!$G$2:$G$166,$G87)</f>
        <v>0</v>
      </c>
      <c r="AP87" s="107">
        <f ca="1">SUMIFS(Import!AP$2:AP$166,Import!$F$2:$F$166,$F87,Import!$G$2:$G$166,$G87)</f>
        <v>0</v>
      </c>
      <c r="AU87" s="107">
        <f ca="1">SUMIFS(Import!AU$2:AU$166,Import!$F$2:$F$166,$F87,Import!$G$2:$G$166,$G87)</f>
        <v>0</v>
      </c>
      <c r="AV87" s="107">
        <f ca="1">SUMIFS(Import!AV$2:AV$166,Import!$F$2:$F$166,$F87,Import!$G$2:$G$166,$G87)</f>
        <v>0</v>
      </c>
      <c r="AW87" s="107">
        <f ca="1">SUMIFS(Import!AW$2:AW$166,Import!$F$2:$F$166,$F87,Import!$G$2:$G$166,$G87)</f>
        <v>0</v>
      </c>
      <c r="BB87" s="107">
        <f ca="1">SUMIFS(Import!BB$2:BB$166,Import!$F$2:$F$166,$F87,Import!$G$2:$G$166,$G87)</f>
        <v>0</v>
      </c>
      <c r="BC87" s="107">
        <f ca="1">SUMIFS(Import!BC$2:BC$166,Import!$F$2:$F$166,$F87,Import!$G$2:$G$166,$G87)</f>
        <v>0</v>
      </c>
      <c r="BD87" s="107">
        <f ca="1">SUMIFS(Import!BD$2:BD$166,Import!$F$2:$F$166,$F87,Import!$G$2:$G$166,$G87)</f>
        <v>0</v>
      </c>
      <c r="BI87" s="107">
        <f ca="1">SUMIFS(Import!BI$2:BI$166,Import!$F$2:$F$166,$F87,Import!$G$2:$G$166,$G87)</f>
        <v>0</v>
      </c>
      <c r="BJ87" s="107">
        <f ca="1">SUMIFS(Import!BJ$2:BJ$166,Import!$F$2:$F$166,$F87,Import!$G$2:$G$166,$G87)</f>
        <v>0</v>
      </c>
      <c r="BK87" s="107">
        <f ca="1">SUMIFS(Import!BK$2:BK$166,Import!$F$2:$F$166,$F87,Import!$G$2:$G$166,$G87)</f>
        <v>0</v>
      </c>
      <c r="BP87" s="107">
        <f ca="1">SUMIFS(Import!BP$2:BP$166,Import!$F$2:$F$166,$F87,Import!$G$2:$G$166,$G87)</f>
        <v>0</v>
      </c>
      <c r="BQ87" s="107">
        <f ca="1">SUMIFS(Import!BQ$2:BQ$166,Import!$F$2:$F$166,$F87,Import!$G$2:$G$166,$G87)</f>
        <v>0</v>
      </c>
      <c r="BR87" s="107">
        <f ca="1">SUMIFS(Import!BR$2:BR$166,Import!$F$2:$F$166,$F87,Import!$G$2:$G$166,$G87)</f>
        <v>0</v>
      </c>
      <c r="BW87" s="107">
        <f ca="1">SUMIFS(Import!BW$2:BW$166,Import!$F$2:$F$166,$F87,Import!$G$2:$G$166,$G87)</f>
        <v>0</v>
      </c>
      <c r="BX87" s="107">
        <f ca="1">SUMIFS(Import!BX$2:BX$166,Import!$F$2:$F$166,$F87,Import!$G$2:$G$166,$G87)</f>
        <v>0</v>
      </c>
      <c r="BY87" s="107">
        <f ca="1">SUMIFS(Import!BY$2:BY$166,Import!$F$2:$F$166,$F87,Import!$G$2:$G$166,$G87)</f>
        <v>0</v>
      </c>
      <c r="CD87" s="107">
        <f ca="1">SUMIFS(Import!CD$2:CD$166,Import!$F$2:$F$166,$F87,Import!$G$2:$G$166,$G87)</f>
        <v>0</v>
      </c>
      <c r="CE87" s="107">
        <f ca="1">SUMIFS(Import!CE$2:CE$166,Import!$F$2:$F$166,$F87,Import!$G$2:$G$166,$G87)</f>
        <v>0</v>
      </c>
      <c r="CF87" s="107">
        <f ca="1">SUMIFS(Import!CF$2:CF$166,Import!$F$2:$F$166,$F87,Import!$G$2:$G$166,$G87)</f>
        <v>0</v>
      </c>
      <c r="CK87" s="107">
        <f ca="1">SUMIFS(Import!CK$2:CK$166,Import!$F$2:$F$166,$F87,Import!$G$2:$G$166,$G87)</f>
        <v>0</v>
      </c>
      <c r="CL87" s="107">
        <f ca="1">SUMIFS(Import!CL$2:CL$166,Import!$F$2:$F$166,$F87,Import!$G$2:$G$166,$G87)</f>
        <v>0</v>
      </c>
      <c r="CM87" s="107">
        <f ca="1">SUMIFS(Import!CM$2:CM$166,Import!$F$2:$F$166,$F87,Import!$G$2:$G$166,$G87)</f>
        <v>0</v>
      </c>
      <c r="CR87" s="107">
        <f ca="1">SUMIFS(Import!CR$2:CR$166,Import!$F$2:$F$166,$F87,Import!$G$2:$G$166,$G87)</f>
        <v>0</v>
      </c>
      <c r="CS87" s="107">
        <f ca="1">SUMIFS(Import!CS$2:CS$166,Import!$F$2:$F$166,$F87,Import!$G$2:$G$166,$G87)</f>
        <v>0</v>
      </c>
      <c r="CT87" s="107">
        <f ca="1">SUMIFS(Import!CT$2:CT$166,Import!$F$2:$F$166,$F87,Import!$G$2:$G$166,$G87)</f>
        <v>0</v>
      </c>
    </row>
    <row r="88" spans="1:98" s="82" customFormat="1" ht="14" thickBot="1" x14ac:dyDescent="0.2">
      <c r="A88" s="108" t="s">
        <v>28</v>
      </c>
      <c r="B88" s="82" t="s">
        <v>29</v>
      </c>
      <c r="C88" s="82">
        <v>1</v>
      </c>
      <c r="D88" s="82" t="s">
        <v>30</v>
      </c>
      <c r="E88" s="82">
        <v>27</v>
      </c>
      <c r="F88" s="82" t="s">
        <v>55</v>
      </c>
      <c r="G88" s="82">
        <v>2</v>
      </c>
      <c r="H88" s="155">
        <f>IF(SUMIFS(Import!H$2:H$237,Import!$F$2:$F$237,$F88,Import!$G$2:$G$237,$G88)=0,Data_T1!$H88,SUMIFS(Import!H$2:H$237,Import!$F$2:$F$237,$F88,Import!$G$2:$G$237,$G88))</f>
        <v>425</v>
      </c>
      <c r="I88" s="155">
        <f>SUMIFS(Import!I$2:I$237,Import!$F$2:$F$237,$F88,Import!$G$2:$G$237,$G88)</f>
        <v>207</v>
      </c>
      <c r="J88" s="82">
        <f>SUMIFS(Import!J$2:J$237,Import!$F$2:$F$237,$F88,Import!$G$2:$G$237,$G88)</f>
        <v>48.71</v>
      </c>
      <c r="K88" s="155">
        <f>SUMIFS(Import!K$2:K$237,Import!$F$2:$F$237,$F88,Import!$G$2:$G$237,$G88)</f>
        <v>218</v>
      </c>
      <c r="L88" s="82">
        <f>SUMIFS(Import!L$2:L$237,Import!$F$2:$F$237,$F88,Import!$G$2:$G$237,$G88)</f>
        <v>51.29</v>
      </c>
      <c r="M88" s="155">
        <f>SUMIFS(Import!M$2:M$237,Import!$F$2:$F$237,$F88,Import!$G$2:$G$237,$G88)</f>
        <v>3</v>
      </c>
      <c r="N88" s="82">
        <f>SUMIFS(Import!N$2:N$237,Import!$F$2:$F$237,$F88,Import!$G$2:$G$237,$G88)</f>
        <v>0.71</v>
      </c>
      <c r="O88" s="82">
        <f>SUMIFS(Import!O$2:O$237,Import!$F$2:$F$237,$F88,Import!$G$2:$G$237,$G88)</f>
        <v>1.38</v>
      </c>
      <c r="P88" s="155">
        <f>SUMIFS(Import!P$2:P$237,Import!$F$2:$F$237,$F88,Import!$G$2:$G$237,$G88)</f>
        <v>0</v>
      </c>
      <c r="Q88" s="82">
        <f>SUMIFS(Import!Q$2:Q$237,Import!$F$2:$F$237,$F88,Import!$G$2:$G$237,$G88)</f>
        <v>0</v>
      </c>
      <c r="R88" s="82">
        <f>SUMIFS(Import!R$2:R$237,Import!$F$2:$F$237,$F88,Import!$G$2:$G$237,$G88)</f>
        <v>0</v>
      </c>
      <c r="S88" s="155">
        <f>SUMIFS(Import!S$2:S$237,Import!$F$2:$F$237,$F88,Import!$G$2:$G$237,$G88)</f>
        <v>215</v>
      </c>
      <c r="T88" s="82">
        <f>SUMIFS(Import!T$2:T$237,Import!$F$2:$F$237,$F88,Import!$G$2:$G$237,$G88)</f>
        <v>50.59</v>
      </c>
      <c r="U88" s="82">
        <f>SUMIFS(Import!U$2:U$237,Import!$F$2:$F$237,$F88,Import!$G$2:$G$237,$G88)</f>
        <v>98.62</v>
      </c>
      <c r="V88" s="82">
        <v>1</v>
      </c>
      <c r="W88" s="82" t="s">
        <v>32</v>
      </c>
      <c r="X88" s="82" t="s">
        <v>33</v>
      </c>
      <c r="Y88" s="82" t="s">
        <v>34</v>
      </c>
      <c r="Z88" s="159">
        <f>SUMIFS(Import!Z$2:Z$237,Import!$F$2:$F$237,$F88,Import!$G$2:$G$237,$G88)</f>
        <v>136</v>
      </c>
      <c r="AA88" s="82">
        <f>SUMIFS(Import!AA$2:AA$237,Import!$F$2:$F$237,$F88,Import!$G$2:$G$237,$G88)</f>
        <v>32</v>
      </c>
      <c r="AB88" s="170">
        <f>SUMIFS(Import!AB$2:AB$237,Import!$F$2:$F$237,$F88,Import!$G$2:$G$237,$G88)</f>
        <v>63.26</v>
      </c>
      <c r="AC88" s="82">
        <v>2</v>
      </c>
      <c r="AD88" s="82" t="s">
        <v>35</v>
      </c>
      <c r="AE88" s="82" t="s">
        <v>36</v>
      </c>
      <c r="AF88" s="82" t="s">
        <v>37</v>
      </c>
      <c r="AG88" s="159">
        <f>SUMIFS(Import!AG$2:AG$237,Import!$F$2:$F$237,$F88,Import!$G$2:$G$237,$G88)</f>
        <v>79</v>
      </c>
      <c r="AH88" s="82">
        <f>SUMIFS(Import!AH$2:AH$237,Import!$F$2:$F$237,$F88,Import!$G$2:$G$237,$G88)</f>
        <v>18.59</v>
      </c>
      <c r="AI88" s="119">
        <f>SUMIFS(Import!AI$2:AI$237,Import!$F$2:$F$237,$F88,Import!$G$2:$G$237,$G88)</f>
        <v>36.74</v>
      </c>
      <c r="AN88" s="82">
        <f ca="1">SUMIFS(Import!AN$2:AN$166,Import!$F$2:$F$166,$F88,Import!$G$2:$G$166,$G88)</f>
        <v>0</v>
      </c>
      <c r="AO88" s="82">
        <f ca="1">SUMIFS(Import!AO$2:AO$166,Import!$F$2:$F$166,$F88,Import!$G$2:$G$166,$G88)</f>
        <v>0</v>
      </c>
      <c r="AP88" s="82">
        <f ca="1">SUMIFS(Import!AP$2:AP$166,Import!$F$2:$F$166,$F88,Import!$G$2:$G$166,$G88)</f>
        <v>0</v>
      </c>
      <c r="AU88" s="82">
        <f ca="1">SUMIFS(Import!AU$2:AU$166,Import!$F$2:$F$166,$F88,Import!$G$2:$G$166,$G88)</f>
        <v>0</v>
      </c>
      <c r="AV88" s="82">
        <f ca="1">SUMIFS(Import!AV$2:AV$166,Import!$F$2:$F$166,$F88,Import!$G$2:$G$166,$G88)</f>
        <v>0</v>
      </c>
      <c r="AW88" s="82">
        <f ca="1">SUMIFS(Import!AW$2:AW$166,Import!$F$2:$F$166,$F88,Import!$G$2:$G$166,$G88)</f>
        <v>0</v>
      </c>
      <c r="BB88" s="82">
        <f ca="1">SUMIFS(Import!BB$2:BB$166,Import!$F$2:$F$166,$F88,Import!$G$2:$G$166,$G88)</f>
        <v>0</v>
      </c>
      <c r="BC88" s="82">
        <f ca="1">SUMIFS(Import!BC$2:BC$166,Import!$F$2:$F$166,$F88,Import!$G$2:$G$166,$G88)</f>
        <v>0</v>
      </c>
      <c r="BD88" s="82">
        <f ca="1">SUMIFS(Import!BD$2:BD$166,Import!$F$2:$F$166,$F88,Import!$G$2:$G$166,$G88)</f>
        <v>0</v>
      </c>
      <c r="BI88" s="82">
        <f ca="1">SUMIFS(Import!BI$2:BI$166,Import!$F$2:$F$166,$F88,Import!$G$2:$G$166,$G88)</f>
        <v>0</v>
      </c>
      <c r="BJ88" s="82">
        <f ca="1">SUMIFS(Import!BJ$2:BJ$166,Import!$F$2:$F$166,$F88,Import!$G$2:$G$166,$G88)</f>
        <v>0</v>
      </c>
      <c r="BK88" s="82">
        <f ca="1">SUMIFS(Import!BK$2:BK$166,Import!$F$2:$F$166,$F88,Import!$G$2:$G$166,$G88)</f>
        <v>0</v>
      </c>
      <c r="BP88" s="82">
        <f ca="1">SUMIFS(Import!BP$2:BP$166,Import!$F$2:$F$166,$F88,Import!$G$2:$G$166,$G88)</f>
        <v>0</v>
      </c>
      <c r="BQ88" s="82">
        <f ca="1">SUMIFS(Import!BQ$2:BQ$166,Import!$F$2:$F$166,$F88,Import!$G$2:$G$166,$G88)</f>
        <v>0</v>
      </c>
      <c r="BR88" s="82">
        <f ca="1">SUMIFS(Import!BR$2:BR$166,Import!$F$2:$F$166,$F88,Import!$G$2:$G$166,$G88)</f>
        <v>0</v>
      </c>
      <c r="BW88" s="82">
        <f ca="1">SUMIFS(Import!BW$2:BW$166,Import!$F$2:$F$166,$F88,Import!$G$2:$G$166,$G88)</f>
        <v>0</v>
      </c>
      <c r="BX88" s="82">
        <f ca="1">SUMIFS(Import!BX$2:BX$166,Import!$F$2:$F$166,$F88,Import!$G$2:$G$166,$G88)</f>
        <v>0</v>
      </c>
      <c r="BY88" s="82">
        <f ca="1">SUMIFS(Import!BY$2:BY$166,Import!$F$2:$F$166,$F88,Import!$G$2:$G$166,$G88)</f>
        <v>0</v>
      </c>
      <c r="CD88" s="82">
        <f ca="1">SUMIFS(Import!CD$2:CD$166,Import!$F$2:$F$166,$F88,Import!$G$2:$G$166,$G88)</f>
        <v>0</v>
      </c>
      <c r="CE88" s="82">
        <f ca="1">SUMIFS(Import!CE$2:CE$166,Import!$F$2:$F$166,$F88,Import!$G$2:$G$166,$G88)</f>
        <v>0</v>
      </c>
      <c r="CF88" s="82">
        <f ca="1">SUMIFS(Import!CF$2:CF$166,Import!$F$2:$F$166,$F88,Import!$G$2:$G$166,$G88)</f>
        <v>0</v>
      </c>
      <c r="CK88" s="82">
        <f ca="1">SUMIFS(Import!CK$2:CK$166,Import!$F$2:$F$166,$F88,Import!$G$2:$G$166,$G88)</f>
        <v>0</v>
      </c>
      <c r="CL88" s="82">
        <f ca="1">SUMIFS(Import!CL$2:CL$166,Import!$F$2:$F$166,$F88,Import!$G$2:$G$166,$G88)</f>
        <v>0</v>
      </c>
      <c r="CM88" s="82">
        <f ca="1">SUMIFS(Import!CM$2:CM$166,Import!$F$2:$F$166,$F88,Import!$G$2:$G$166,$G88)</f>
        <v>0</v>
      </c>
      <c r="CR88" s="82">
        <f ca="1">SUMIFS(Import!CR$2:CR$166,Import!$F$2:$F$166,$F88,Import!$G$2:$G$166,$G88)</f>
        <v>0</v>
      </c>
      <c r="CS88" s="82">
        <f ca="1">SUMIFS(Import!CS$2:CS$166,Import!$F$2:$F$166,$F88,Import!$G$2:$G$166,$G88)</f>
        <v>0</v>
      </c>
      <c r="CT88" s="82">
        <f ca="1">SUMIFS(Import!CT$2:CT$166,Import!$F$2:$F$166,$F88,Import!$G$2:$G$166,$G88)</f>
        <v>0</v>
      </c>
    </row>
    <row r="89" spans="1:98" s="111" customFormat="1" ht="14" thickBot="1" x14ac:dyDescent="0.2">
      <c r="A89" s="110" t="s">
        <v>28</v>
      </c>
      <c r="B89" s="111" t="s">
        <v>29</v>
      </c>
      <c r="C89" s="111">
        <v>3</v>
      </c>
      <c r="D89" s="111" t="s">
        <v>40</v>
      </c>
      <c r="E89" s="111">
        <v>28</v>
      </c>
      <c r="F89" s="111" t="s">
        <v>56</v>
      </c>
      <c r="G89" s="111">
        <v>1</v>
      </c>
      <c r="H89" s="157">
        <f>IF(SUMIFS(Import!H$2:H$237,Import!$F$2:$F$237,$F89,Import!$G$2:$G$237,$G89)=0,Data_T1!$H89,SUMIFS(Import!H$2:H$237,Import!$F$2:$F$237,$F89,Import!$G$2:$G$237,$G89))</f>
        <v>990</v>
      </c>
      <c r="I89" s="157">
        <f>SUMIFS(Import!I$2:I$237,Import!$F$2:$F$237,$F89,Import!$G$2:$G$237,$G89)</f>
        <v>190</v>
      </c>
      <c r="J89" s="111">
        <f>SUMIFS(Import!J$2:J$237,Import!$F$2:$F$237,$F89,Import!$G$2:$G$237,$G89)</f>
        <v>19.190000000000001</v>
      </c>
      <c r="K89" s="157">
        <f>SUMIFS(Import!K$2:K$237,Import!$F$2:$F$237,$F89,Import!$G$2:$G$237,$G89)</f>
        <v>800</v>
      </c>
      <c r="L89" s="111">
        <f>SUMIFS(Import!L$2:L$237,Import!$F$2:$F$237,$F89,Import!$G$2:$G$237,$G89)</f>
        <v>80.81</v>
      </c>
      <c r="M89" s="157">
        <f>SUMIFS(Import!M$2:M$237,Import!$F$2:$F$237,$F89,Import!$G$2:$G$237,$G89)</f>
        <v>4</v>
      </c>
      <c r="N89" s="111">
        <f>SUMIFS(Import!N$2:N$237,Import!$F$2:$F$237,$F89,Import!$G$2:$G$237,$G89)</f>
        <v>0.4</v>
      </c>
      <c r="O89" s="111">
        <f>SUMIFS(Import!O$2:O$237,Import!$F$2:$F$237,$F89,Import!$G$2:$G$237,$G89)</f>
        <v>0.5</v>
      </c>
      <c r="P89" s="157">
        <f>SUMIFS(Import!P$2:P$237,Import!$F$2:$F$237,$F89,Import!$G$2:$G$237,$G89)</f>
        <v>16</v>
      </c>
      <c r="Q89" s="111">
        <f>SUMIFS(Import!Q$2:Q$237,Import!$F$2:$F$237,$F89,Import!$G$2:$G$237,$G89)</f>
        <v>1.62</v>
      </c>
      <c r="R89" s="111">
        <f>SUMIFS(Import!R$2:R$237,Import!$F$2:$F$237,$F89,Import!$G$2:$G$237,$G89)</f>
        <v>2</v>
      </c>
      <c r="S89" s="157">
        <f>SUMIFS(Import!S$2:S$237,Import!$F$2:$F$237,$F89,Import!$G$2:$G$237,$G89)</f>
        <v>780</v>
      </c>
      <c r="T89" s="111">
        <f>SUMIFS(Import!T$2:T$237,Import!$F$2:$F$237,$F89,Import!$G$2:$G$237,$G89)</f>
        <v>78.790000000000006</v>
      </c>
      <c r="U89" s="111">
        <f>SUMIFS(Import!U$2:U$237,Import!$F$2:$F$237,$F89,Import!$G$2:$G$237,$G89)</f>
        <v>97.5</v>
      </c>
      <c r="V89" s="111">
        <v>1</v>
      </c>
      <c r="W89" s="111" t="s">
        <v>32</v>
      </c>
      <c r="X89" s="111" t="s">
        <v>33</v>
      </c>
      <c r="Y89" s="111" t="s">
        <v>34</v>
      </c>
      <c r="Z89" s="161">
        <f>SUMIFS(Import!Z$2:Z$237,Import!$F$2:$F$237,$F89,Import!$G$2:$G$237,$G89)</f>
        <v>421</v>
      </c>
      <c r="AA89" s="111">
        <f>SUMIFS(Import!AA$2:AA$237,Import!$F$2:$F$237,$F89,Import!$G$2:$G$237,$G89)</f>
        <v>42.53</v>
      </c>
      <c r="AB89" s="178">
        <f>SUMIFS(Import!AB$2:AB$237,Import!$F$2:$F$237,$F89,Import!$G$2:$G$237,$G89)</f>
        <v>53.97</v>
      </c>
      <c r="AC89" s="111">
        <v>2</v>
      </c>
      <c r="AD89" s="111" t="s">
        <v>35</v>
      </c>
      <c r="AE89" s="111" t="s">
        <v>36</v>
      </c>
      <c r="AF89" s="111" t="s">
        <v>37</v>
      </c>
      <c r="AG89" s="161">
        <f>SUMIFS(Import!AG$2:AG$237,Import!$F$2:$F$237,$F89,Import!$G$2:$G$237,$G89)</f>
        <v>359</v>
      </c>
      <c r="AH89" s="111">
        <f>SUMIFS(Import!AH$2:AH$237,Import!$F$2:$F$237,$F89,Import!$G$2:$G$237,$G89)</f>
        <v>36.26</v>
      </c>
      <c r="AI89" s="120">
        <f>SUMIFS(Import!AI$2:AI$237,Import!$F$2:$F$237,$F89,Import!$G$2:$G$237,$G89)</f>
        <v>46.03</v>
      </c>
      <c r="AN89" s="111">
        <f ca="1">SUMIFS(Import!AN$2:AN$166,Import!$F$2:$F$166,$F89,Import!$G$2:$G$166,$G89)</f>
        <v>0</v>
      </c>
      <c r="AO89" s="111">
        <f ca="1">SUMIFS(Import!AO$2:AO$166,Import!$F$2:$F$166,$F89,Import!$G$2:$G$166,$G89)</f>
        <v>0</v>
      </c>
      <c r="AP89" s="111">
        <f ca="1">SUMIFS(Import!AP$2:AP$166,Import!$F$2:$F$166,$F89,Import!$G$2:$G$166,$G89)</f>
        <v>0</v>
      </c>
      <c r="AU89" s="111">
        <f ca="1">SUMIFS(Import!AU$2:AU$166,Import!$F$2:$F$166,$F89,Import!$G$2:$G$166,$G89)</f>
        <v>0</v>
      </c>
      <c r="AV89" s="111">
        <f ca="1">SUMIFS(Import!AV$2:AV$166,Import!$F$2:$F$166,$F89,Import!$G$2:$G$166,$G89)</f>
        <v>0</v>
      </c>
      <c r="AW89" s="111">
        <f ca="1">SUMIFS(Import!AW$2:AW$166,Import!$F$2:$F$166,$F89,Import!$G$2:$G$166,$G89)</f>
        <v>0</v>
      </c>
      <c r="BB89" s="111">
        <f ca="1">SUMIFS(Import!BB$2:BB$166,Import!$F$2:$F$166,$F89,Import!$G$2:$G$166,$G89)</f>
        <v>0</v>
      </c>
      <c r="BC89" s="111">
        <f ca="1">SUMIFS(Import!BC$2:BC$166,Import!$F$2:$F$166,$F89,Import!$G$2:$G$166,$G89)</f>
        <v>0</v>
      </c>
      <c r="BD89" s="111">
        <f ca="1">SUMIFS(Import!BD$2:BD$166,Import!$F$2:$F$166,$F89,Import!$G$2:$G$166,$G89)</f>
        <v>0</v>
      </c>
      <c r="BI89" s="111">
        <f ca="1">SUMIFS(Import!BI$2:BI$166,Import!$F$2:$F$166,$F89,Import!$G$2:$G$166,$G89)</f>
        <v>0</v>
      </c>
      <c r="BJ89" s="111">
        <f ca="1">SUMIFS(Import!BJ$2:BJ$166,Import!$F$2:$F$166,$F89,Import!$G$2:$G$166,$G89)</f>
        <v>0</v>
      </c>
      <c r="BK89" s="111">
        <f ca="1">SUMIFS(Import!BK$2:BK$166,Import!$F$2:$F$166,$F89,Import!$G$2:$G$166,$G89)</f>
        <v>0</v>
      </c>
      <c r="BP89" s="111">
        <f ca="1">SUMIFS(Import!BP$2:BP$166,Import!$F$2:$F$166,$F89,Import!$G$2:$G$166,$G89)</f>
        <v>0</v>
      </c>
      <c r="BQ89" s="111">
        <f ca="1">SUMIFS(Import!BQ$2:BQ$166,Import!$F$2:$F$166,$F89,Import!$G$2:$G$166,$G89)</f>
        <v>0</v>
      </c>
      <c r="BR89" s="111">
        <f ca="1">SUMIFS(Import!BR$2:BR$166,Import!$F$2:$F$166,$F89,Import!$G$2:$G$166,$G89)</f>
        <v>0</v>
      </c>
      <c r="BW89" s="111">
        <f ca="1">SUMIFS(Import!BW$2:BW$166,Import!$F$2:$F$166,$F89,Import!$G$2:$G$166,$G89)</f>
        <v>0</v>
      </c>
      <c r="BX89" s="111">
        <f ca="1">SUMIFS(Import!BX$2:BX$166,Import!$F$2:$F$166,$F89,Import!$G$2:$G$166,$G89)</f>
        <v>0</v>
      </c>
      <c r="BY89" s="111">
        <f ca="1">SUMIFS(Import!BY$2:BY$166,Import!$F$2:$F$166,$F89,Import!$G$2:$G$166,$G89)</f>
        <v>0</v>
      </c>
      <c r="CD89" s="111">
        <f ca="1">SUMIFS(Import!CD$2:CD$166,Import!$F$2:$F$166,$F89,Import!$G$2:$G$166,$G89)</f>
        <v>0</v>
      </c>
      <c r="CE89" s="111">
        <f ca="1">SUMIFS(Import!CE$2:CE$166,Import!$F$2:$F$166,$F89,Import!$G$2:$G$166,$G89)</f>
        <v>0</v>
      </c>
      <c r="CF89" s="111">
        <f ca="1">SUMIFS(Import!CF$2:CF$166,Import!$F$2:$F$166,$F89,Import!$G$2:$G$166,$G89)</f>
        <v>0</v>
      </c>
      <c r="CK89" s="111">
        <f ca="1">SUMIFS(Import!CK$2:CK$166,Import!$F$2:$F$166,$F89,Import!$G$2:$G$166,$G89)</f>
        <v>0</v>
      </c>
      <c r="CL89" s="111">
        <f ca="1">SUMIFS(Import!CL$2:CL$166,Import!$F$2:$F$166,$F89,Import!$G$2:$G$166,$G89)</f>
        <v>0</v>
      </c>
      <c r="CM89" s="111">
        <f ca="1">SUMIFS(Import!CM$2:CM$166,Import!$F$2:$F$166,$F89,Import!$G$2:$G$166,$G89)</f>
        <v>0</v>
      </c>
      <c r="CR89" s="111">
        <f ca="1">SUMIFS(Import!CR$2:CR$166,Import!$F$2:$F$166,$F89,Import!$G$2:$G$166,$G89)</f>
        <v>0</v>
      </c>
      <c r="CS89" s="111">
        <f ca="1">SUMIFS(Import!CS$2:CS$166,Import!$F$2:$F$166,$F89,Import!$G$2:$G$166,$G89)</f>
        <v>0</v>
      </c>
      <c r="CT89" s="111">
        <f ca="1">SUMIFS(Import!CT$2:CT$166,Import!$F$2:$F$166,$F89,Import!$G$2:$G$166,$G89)</f>
        <v>0</v>
      </c>
    </row>
    <row r="90" spans="1:98" s="107" customFormat="1" x14ac:dyDescent="0.15">
      <c r="A90" s="106" t="s">
        <v>28</v>
      </c>
      <c r="B90" s="107" t="s">
        <v>29</v>
      </c>
      <c r="C90" s="107">
        <v>1</v>
      </c>
      <c r="D90" s="107" t="s">
        <v>30</v>
      </c>
      <c r="E90" s="107">
        <v>29</v>
      </c>
      <c r="F90" s="107" t="s">
        <v>57</v>
      </c>
      <c r="G90" s="107">
        <v>1</v>
      </c>
      <c r="H90" s="154">
        <f>IF(SUMIFS(Import!H$2:H$237,Import!$F$2:$F$237,$F90,Import!$G$2:$G$237,$G90)=0,Data_T1!$H90,SUMIFS(Import!H$2:H$237,Import!$F$2:$F$237,$F90,Import!$G$2:$G$237,$G90))</f>
        <v>1206</v>
      </c>
      <c r="I90" s="154">
        <f>SUMIFS(Import!I$2:I$237,Import!$F$2:$F$237,$F90,Import!$G$2:$G$237,$G90)</f>
        <v>701</v>
      </c>
      <c r="J90" s="107">
        <f>SUMIFS(Import!J$2:J$237,Import!$F$2:$F$237,$F90,Import!$G$2:$G$237,$G90)</f>
        <v>58.13</v>
      </c>
      <c r="K90" s="154">
        <f>SUMIFS(Import!K$2:K$237,Import!$F$2:$F$237,$F90,Import!$G$2:$G$237,$G90)</f>
        <v>505</v>
      </c>
      <c r="L90" s="107">
        <f>SUMIFS(Import!L$2:L$237,Import!$F$2:$F$237,$F90,Import!$G$2:$G$237,$G90)</f>
        <v>41.87</v>
      </c>
      <c r="M90" s="154">
        <f>SUMIFS(Import!M$2:M$237,Import!$F$2:$F$237,$F90,Import!$G$2:$G$237,$G90)</f>
        <v>22</v>
      </c>
      <c r="N90" s="107">
        <f>SUMIFS(Import!N$2:N$237,Import!$F$2:$F$237,$F90,Import!$G$2:$G$237,$G90)</f>
        <v>1.82</v>
      </c>
      <c r="O90" s="107">
        <f>SUMIFS(Import!O$2:O$237,Import!$F$2:$F$237,$F90,Import!$G$2:$G$237,$G90)</f>
        <v>4.3600000000000003</v>
      </c>
      <c r="P90" s="154">
        <f>SUMIFS(Import!P$2:P$237,Import!$F$2:$F$237,$F90,Import!$G$2:$G$237,$G90)</f>
        <v>10</v>
      </c>
      <c r="Q90" s="107">
        <f>SUMIFS(Import!Q$2:Q$237,Import!$F$2:$F$237,$F90,Import!$G$2:$G$237,$G90)</f>
        <v>0.83</v>
      </c>
      <c r="R90" s="107">
        <f>SUMIFS(Import!R$2:R$237,Import!$F$2:$F$237,$F90,Import!$G$2:$G$237,$G90)</f>
        <v>1.98</v>
      </c>
      <c r="S90" s="154">
        <f>SUMIFS(Import!S$2:S$237,Import!$F$2:$F$237,$F90,Import!$G$2:$G$237,$G90)</f>
        <v>473</v>
      </c>
      <c r="T90" s="107">
        <f>SUMIFS(Import!T$2:T$237,Import!$F$2:$F$237,$F90,Import!$G$2:$G$237,$G90)</f>
        <v>39.22</v>
      </c>
      <c r="U90" s="107">
        <f>SUMIFS(Import!U$2:U$237,Import!$F$2:$F$237,$F90,Import!$G$2:$G$237,$G90)</f>
        <v>93.66</v>
      </c>
      <c r="V90" s="107">
        <v>1</v>
      </c>
      <c r="W90" s="107" t="s">
        <v>32</v>
      </c>
      <c r="X90" s="107" t="s">
        <v>33</v>
      </c>
      <c r="Y90" s="107" t="s">
        <v>34</v>
      </c>
      <c r="Z90" s="158">
        <f>SUMIFS(Import!Z$2:Z$237,Import!$F$2:$F$237,$F90,Import!$G$2:$G$237,$G90)</f>
        <v>238</v>
      </c>
      <c r="AA90" s="107">
        <f>SUMIFS(Import!AA$2:AA$237,Import!$F$2:$F$237,$F90,Import!$G$2:$G$237,$G90)</f>
        <v>19.73</v>
      </c>
      <c r="AB90" s="173">
        <f>SUMIFS(Import!AB$2:AB$237,Import!$F$2:$F$237,$F90,Import!$G$2:$G$237,$G90)</f>
        <v>50.32</v>
      </c>
      <c r="AC90" s="107">
        <v>2</v>
      </c>
      <c r="AD90" s="107" t="s">
        <v>35</v>
      </c>
      <c r="AE90" s="107" t="s">
        <v>36</v>
      </c>
      <c r="AF90" s="107" t="s">
        <v>37</v>
      </c>
      <c r="AG90" s="158">
        <f>SUMIFS(Import!AG$2:AG$237,Import!$F$2:$F$237,$F90,Import!$G$2:$G$237,$G90)</f>
        <v>235</v>
      </c>
      <c r="AH90" s="107">
        <f>SUMIFS(Import!AH$2:AH$237,Import!$F$2:$F$237,$F90,Import!$G$2:$G$237,$G90)</f>
        <v>19.489999999999998</v>
      </c>
      <c r="AI90" s="117">
        <f>SUMIFS(Import!AI$2:AI$237,Import!$F$2:$F$237,$F90,Import!$G$2:$G$237,$G90)</f>
        <v>49.68</v>
      </c>
      <c r="AN90" s="107">
        <f ca="1">SUMIFS(Import!AN$2:AN$166,Import!$F$2:$F$166,$F90,Import!$G$2:$G$166,$G90)</f>
        <v>0</v>
      </c>
      <c r="AO90" s="107">
        <f ca="1">SUMIFS(Import!AO$2:AO$166,Import!$F$2:$F$166,$F90,Import!$G$2:$G$166,$G90)</f>
        <v>0</v>
      </c>
      <c r="AP90" s="107">
        <f ca="1">SUMIFS(Import!AP$2:AP$166,Import!$F$2:$F$166,$F90,Import!$G$2:$G$166,$G90)</f>
        <v>0</v>
      </c>
      <c r="AU90" s="107">
        <f ca="1">SUMIFS(Import!AU$2:AU$166,Import!$F$2:$F$166,$F90,Import!$G$2:$G$166,$G90)</f>
        <v>0</v>
      </c>
      <c r="AV90" s="107">
        <f ca="1">SUMIFS(Import!AV$2:AV$166,Import!$F$2:$F$166,$F90,Import!$G$2:$G$166,$G90)</f>
        <v>0</v>
      </c>
      <c r="AW90" s="107">
        <f ca="1">SUMIFS(Import!AW$2:AW$166,Import!$F$2:$F$166,$F90,Import!$G$2:$G$166,$G90)</f>
        <v>0</v>
      </c>
      <c r="BB90" s="107">
        <f ca="1">SUMIFS(Import!BB$2:BB$166,Import!$F$2:$F$166,$F90,Import!$G$2:$G$166,$G90)</f>
        <v>0</v>
      </c>
      <c r="BC90" s="107">
        <f ca="1">SUMIFS(Import!BC$2:BC$166,Import!$F$2:$F$166,$F90,Import!$G$2:$G$166,$G90)</f>
        <v>0</v>
      </c>
      <c r="BD90" s="107">
        <f ca="1">SUMIFS(Import!BD$2:BD$166,Import!$F$2:$F$166,$F90,Import!$G$2:$G$166,$G90)</f>
        <v>0</v>
      </c>
      <c r="BI90" s="107">
        <f ca="1">SUMIFS(Import!BI$2:BI$166,Import!$F$2:$F$166,$F90,Import!$G$2:$G$166,$G90)</f>
        <v>0</v>
      </c>
      <c r="BJ90" s="107">
        <f ca="1">SUMIFS(Import!BJ$2:BJ$166,Import!$F$2:$F$166,$F90,Import!$G$2:$G$166,$G90)</f>
        <v>0</v>
      </c>
      <c r="BK90" s="107">
        <f ca="1">SUMIFS(Import!BK$2:BK$166,Import!$F$2:$F$166,$F90,Import!$G$2:$G$166,$G90)</f>
        <v>0</v>
      </c>
      <c r="BP90" s="107">
        <f ca="1">SUMIFS(Import!BP$2:BP$166,Import!$F$2:$F$166,$F90,Import!$G$2:$G$166,$G90)</f>
        <v>0</v>
      </c>
      <c r="BQ90" s="107">
        <f ca="1">SUMIFS(Import!BQ$2:BQ$166,Import!$F$2:$F$166,$F90,Import!$G$2:$G$166,$G90)</f>
        <v>0</v>
      </c>
      <c r="BR90" s="107">
        <f ca="1">SUMIFS(Import!BR$2:BR$166,Import!$F$2:$F$166,$F90,Import!$G$2:$G$166,$G90)</f>
        <v>0</v>
      </c>
      <c r="BW90" s="107">
        <f ca="1">SUMIFS(Import!BW$2:BW$166,Import!$F$2:$F$166,$F90,Import!$G$2:$G$166,$G90)</f>
        <v>0</v>
      </c>
      <c r="BX90" s="107">
        <f ca="1">SUMIFS(Import!BX$2:BX$166,Import!$F$2:$F$166,$F90,Import!$G$2:$G$166,$G90)</f>
        <v>0</v>
      </c>
      <c r="BY90" s="107">
        <f ca="1">SUMIFS(Import!BY$2:BY$166,Import!$F$2:$F$166,$F90,Import!$G$2:$G$166,$G90)</f>
        <v>0</v>
      </c>
      <c r="CD90" s="107">
        <f ca="1">SUMIFS(Import!CD$2:CD$166,Import!$F$2:$F$166,$F90,Import!$G$2:$G$166,$G90)</f>
        <v>0</v>
      </c>
      <c r="CE90" s="107">
        <f ca="1">SUMIFS(Import!CE$2:CE$166,Import!$F$2:$F$166,$F90,Import!$G$2:$G$166,$G90)</f>
        <v>0</v>
      </c>
      <c r="CF90" s="107">
        <f ca="1">SUMIFS(Import!CF$2:CF$166,Import!$F$2:$F$166,$F90,Import!$G$2:$G$166,$G90)</f>
        <v>0</v>
      </c>
      <c r="CK90" s="107">
        <f ca="1">SUMIFS(Import!CK$2:CK$166,Import!$F$2:$F$166,$F90,Import!$G$2:$G$166,$G90)</f>
        <v>0</v>
      </c>
      <c r="CL90" s="107">
        <f ca="1">SUMIFS(Import!CL$2:CL$166,Import!$F$2:$F$166,$F90,Import!$G$2:$G$166,$G90)</f>
        <v>0</v>
      </c>
      <c r="CM90" s="107">
        <f ca="1">SUMIFS(Import!CM$2:CM$166,Import!$F$2:$F$166,$F90,Import!$G$2:$G$166,$G90)</f>
        <v>0</v>
      </c>
      <c r="CR90" s="107">
        <f ca="1">SUMIFS(Import!CR$2:CR$166,Import!$F$2:$F$166,$F90,Import!$G$2:$G$166,$G90)</f>
        <v>0</v>
      </c>
      <c r="CS90" s="107">
        <f ca="1">SUMIFS(Import!CS$2:CS$166,Import!$F$2:$F$166,$F90,Import!$G$2:$G$166,$G90)</f>
        <v>0</v>
      </c>
      <c r="CT90" s="107">
        <f ca="1">SUMIFS(Import!CT$2:CT$166,Import!$F$2:$F$166,$F90,Import!$G$2:$G$166,$G90)</f>
        <v>0</v>
      </c>
    </row>
    <row r="91" spans="1:98" s="25" customFormat="1" x14ac:dyDescent="0.15">
      <c r="A91" s="109" t="s">
        <v>28</v>
      </c>
      <c r="B91" s="25" t="s">
        <v>29</v>
      </c>
      <c r="C91" s="25">
        <v>1</v>
      </c>
      <c r="D91" s="25" t="s">
        <v>30</v>
      </c>
      <c r="E91" s="25">
        <v>29</v>
      </c>
      <c r="F91" s="25" t="s">
        <v>57</v>
      </c>
      <c r="G91" s="25">
        <v>2</v>
      </c>
      <c r="H91" s="156">
        <f>IF(SUMIFS(Import!H$2:H$237,Import!$F$2:$F$237,$F91,Import!$G$2:$G$237,$G91)=0,Data_T1!$H91,SUMIFS(Import!H$2:H$237,Import!$F$2:$F$237,$F91,Import!$G$2:$G$237,$G91))</f>
        <v>1563</v>
      </c>
      <c r="I91" s="156">
        <f>SUMIFS(Import!I$2:I$237,Import!$F$2:$F$237,$F91,Import!$G$2:$G$237,$G91)</f>
        <v>820</v>
      </c>
      <c r="J91" s="25">
        <f>SUMIFS(Import!J$2:J$237,Import!$F$2:$F$237,$F91,Import!$G$2:$G$237,$G91)</f>
        <v>52.46</v>
      </c>
      <c r="K91" s="156">
        <f>SUMIFS(Import!K$2:K$237,Import!$F$2:$F$237,$F91,Import!$G$2:$G$237,$G91)</f>
        <v>743</v>
      </c>
      <c r="L91" s="25">
        <f>SUMIFS(Import!L$2:L$237,Import!$F$2:$F$237,$F91,Import!$G$2:$G$237,$G91)</f>
        <v>47.54</v>
      </c>
      <c r="M91" s="156">
        <f>SUMIFS(Import!M$2:M$237,Import!$F$2:$F$237,$F91,Import!$G$2:$G$237,$G91)</f>
        <v>12</v>
      </c>
      <c r="N91" s="25">
        <f>SUMIFS(Import!N$2:N$237,Import!$F$2:$F$237,$F91,Import!$G$2:$G$237,$G91)</f>
        <v>0.77</v>
      </c>
      <c r="O91" s="25">
        <f>SUMIFS(Import!O$2:O$237,Import!$F$2:$F$237,$F91,Import!$G$2:$G$237,$G91)</f>
        <v>1.62</v>
      </c>
      <c r="P91" s="156">
        <f>SUMIFS(Import!P$2:P$237,Import!$F$2:$F$237,$F91,Import!$G$2:$G$237,$G91)</f>
        <v>22</v>
      </c>
      <c r="Q91" s="25">
        <f>SUMIFS(Import!Q$2:Q$237,Import!$F$2:$F$237,$F91,Import!$G$2:$G$237,$G91)</f>
        <v>1.41</v>
      </c>
      <c r="R91" s="25">
        <f>SUMIFS(Import!R$2:R$237,Import!$F$2:$F$237,$F91,Import!$G$2:$G$237,$G91)</f>
        <v>2.96</v>
      </c>
      <c r="S91" s="156">
        <f>SUMIFS(Import!S$2:S$237,Import!$F$2:$F$237,$F91,Import!$G$2:$G$237,$G91)</f>
        <v>709</v>
      </c>
      <c r="T91" s="25">
        <f>SUMIFS(Import!T$2:T$237,Import!$F$2:$F$237,$F91,Import!$G$2:$G$237,$G91)</f>
        <v>45.36</v>
      </c>
      <c r="U91" s="25">
        <f>SUMIFS(Import!U$2:U$237,Import!$F$2:$F$237,$F91,Import!$G$2:$G$237,$G91)</f>
        <v>95.42</v>
      </c>
      <c r="V91" s="25">
        <v>1</v>
      </c>
      <c r="W91" s="25" t="s">
        <v>32</v>
      </c>
      <c r="X91" s="25" t="s">
        <v>33</v>
      </c>
      <c r="Y91" s="25" t="s">
        <v>34</v>
      </c>
      <c r="Z91" s="160">
        <f>SUMIFS(Import!Z$2:Z$237,Import!$F$2:$F$237,$F91,Import!$G$2:$G$237,$G91)</f>
        <v>425</v>
      </c>
      <c r="AA91" s="25">
        <f>SUMIFS(Import!AA$2:AA$237,Import!$F$2:$F$237,$F91,Import!$G$2:$G$237,$G91)</f>
        <v>27.19</v>
      </c>
      <c r="AB91" s="176">
        <f>SUMIFS(Import!AB$2:AB$237,Import!$F$2:$F$237,$F91,Import!$G$2:$G$237,$G91)</f>
        <v>59.94</v>
      </c>
      <c r="AC91" s="25">
        <v>2</v>
      </c>
      <c r="AD91" s="25" t="s">
        <v>35</v>
      </c>
      <c r="AE91" s="25" t="s">
        <v>36</v>
      </c>
      <c r="AF91" s="25" t="s">
        <v>37</v>
      </c>
      <c r="AG91" s="160">
        <f>SUMIFS(Import!AG$2:AG$237,Import!$F$2:$F$237,$F91,Import!$G$2:$G$237,$G91)</f>
        <v>284</v>
      </c>
      <c r="AH91" s="25">
        <f>SUMIFS(Import!AH$2:AH$237,Import!$F$2:$F$237,$F91,Import!$G$2:$G$237,$G91)</f>
        <v>18.170000000000002</v>
      </c>
      <c r="AI91" s="118">
        <f>SUMIFS(Import!AI$2:AI$237,Import!$F$2:$F$237,$F91,Import!$G$2:$G$237,$G91)</f>
        <v>40.06</v>
      </c>
      <c r="AN91" s="25">
        <f ca="1">SUMIFS(Import!AN$2:AN$166,Import!$F$2:$F$166,$F91,Import!$G$2:$G$166,$G91)</f>
        <v>0</v>
      </c>
      <c r="AO91" s="25">
        <f ca="1">SUMIFS(Import!AO$2:AO$166,Import!$F$2:$F$166,$F91,Import!$G$2:$G$166,$G91)</f>
        <v>0</v>
      </c>
      <c r="AP91" s="25">
        <f ca="1">SUMIFS(Import!AP$2:AP$166,Import!$F$2:$F$166,$F91,Import!$G$2:$G$166,$G91)</f>
        <v>0</v>
      </c>
      <c r="AU91" s="25">
        <f ca="1">SUMIFS(Import!AU$2:AU$166,Import!$F$2:$F$166,$F91,Import!$G$2:$G$166,$G91)</f>
        <v>0</v>
      </c>
      <c r="AV91" s="25">
        <f ca="1">SUMIFS(Import!AV$2:AV$166,Import!$F$2:$F$166,$F91,Import!$G$2:$G$166,$G91)</f>
        <v>0</v>
      </c>
      <c r="AW91" s="25">
        <f ca="1">SUMIFS(Import!AW$2:AW$166,Import!$F$2:$F$166,$F91,Import!$G$2:$G$166,$G91)</f>
        <v>0</v>
      </c>
      <c r="BB91" s="25">
        <f ca="1">SUMIFS(Import!BB$2:BB$166,Import!$F$2:$F$166,$F91,Import!$G$2:$G$166,$G91)</f>
        <v>0</v>
      </c>
      <c r="BC91" s="25">
        <f ca="1">SUMIFS(Import!BC$2:BC$166,Import!$F$2:$F$166,$F91,Import!$G$2:$G$166,$G91)</f>
        <v>0</v>
      </c>
      <c r="BD91" s="25">
        <f ca="1">SUMIFS(Import!BD$2:BD$166,Import!$F$2:$F$166,$F91,Import!$G$2:$G$166,$G91)</f>
        <v>0</v>
      </c>
      <c r="BI91" s="25">
        <f ca="1">SUMIFS(Import!BI$2:BI$166,Import!$F$2:$F$166,$F91,Import!$G$2:$G$166,$G91)</f>
        <v>0</v>
      </c>
      <c r="BJ91" s="25">
        <f ca="1">SUMIFS(Import!BJ$2:BJ$166,Import!$F$2:$F$166,$F91,Import!$G$2:$G$166,$G91)</f>
        <v>0</v>
      </c>
      <c r="BK91" s="25">
        <f ca="1">SUMIFS(Import!BK$2:BK$166,Import!$F$2:$F$166,$F91,Import!$G$2:$G$166,$G91)</f>
        <v>0</v>
      </c>
      <c r="BP91" s="25">
        <f ca="1">SUMIFS(Import!BP$2:BP$166,Import!$F$2:$F$166,$F91,Import!$G$2:$G$166,$G91)</f>
        <v>0</v>
      </c>
      <c r="BQ91" s="25">
        <f ca="1">SUMIFS(Import!BQ$2:BQ$166,Import!$F$2:$F$166,$F91,Import!$G$2:$G$166,$G91)</f>
        <v>0</v>
      </c>
      <c r="BR91" s="25">
        <f ca="1">SUMIFS(Import!BR$2:BR$166,Import!$F$2:$F$166,$F91,Import!$G$2:$G$166,$G91)</f>
        <v>0</v>
      </c>
      <c r="BW91" s="25">
        <f ca="1">SUMIFS(Import!BW$2:BW$166,Import!$F$2:$F$166,$F91,Import!$G$2:$G$166,$G91)</f>
        <v>0</v>
      </c>
      <c r="BX91" s="25">
        <f ca="1">SUMIFS(Import!BX$2:BX$166,Import!$F$2:$F$166,$F91,Import!$G$2:$G$166,$G91)</f>
        <v>0</v>
      </c>
      <c r="BY91" s="25">
        <f ca="1">SUMIFS(Import!BY$2:BY$166,Import!$F$2:$F$166,$F91,Import!$G$2:$G$166,$G91)</f>
        <v>0</v>
      </c>
      <c r="CD91" s="25">
        <f ca="1">SUMIFS(Import!CD$2:CD$166,Import!$F$2:$F$166,$F91,Import!$G$2:$G$166,$G91)</f>
        <v>0</v>
      </c>
      <c r="CE91" s="25">
        <f ca="1">SUMIFS(Import!CE$2:CE$166,Import!$F$2:$F$166,$F91,Import!$G$2:$G$166,$G91)</f>
        <v>0</v>
      </c>
      <c r="CF91" s="25">
        <f ca="1">SUMIFS(Import!CF$2:CF$166,Import!$F$2:$F$166,$F91,Import!$G$2:$G$166,$G91)</f>
        <v>0</v>
      </c>
      <c r="CK91" s="25">
        <f ca="1">SUMIFS(Import!CK$2:CK$166,Import!$F$2:$F$166,$F91,Import!$G$2:$G$166,$G91)</f>
        <v>0</v>
      </c>
      <c r="CL91" s="25">
        <f ca="1">SUMIFS(Import!CL$2:CL$166,Import!$F$2:$F$166,$F91,Import!$G$2:$G$166,$G91)</f>
        <v>0</v>
      </c>
      <c r="CM91" s="25">
        <f ca="1">SUMIFS(Import!CM$2:CM$166,Import!$F$2:$F$166,$F91,Import!$G$2:$G$166,$G91)</f>
        <v>0</v>
      </c>
      <c r="CR91" s="25">
        <f ca="1">SUMIFS(Import!CR$2:CR$166,Import!$F$2:$F$166,$F91,Import!$G$2:$G$166,$G91)</f>
        <v>0</v>
      </c>
      <c r="CS91" s="25">
        <f ca="1">SUMIFS(Import!CS$2:CS$166,Import!$F$2:$F$166,$F91,Import!$G$2:$G$166,$G91)</f>
        <v>0</v>
      </c>
      <c r="CT91" s="25">
        <f ca="1">SUMIFS(Import!CT$2:CT$166,Import!$F$2:$F$166,$F91,Import!$G$2:$G$166,$G91)</f>
        <v>0</v>
      </c>
    </row>
    <row r="92" spans="1:98" s="25" customFormat="1" x14ac:dyDescent="0.15">
      <c r="A92" s="109" t="s">
        <v>28</v>
      </c>
      <c r="B92" s="25" t="s">
        <v>29</v>
      </c>
      <c r="C92" s="25">
        <v>1</v>
      </c>
      <c r="D92" s="25" t="s">
        <v>30</v>
      </c>
      <c r="E92" s="25">
        <v>29</v>
      </c>
      <c r="F92" s="25" t="s">
        <v>57</v>
      </c>
      <c r="G92" s="25">
        <v>3</v>
      </c>
      <c r="H92" s="156">
        <f>IF(SUMIFS(Import!H$2:H$237,Import!$F$2:$F$237,$F92,Import!$G$2:$G$237,$G92)=0,Data_T1!$H92,SUMIFS(Import!H$2:H$237,Import!$F$2:$F$237,$F92,Import!$G$2:$G$237,$G92))</f>
        <v>2155</v>
      </c>
      <c r="I92" s="156">
        <f>SUMIFS(Import!I$2:I$237,Import!$F$2:$F$237,$F92,Import!$G$2:$G$237,$G92)</f>
        <v>1066</v>
      </c>
      <c r="J92" s="25">
        <f>SUMIFS(Import!J$2:J$237,Import!$F$2:$F$237,$F92,Import!$G$2:$G$237,$G92)</f>
        <v>49.47</v>
      </c>
      <c r="K92" s="156">
        <f>SUMIFS(Import!K$2:K$237,Import!$F$2:$F$237,$F92,Import!$G$2:$G$237,$G92)</f>
        <v>1089</v>
      </c>
      <c r="L92" s="25">
        <f>SUMIFS(Import!L$2:L$237,Import!$F$2:$F$237,$F92,Import!$G$2:$G$237,$G92)</f>
        <v>50.53</v>
      </c>
      <c r="M92" s="156">
        <f>SUMIFS(Import!M$2:M$237,Import!$F$2:$F$237,$F92,Import!$G$2:$G$237,$G92)</f>
        <v>30</v>
      </c>
      <c r="N92" s="25">
        <f>SUMIFS(Import!N$2:N$237,Import!$F$2:$F$237,$F92,Import!$G$2:$G$237,$G92)</f>
        <v>1.39</v>
      </c>
      <c r="O92" s="25">
        <f>SUMIFS(Import!O$2:O$237,Import!$F$2:$F$237,$F92,Import!$G$2:$G$237,$G92)</f>
        <v>2.75</v>
      </c>
      <c r="P92" s="156">
        <f>SUMIFS(Import!P$2:P$237,Import!$F$2:$F$237,$F92,Import!$G$2:$G$237,$G92)</f>
        <v>30</v>
      </c>
      <c r="Q92" s="25">
        <f>SUMIFS(Import!Q$2:Q$237,Import!$F$2:$F$237,$F92,Import!$G$2:$G$237,$G92)</f>
        <v>1.39</v>
      </c>
      <c r="R92" s="25">
        <f>SUMIFS(Import!R$2:R$237,Import!$F$2:$F$237,$F92,Import!$G$2:$G$237,$G92)</f>
        <v>2.75</v>
      </c>
      <c r="S92" s="156">
        <f>SUMIFS(Import!S$2:S$237,Import!$F$2:$F$237,$F92,Import!$G$2:$G$237,$G92)</f>
        <v>1029</v>
      </c>
      <c r="T92" s="25">
        <f>SUMIFS(Import!T$2:T$237,Import!$F$2:$F$237,$F92,Import!$G$2:$G$237,$G92)</f>
        <v>47.75</v>
      </c>
      <c r="U92" s="25">
        <f>SUMIFS(Import!U$2:U$237,Import!$F$2:$F$237,$F92,Import!$G$2:$G$237,$G92)</f>
        <v>94.49</v>
      </c>
      <c r="V92" s="25">
        <v>1</v>
      </c>
      <c r="W92" s="25" t="s">
        <v>32</v>
      </c>
      <c r="X92" s="25" t="s">
        <v>33</v>
      </c>
      <c r="Y92" s="25" t="s">
        <v>34</v>
      </c>
      <c r="Z92" s="160">
        <f>SUMIFS(Import!Z$2:Z$237,Import!$F$2:$F$237,$F92,Import!$G$2:$G$237,$G92)</f>
        <v>507</v>
      </c>
      <c r="AA92" s="25">
        <f>SUMIFS(Import!AA$2:AA$237,Import!$F$2:$F$237,$F92,Import!$G$2:$G$237,$G92)</f>
        <v>23.53</v>
      </c>
      <c r="AB92" s="176">
        <f>SUMIFS(Import!AB$2:AB$237,Import!$F$2:$F$237,$F92,Import!$G$2:$G$237,$G92)</f>
        <v>49.27</v>
      </c>
      <c r="AC92" s="25">
        <v>2</v>
      </c>
      <c r="AD92" s="25" t="s">
        <v>35</v>
      </c>
      <c r="AE92" s="25" t="s">
        <v>36</v>
      </c>
      <c r="AF92" s="25" t="s">
        <v>37</v>
      </c>
      <c r="AG92" s="160">
        <f>SUMIFS(Import!AG$2:AG$237,Import!$F$2:$F$237,$F92,Import!$G$2:$G$237,$G92)</f>
        <v>522</v>
      </c>
      <c r="AH92" s="25">
        <f>SUMIFS(Import!AH$2:AH$237,Import!$F$2:$F$237,$F92,Import!$G$2:$G$237,$G92)</f>
        <v>24.22</v>
      </c>
      <c r="AI92" s="118">
        <f>SUMIFS(Import!AI$2:AI$237,Import!$F$2:$F$237,$F92,Import!$G$2:$G$237,$G92)</f>
        <v>50.73</v>
      </c>
      <c r="AN92" s="25">
        <f ca="1">SUMIFS(Import!AN$2:AN$166,Import!$F$2:$F$166,$F92,Import!$G$2:$G$166,$G92)</f>
        <v>0</v>
      </c>
      <c r="AO92" s="25">
        <f ca="1">SUMIFS(Import!AO$2:AO$166,Import!$F$2:$F$166,$F92,Import!$G$2:$G$166,$G92)</f>
        <v>0</v>
      </c>
      <c r="AP92" s="25">
        <f ca="1">SUMIFS(Import!AP$2:AP$166,Import!$F$2:$F$166,$F92,Import!$G$2:$G$166,$G92)</f>
        <v>0</v>
      </c>
      <c r="AU92" s="25">
        <f ca="1">SUMIFS(Import!AU$2:AU$166,Import!$F$2:$F$166,$F92,Import!$G$2:$G$166,$G92)</f>
        <v>0</v>
      </c>
      <c r="AV92" s="25">
        <f ca="1">SUMIFS(Import!AV$2:AV$166,Import!$F$2:$F$166,$F92,Import!$G$2:$G$166,$G92)</f>
        <v>0</v>
      </c>
      <c r="AW92" s="25">
        <f ca="1">SUMIFS(Import!AW$2:AW$166,Import!$F$2:$F$166,$F92,Import!$G$2:$G$166,$G92)</f>
        <v>0</v>
      </c>
      <c r="BB92" s="25">
        <f ca="1">SUMIFS(Import!BB$2:BB$166,Import!$F$2:$F$166,$F92,Import!$G$2:$G$166,$G92)</f>
        <v>0</v>
      </c>
      <c r="BC92" s="25">
        <f ca="1">SUMIFS(Import!BC$2:BC$166,Import!$F$2:$F$166,$F92,Import!$G$2:$G$166,$G92)</f>
        <v>0</v>
      </c>
      <c r="BD92" s="25">
        <f ca="1">SUMIFS(Import!BD$2:BD$166,Import!$F$2:$F$166,$F92,Import!$G$2:$G$166,$G92)</f>
        <v>0</v>
      </c>
      <c r="BI92" s="25">
        <f ca="1">SUMIFS(Import!BI$2:BI$166,Import!$F$2:$F$166,$F92,Import!$G$2:$G$166,$G92)</f>
        <v>0</v>
      </c>
      <c r="BJ92" s="25">
        <f ca="1">SUMIFS(Import!BJ$2:BJ$166,Import!$F$2:$F$166,$F92,Import!$G$2:$G$166,$G92)</f>
        <v>0</v>
      </c>
      <c r="BK92" s="25">
        <f ca="1">SUMIFS(Import!BK$2:BK$166,Import!$F$2:$F$166,$F92,Import!$G$2:$G$166,$G92)</f>
        <v>0</v>
      </c>
      <c r="BP92" s="25">
        <f ca="1">SUMIFS(Import!BP$2:BP$166,Import!$F$2:$F$166,$F92,Import!$G$2:$G$166,$G92)</f>
        <v>0</v>
      </c>
      <c r="BQ92" s="25">
        <f ca="1">SUMIFS(Import!BQ$2:BQ$166,Import!$F$2:$F$166,$F92,Import!$G$2:$G$166,$G92)</f>
        <v>0</v>
      </c>
      <c r="BR92" s="25">
        <f ca="1">SUMIFS(Import!BR$2:BR$166,Import!$F$2:$F$166,$F92,Import!$G$2:$G$166,$G92)</f>
        <v>0</v>
      </c>
      <c r="BW92" s="25">
        <f ca="1">SUMIFS(Import!BW$2:BW$166,Import!$F$2:$F$166,$F92,Import!$G$2:$G$166,$G92)</f>
        <v>0</v>
      </c>
      <c r="BX92" s="25">
        <f ca="1">SUMIFS(Import!BX$2:BX$166,Import!$F$2:$F$166,$F92,Import!$G$2:$G$166,$G92)</f>
        <v>0</v>
      </c>
      <c r="BY92" s="25">
        <f ca="1">SUMIFS(Import!BY$2:BY$166,Import!$F$2:$F$166,$F92,Import!$G$2:$G$166,$G92)</f>
        <v>0</v>
      </c>
      <c r="CD92" s="25">
        <f ca="1">SUMIFS(Import!CD$2:CD$166,Import!$F$2:$F$166,$F92,Import!$G$2:$G$166,$G92)</f>
        <v>0</v>
      </c>
      <c r="CE92" s="25">
        <f ca="1">SUMIFS(Import!CE$2:CE$166,Import!$F$2:$F$166,$F92,Import!$G$2:$G$166,$G92)</f>
        <v>0</v>
      </c>
      <c r="CF92" s="25">
        <f ca="1">SUMIFS(Import!CF$2:CF$166,Import!$F$2:$F$166,$F92,Import!$G$2:$G$166,$G92)</f>
        <v>0</v>
      </c>
      <c r="CK92" s="25">
        <f ca="1">SUMIFS(Import!CK$2:CK$166,Import!$F$2:$F$166,$F92,Import!$G$2:$G$166,$G92)</f>
        <v>0</v>
      </c>
      <c r="CL92" s="25">
        <f ca="1">SUMIFS(Import!CL$2:CL$166,Import!$F$2:$F$166,$F92,Import!$G$2:$G$166,$G92)</f>
        <v>0</v>
      </c>
      <c r="CM92" s="25">
        <f ca="1">SUMIFS(Import!CM$2:CM$166,Import!$F$2:$F$166,$F92,Import!$G$2:$G$166,$G92)</f>
        <v>0</v>
      </c>
      <c r="CR92" s="25">
        <f ca="1">SUMIFS(Import!CR$2:CR$166,Import!$F$2:$F$166,$F92,Import!$G$2:$G$166,$G92)</f>
        <v>0</v>
      </c>
      <c r="CS92" s="25">
        <f ca="1">SUMIFS(Import!CS$2:CS$166,Import!$F$2:$F$166,$F92,Import!$G$2:$G$166,$G92)</f>
        <v>0</v>
      </c>
      <c r="CT92" s="25">
        <f ca="1">SUMIFS(Import!CT$2:CT$166,Import!$F$2:$F$166,$F92,Import!$G$2:$G$166,$G92)</f>
        <v>0</v>
      </c>
    </row>
    <row r="93" spans="1:98" s="25" customFormat="1" x14ac:dyDescent="0.15">
      <c r="A93" s="109" t="s">
        <v>28</v>
      </c>
      <c r="B93" s="25" t="s">
        <v>29</v>
      </c>
      <c r="C93" s="25">
        <v>1</v>
      </c>
      <c r="D93" s="25" t="s">
        <v>30</v>
      </c>
      <c r="E93" s="25">
        <v>29</v>
      </c>
      <c r="F93" s="25" t="s">
        <v>57</v>
      </c>
      <c r="G93" s="25">
        <v>4</v>
      </c>
      <c r="H93" s="156">
        <f>IF(SUMIFS(Import!H$2:H$237,Import!$F$2:$F$237,$F93,Import!$G$2:$G$237,$G93)=0,Data_T1!$H93,SUMIFS(Import!H$2:H$237,Import!$F$2:$F$237,$F93,Import!$G$2:$G$237,$G93))</f>
        <v>1563</v>
      </c>
      <c r="I93" s="156">
        <f>SUMIFS(Import!I$2:I$237,Import!$F$2:$F$237,$F93,Import!$G$2:$G$237,$G93)</f>
        <v>798</v>
      </c>
      <c r="J93" s="25">
        <f>SUMIFS(Import!J$2:J$237,Import!$F$2:$F$237,$F93,Import!$G$2:$G$237,$G93)</f>
        <v>51.06</v>
      </c>
      <c r="K93" s="156">
        <f>SUMIFS(Import!K$2:K$237,Import!$F$2:$F$237,$F93,Import!$G$2:$G$237,$G93)</f>
        <v>765</v>
      </c>
      <c r="L93" s="25">
        <f>SUMIFS(Import!L$2:L$237,Import!$F$2:$F$237,$F93,Import!$G$2:$G$237,$G93)</f>
        <v>48.94</v>
      </c>
      <c r="M93" s="156">
        <f>SUMIFS(Import!M$2:M$237,Import!$F$2:$F$237,$F93,Import!$G$2:$G$237,$G93)</f>
        <v>36</v>
      </c>
      <c r="N93" s="25">
        <f>SUMIFS(Import!N$2:N$237,Import!$F$2:$F$237,$F93,Import!$G$2:$G$237,$G93)</f>
        <v>2.2999999999999998</v>
      </c>
      <c r="O93" s="25">
        <f>SUMIFS(Import!O$2:O$237,Import!$F$2:$F$237,$F93,Import!$G$2:$G$237,$G93)</f>
        <v>4.71</v>
      </c>
      <c r="P93" s="156">
        <f>SUMIFS(Import!P$2:P$237,Import!$F$2:$F$237,$F93,Import!$G$2:$G$237,$G93)</f>
        <v>30</v>
      </c>
      <c r="Q93" s="25">
        <f>SUMIFS(Import!Q$2:Q$237,Import!$F$2:$F$237,$F93,Import!$G$2:$G$237,$G93)</f>
        <v>1.92</v>
      </c>
      <c r="R93" s="25">
        <f>SUMIFS(Import!R$2:R$237,Import!$F$2:$F$237,$F93,Import!$G$2:$G$237,$G93)</f>
        <v>3.92</v>
      </c>
      <c r="S93" s="156">
        <f>SUMIFS(Import!S$2:S$237,Import!$F$2:$F$237,$F93,Import!$G$2:$G$237,$G93)</f>
        <v>699</v>
      </c>
      <c r="T93" s="25">
        <f>SUMIFS(Import!T$2:T$237,Import!$F$2:$F$237,$F93,Import!$G$2:$G$237,$G93)</f>
        <v>44.72</v>
      </c>
      <c r="U93" s="25">
        <f>SUMIFS(Import!U$2:U$237,Import!$F$2:$F$237,$F93,Import!$G$2:$G$237,$G93)</f>
        <v>91.37</v>
      </c>
      <c r="V93" s="25">
        <v>1</v>
      </c>
      <c r="W93" s="25" t="s">
        <v>32</v>
      </c>
      <c r="X93" s="25" t="s">
        <v>33</v>
      </c>
      <c r="Y93" s="25" t="s">
        <v>34</v>
      </c>
      <c r="Z93" s="160">
        <f>SUMIFS(Import!Z$2:Z$237,Import!$F$2:$F$237,$F93,Import!$G$2:$G$237,$G93)</f>
        <v>379</v>
      </c>
      <c r="AA93" s="25">
        <f>SUMIFS(Import!AA$2:AA$237,Import!$F$2:$F$237,$F93,Import!$G$2:$G$237,$G93)</f>
        <v>24.25</v>
      </c>
      <c r="AB93" s="176">
        <f>SUMIFS(Import!AB$2:AB$237,Import!$F$2:$F$237,$F93,Import!$G$2:$G$237,$G93)</f>
        <v>54.22</v>
      </c>
      <c r="AC93" s="25">
        <v>2</v>
      </c>
      <c r="AD93" s="25" t="s">
        <v>35</v>
      </c>
      <c r="AE93" s="25" t="s">
        <v>36</v>
      </c>
      <c r="AF93" s="25" t="s">
        <v>37</v>
      </c>
      <c r="AG93" s="160">
        <f>SUMIFS(Import!AG$2:AG$237,Import!$F$2:$F$237,$F93,Import!$G$2:$G$237,$G93)</f>
        <v>320</v>
      </c>
      <c r="AH93" s="25">
        <f>SUMIFS(Import!AH$2:AH$237,Import!$F$2:$F$237,$F93,Import!$G$2:$G$237,$G93)</f>
        <v>20.47</v>
      </c>
      <c r="AI93" s="118">
        <f>SUMIFS(Import!AI$2:AI$237,Import!$F$2:$F$237,$F93,Import!$G$2:$G$237,$G93)</f>
        <v>45.78</v>
      </c>
      <c r="AN93" s="25">
        <f ca="1">SUMIFS(Import!AN$2:AN$166,Import!$F$2:$F$166,$F93,Import!$G$2:$G$166,$G93)</f>
        <v>0</v>
      </c>
      <c r="AO93" s="25">
        <f ca="1">SUMIFS(Import!AO$2:AO$166,Import!$F$2:$F$166,$F93,Import!$G$2:$G$166,$G93)</f>
        <v>0</v>
      </c>
      <c r="AP93" s="25">
        <f ca="1">SUMIFS(Import!AP$2:AP$166,Import!$F$2:$F$166,$F93,Import!$G$2:$G$166,$G93)</f>
        <v>0</v>
      </c>
      <c r="AU93" s="25">
        <f ca="1">SUMIFS(Import!AU$2:AU$166,Import!$F$2:$F$166,$F93,Import!$G$2:$G$166,$G93)</f>
        <v>0</v>
      </c>
      <c r="AV93" s="25">
        <f ca="1">SUMIFS(Import!AV$2:AV$166,Import!$F$2:$F$166,$F93,Import!$G$2:$G$166,$G93)</f>
        <v>0</v>
      </c>
      <c r="AW93" s="25">
        <f ca="1">SUMIFS(Import!AW$2:AW$166,Import!$F$2:$F$166,$F93,Import!$G$2:$G$166,$G93)</f>
        <v>0</v>
      </c>
      <c r="BB93" s="25">
        <f ca="1">SUMIFS(Import!BB$2:BB$166,Import!$F$2:$F$166,$F93,Import!$G$2:$G$166,$G93)</f>
        <v>0</v>
      </c>
      <c r="BC93" s="25">
        <f ca="1">SUMIFS(Import!BC$2:BC$166,Import!$F$2:$F$166,$F93,Import!$G$2:$G$166,$G93)</f>
        <v>0</v>
      </c>
      <c r="BD93" s="25">
        <f ca="1">SUMIFS(Import!BD$2:BD$166,Import!$F$2:$F$166,$F93,Import!$G$2:$G$166,$G93)</f>
        <v>0</v>
      </c>
      <c r="BI93" s="25">
        <f ca="1">SUMIFS(Import!BI$2:BI$166,Import!$F$2:$F$166,$F93,Import!$G$2:$G$166,$G93)</f>
        <v>0</v>
      </c>
      <c r="BJ93" s="25">
        <f ca="1">SUMIFS(Import!BJ$2:BJ$166,Import!$F$2:$F$166,$F93,Import!$G$2:$G$166,$G93)</f>
        <v>0</v>
      </c>
      <c r="BK93" s="25">
        <f ca="1">SUMIFS(Import!BK$2:BK$166,Import!$F$2:$F$166,$F93,Import!$G$2:$G$166,$G93)</f>
        <v>0</v>
      </c>
      <c r="BP93" s="25">
        <f ca="1">SUMIFS(Import!BP$2:BP$166,Import!$F$2:$F$166,$F93,Import!$G$2:$G$166,$G93)</f>
        <v>0</v>
      </c>
      <c r="BQ93" s="25">
        <f ca="1">SUMIFS(Import!BQ$2:BQ$166,Import!$F$2:$F$166,$F93,Import!$G$2:$G$166,$G93)</f>
        <v>0</v>
      </c>
      <c r="BR93" s="25">
        <f ca="1">SUMIFS(Import!BR$2:BR$166,Import!$F$2:$F$166,$F93,Import!$G$2:$G$166,$G93)</f>
        <v>0</v>
      </c>
      <c r="BW93" s="25">
        <f ca="1">SUMIFS(Import!BW$2:BW$166,Import!$F$2:$F$166,$F93,Import!$G$2:$G$166,$G93)</f>
        <v>0</v>
      </c>
      <c r="BX93" s="25">
        <f ca="1">SUMIFS(Import!BX$2:BX$166,Import!$F$2:$F$166,$F93,Import!$G$2:$G$166,$G93)</f>
        <v>0</v>
      </c>
      <c r="BY93" s="25">
        <f ca="1">SUMIFS(Import!BY$2:BY$166,Import!$F$2:$F$166,$F93,Import!$G$2:$G$166,$G93)</f>
        <v>0</v>
      </c>
      <c r="CD93" s="25">
        <f ca="1">SUMIFS(Import!CD$2:CD$166,Import!$F$2:$F$166,$F93,Import!$G$2:$G$166,$G93)</f>
        <v>0</v>
      </c>
      <c r="CE93" s="25">
        <f ca="1">SUMIFS(Import!CE$2:CE$166,Import!$F$2:$F$166,$F93,Import!$G$2:$G$166,$G93)</f>
        <v>0</v>
      </c>
      <c r="CF93" s="25">
        <f ca="1">SUMIFS(Import!CF$2:CF$166,Import!$F$2:$F$166,$F93,Import!$G$2:$G$166,$G93)</f>
        <v>0</v>
      </c>
      <c r="CK93" s="25">
        <f ca="1">SUMIFS(Import!CK$2:CK$166,Import!$F$2:$F$166,$F93,Import!$G$2:$G$166,$G93)</f>
        <v>0</v>
      </c>
      <c r="CL93" s="25">
        <f ca="1">SUMIFS(Import!CL$2:CL$166,Import!$F$2:$F$166,$F93,Import!$G$2:$G$166,$G93)</f>
        <v>0</v>
      </c>
      <c r="CM93" s="25">
        <f ca="1">SUMIFS(Import!CM$2:CM$166,Import!$F$2:$F$166,$F93,Import!$G$2:$G$166,$G93)</f>
        <v>0</v>
      </c>
      <c r="CR93" s="25">
        <f ca="1">SUMIFS(Import!CR$2:CR$166,Import!$F$2:$F$166,$F93,Import!$G$2:$G$166,$G93)</f>
        <v>0</v>
      </c>
      <c r="CS93" s="25">
        <f ca="1">SUMIFS(Import!CS$2:CS$166,Import!$F$2:$F$166,$F93,Import!$G$2:$G$166,$G93)</f>
        <v>0</v>
      </c>
      <c r="CT93" s="25">
        <f ca="1">SUMIFS(Import!CT$2:CT$166,Import!$F$2:$F$166,$F93,Import!$G$2:$G$166,$G93)</f>
        <v>0</v>
      </c>
    </row>
    <row r="94" spans="1:98" s="25" customFormat="1" x14ac:dyDescent="0.15">
      <c r="A94" s="109" t="s">
        <v>28</v>
      </c>
      <c r="B94" s="25" t="s">
        <v>29</v>
      </c>
      <c r="C94" s="25">
        <v>1</v>
      </c>
      <c r="D94" s="25" t="s">
        <v>30</v>
      </c>
      <c r="E94" s="25">
        <v>29</v>
      </c>
      <c r="F94" s="25" t="s">
        <v>57</v>
      </c>
      <c r="G94" s="25">
        <v>5</v>
      </c>
      <c r="H94" s="156">
        <f>IF(SUMIFS(Import!H$2:H$237,Import!$F$2:$F$237,$F94,Import!$G$2:$G$237,$G94)=0,Data_T1!$H94,SUMIFS(Import!H$2:H$237,Import!$F$2:$F$237,$F94,Import!$G$2:$G$237,$G94))</f>
        <v>1724</v>
      </c>
      <c r="I94" s="156">
        <f>SUMIFS(Import!I$2:I$237,Import!$F$2:$F$237,$F94,Import!$G$2:$G$237,$G94)</f>
        <v>792</v>
      </c>
      <c r="J94" s="25">
        <f>SUMIFS(Import!J$2:J$237,Import!$F$2:$F$237,$F94,Import!$G$2:$G$237,$G94)</f>
        <v>45.94</v>
      </c>
      <c r="K94" s="156">
        <f>SUMIFS(Import!K$2:K$237,Import!$F$2:$F$237,$F94,Import!$G$2:$G$237,$G94)</f>
        <v>932</v>
      </c>
      <c r="L94" s="25">
        <f>SUMIFS(Import!L$2:L$237,Import!$F$2:$F$237,$F94,Import!$G$2:$G$237,$G94)</f>
        <v>54.06</v>
      </c>
      <c r="M94" s="156">
        <f>SUMIFS(Import!M$2:M$237,Import!$F$2:$F$237,$F94,Import!$G$2:$G$237,$G94)</f>
        <v>38</v>
      </c>
      <c r="N94" s="25">
        <f>SUMIFS(Import!N$2:N$237,Import!$F$2:$F$237,$F94,Import!$G$2:$G$237,$G94)</f>
        <v>2.2000000000000002</v>
      </c>
      <c r="O94" s="25">
        <f>SUMIFS(Import!O$2:O$237,Import!$F$2:$F$237,$F94,Import!$G$2:$G$237,$G94)</f>
        <v>4.08</v>
      </c>
      <c r="P94" s="156">
        <f>SUMIFS(Import!P$2:P$237,Import!$F$2:$F$237,$F94,Import!$G$2:$G$237,$G94)</f>
        <v>10</v>
      </c>
      <c r="Q94" s="25">
        <f>SUMIFS(Import!Q$2:Q$237,Import!$F$2:$F$237,$F94,Import!$G$2:$G$237,$G94)</f>
        <v>0.57999999999999996</v>
      </c>
      <c r="R94" s="25">
        <f>SUMIFS(Import!R$2:R$237,Import!$F$2:$F$237,$F94,Import!$G$2:$G$237,$G94)</f>
        <v>1.07</v>
      </c>
      <c r="S94" s="156">
        <f>SUMIFS(Import!S$2:S$237,Import!$F$2:$F$237,$F94,Import!$G$2:$G$237,$G94)</f>
        <v>884</v>
      </c>
      <c r="T94" s="25">
        <f>SUMIFS(Import!T$2:T$237,Import!$F$2:$F$237,$F94,Import!$G$2:$G$237,$G94)</f>
        <v>51.28</v>
      </c>
      <c r="U94" s="25">
        <f>SUMIFS(Import!U$2:U$237,Import!$F$2:$F$237,$F94,Import!$G$2:$G$237,$G94)</f>
        <v>94.85</v>
      </c>
      <c r="V94" s="25">
        <v>1</v>
      </c>
      <c r="W94" s="25" t="s">
        <v>32</v>
      </c>
      <c r="X94" s="25" t="s">
        <v>33</v>
      </c>
      <c r="Y94" s="25" t="s">
        <v>34</v>
      </c>
      <c r="Z94" s="160">
        <f>SUMIFS(Import!Z$2:Z$237,Import!$F$2:$F$237,$F94,Import!$G$2:$G$237,$G94)</f>
        <v>465</v>
      </c>
      <c r="AA94" s="25">
        <f>SUMIFS(Import!AA$2:AA$237,Import!$F$2:$F$237,$F94,Import!$G$2:$G$237,$G94)</f>
        <v>26.97</v>
      </c>
      <c r="AB94" s="176">
        <f>SUMIFS(Import!AB$2:AB$237,Import!$F$2:$F$237,$F94,Import!$G$2:$G$237,$G94)</f>
        <v>52.6</v>
      </c>
      <c r="AC94" s="25">
        <v>2</v>
      </c>
      <c r="AD94" s="25" t="s">
        <v>35</v>
      </c>
      <c r="AE94" s="25" t="s">
        <v>36</v>
      </c>
      <c r="AF94" s="25" t="s">
        <v>37</v>
      </c>
      <c r="AG94" s="160">
        <f>SUMIFS(Import!AG$2:AG$237,Import!$F$2:$F$237,$F94,Import!$G$2:$G$237,$G94)</f>
        <v>419</v>
      </c>
      <c r="AH94" s="25">
        <f>SUMIFS(Import!AH$2:AH$237,Import!$F$2:$F$237,$F94,Import!$G$2:$G$237,$G94)</f>
        <v>24.3</v>
      </c>
      <c r="AI94" s="118">
        <f>SUMIFS(Import!AI$2:AI$237,Import!$F$2:$F$237,$F94,Import!$G$2:$G$237,$G94)</f>
        <v>47.4</v>
      </c>
      <c r="AN94" s="25">
        <f ca="1">SUMIFS(Import!AN$2:AN$166,Import!$F$2:$F$166,$F94,Import!$G$2:$G$166,$G94)</f>
        <v>0</v>
      </c>
      <c r="AO94" s="25">
        <f ca="1">SUMIFS(Import!AO$2:AO$166,Import!$F$2:$F$166,$F94,Import!$G$2:$G$166,$G94)</f>
        <v>0</v>
      </c>
      <c r="AP94" s="25">
        <f ca="1">SUMIFS(Import!AP$2:AP$166,Import!$F$2:$F$166,$F94,Import!$G$2:$G$166,$G94)</f>
        <v>0</v>
      </c>
      <c r="AU94" s="25">
        <f ca="1">SUMIFS(Import!AU$2:AU$166,Import!$F$2:$F$166,$F94,Import!$G$2:$G$166,$G94)</f>
        <v>0</v>
      </c>
      <c r="AV94" s="25">
        <f ca="1">SUMIFS(Import!AV$2:AV$166,Import!$F$2:$F$166,$F94,Import!$G$2:$G$166,$G94)</f>
        <v>0</v>
      </c>
      <c r="AW94" s="25">
        <f ca="1">SUMIFS(Import!AW$2:AW$166,Import!$F$2:$F$166,$F94,Import!$G$2:$G$166,$G94)</f>
        <v>0</v>
      </c>
      <c r="BB94" s="25">
        <f ca="1">SUMIFS(Import!BB$2:BB$166,Import!$F$2:$F$166,$F94,Import!$G$2:$G$166,$G94)</f>
        <v>0</v>
      </c>
      <c r="BC94" s="25">
        <f ca="1">SUMIFS(Import!BC$2:BC$166,Import!$F$2:$F$166,$F94,Import!$G$2:$G$166,$G94)</f>
        <v>0</v>
      </c>
      <c r="BD94" s="25">
        <f ca="1">SUMIFS(Import!BD$2:BD$166,Import!$F$2:$F$166,$F94,Import!$G$2:$G$166,$G94)</f>
        <v>0</v>
      </c>
      <c r="BI94" s="25">
        <f ca="1">SUMIFS(Import!BI$2:BI$166,Import!$F$2:$F$166,$F94,Import!$G$2:$G$166,$G94)</f>
        <v>0</v>
      </c>
      <c r="BJ94" s="25">
        <f ca="1">SUMIFS(Import!BJ$2:BJ$166,Import!$F$2:$F$166,$F94,Import!$G$2:$G$166,$G94)</f>
        <v>0</v>
      </c>
      <c r="BK94" s="25">
        <f ca="1">SUMIFS(Import!BK$2:BK$166,Import!$F$2:$F$166,$F94,Import!$G$2:$G$166,$G94)</f>
        <v>0</v>
      </c>
      <c r="BP94" s="25">
        <f ca="1">SUMIFS(Import!BP$2:BP$166,Import!$F$2:$F$166,$F94,Import!$G$2:$G$166,$G94)</f>
        <v>0</v>
      </c>
      <c r="BQ94" s="25">
        <f ca="1">SUMIFS(Import!BQ$2:BQ$166,Import!$F$2:$F$166,$F94,Import!$G$2:$G$166,$G94)</f>
        <v>0</v>
      </c>
      <c r="BR94" s="25">
        <f ca="1">SUMIFS(Import!BR$2:BR$166,Import!$F$2:$F$166,$F94,Import!$G$2:$G$166,$G94)</f>
        <v>0</v>
      </c>
      <c r="BW94" s="25">
        <f ca="1">SUMIFS(Import!BW$2:BW$166,Import!$F$2:$F$166,$F94,Import!$G$2:$G$166,$G94)</f>
        <v>0</v>
      </c>
      <c r="BX94" s="25">
        <f ca="1">SUMIFS(Import!BX$2:BX$166,Import!$F$2:$F$166,$F94,Import!$G$2:$G$166,$G94)</f>
        <v>0</v>
      </c>
      <c r="BY94" s="25">
        <f ca="1">SUMIFS(Import!BY$2:BY$166,Import!$F$2:$F$166,$F94,Import!$G$2:$G$166,$G94)</f>
        <v>0</v>
      </c>
      <c r="CD94" s="25">
        <f ca="1">SUMIFS(Import!CD$2:CD$166,Import!$F$2:$F$166,$F94,Import!$G$2:$G$166,$G94)</f>
        <v>0</v>
      </c>
      <c r="CE94" s="25">
        <f ca="1">SUMIFS(Import!CE$2:CE$166,Import!$F$2:$F$166,$F94,Import!$G$2:$G$166,$G94)</f>
        <v>0</v>
      </c>
      <c r="CF94" s="25">
        <f ca="1">SUMIFS(Import!CF$2:CF$166,Import!$F$2:$F$166,$F94,Import!$G$2:$G$166,$G94)</f>
        <v>0</v>
      </c>
      <c r="CK94" s="25">
        <f ca="1">SUMIFS(Import!CK$2:CK$166,Import!$F$2:$F$166,$F94,Import!$G$2:$G$166,$G94)</f>
        <v>0</v>
      </c>
      <c r="CL94" s="25">
        <f ca="1">SUMIFS(Import!CL$2:CL$166,Import!$F$2:$F$166,$F94,Import!$G$2:$G$166,$G94)</f>
        <v>0</v>
      </c>
      <c r="CM94" s="25">
        <f ca="1">SUMIFS(Import!CM$2:CM$166,Import!$F$2:$F$166,$F94,Import!$G$2:$G$166,$G94)</f>
        <v>0</v>
      </c>
      <c r="CR94" s="25">
        <f ca="1">SUMIFS(Import!CR$2:CR$166,Import!$F$2:$F$166,$F94,Import!$G$2:$G$166,$G94)</f>
        <v>0</v>
      </c>
      <c r="CS94" s="25">
        <f ca="1">SUMIFS(Import!CS$2:CS$166,Import!$F$2:$F$166,$F94,Import!$G$2:$G$166,$G94)</f>
        <v>0</v>
      </c>
      <c r="CT94" s="25">
        <f ca="1">SUMIFS(Import!CT$2:CT$166,Import!$F$2:$F$166,$F94,Import!$G$2:$G$166,$G94)</f>
        <v>0</v>
      </c>
    </row>
    <row r="95" spans="1:98" s="25" customFormat="1" x14ac:dyDescent="0.15">
      <c r="A95" s="109" t="s">
        <v>28</v>
      </c>
      <c r="B95" s="25" t="s">
        <v>29</v>
      </c>
      <c r="C95" s="25">
        <v>1</v>
      </c>
      <c r="D95" s="25" t="s">
        <v>30</v>
      </c>
      <c r="E95" s="25">
        <v>29</v>
      </c>
      <c r="F95" s="25" t="s">
        <v>57</v>
      </c>
      <c r="G95" s="25">
        <v>6</v>
      </c>
      <c r="H95" s="156">
        <f>IF(SUMIFS(Import!H$2:H$237,Import!$F$2:$F$237,$F95,Import!$G$2:$G$237,$G95)=0,Data_T1!$H95,SUMIFS(Import!H$2:H$237,Import!$F$2:$F$237,$F95,Import!$G$2:$G$237,$G95))</f>
        <v>927</v>
      </c>
      <c r="I95" s="156">
        <f>SUMIFS(Import!I$2:I$237,Import!$F$2:$F$237,$F95,Import!$G$2:$G$237,$G95)</f>
        <v>495</v>
      </c>
      <c r="J95" s="25">
        <f>SUMIFS(Import!J$2:J$237,Import!$F$2:$F$237,$F95,Import!$G$2:$G$237,$G95)</f>
        <v>53.4</v>
      </c>
      <c r="K95" s="156">
        <f>SUMIFS(Import!K$2:K$237,Import!$F$2:$F$237,$F95,Import!$G$2:$G$237,$G95)</f>
        <v>432</v>
      </c>
      <c r="L95" s="25">
        <f>SUMIFS(Import!L$2:L$237,Import!$F$2:$F$237,$F95,Import!$G$2:$G$237,$G95)</f>
        <v>46.6</v>
      </c>
      <c r="M95" s="156">
        <f>SUMIFS(Import!M$2:M$237,Import!$F$2:$F$237,$F95,Import!$G$2:$G$237,$G95)</f>
        <v>14</v>
      </c>
      <c r="N95" s="25">
        <f>SUMIFS(Import!N$2:N$237,Import!$F$2:$F$237,$F95,Import!$G$2:$G$237,$G95)</f>
        <v>1.51</v>
      </c>
      <c r="O95" s="25">
        <f>SUMIFS(Import!O$2:O$237,Import!$F$2:$F$237,$F95,Import!$G$2:$G$237,$G95)</f>
        <v>3.24</v>
      </c>
      <c r="P95" s="156">
        <f>SUMIFS(Import!P$2:P$237,Import!$F$2:$F$237,$F95,Import!$G$2:$G$237,$G95)</f>
        <v>12</v>
      </c>
      <c r="Q95" s="25">
        <f>SUMIFS(Import!Q$2:Q$237,Import!$F$2:$F$237,$F95,Import!$G$2:$G$237,$G95)</f>
        <v>1.29</v>
      </c>
      <c r="R95" s="25">
        <f>SUMIFS(Import!R$2:R$237,Import!$F$2:$F$237,$F95,Import!$G$2:$G$237,$G95)</f>
        <v>2.78</v>
      </c>
      <c r="S95" s="156">
        <f>SUMIFS(Import!S$2:S$237,Import!$F$2:$F$237,$F95,Import!$G$2:$G$237,$G95)</f>
        <v>406</v>
      </c>
      <c r="T95" s="25">
        <f>SUMIFS(Import!T$2:T$237,Import!$F$2:$F$237,$F95,Import!$G$2:$G$237,$G95)</f>
        <v>43.8</v>
      </c>
      <c r="U95" s="25">
        <f>SUMIFS(Import!U$2:U$237,Import!$F$2:$F$237,$F95,Import!$G$2:$G$237,$G95)</f>
        <v>93.98</v>
      </c>
      <c r="V95" s="25">
        <v>1</v>
      </c>
      <c r="W95" s="25" t="s">
        <v>32</v>
      </c>
      <c r="X95" s="25" t="s">
        <v>33</v>
      </c>
      <c r="Y95" s="25" t="s">
        <v>34</v>
      </c>
      <c r="Z95" s="160">
        <f>SUMIFS(Import!Z$2:Z$237,Import!$F$2:$F$237,$F95,Import!$G$2:$G$237,$G95)</f>
        <v>133</v>
      </c>
      <c r="AA95" s="25">
        <f>SUMIFS(Import!AA$2:AA$237,Import!$F$2:$F$237,$F95,Import!$G$2:$G$237,$G95)</f>
        <v>14.35</v>
      </c>
      <c r="AB95" s="176">
        <f>SUMIFS(Import!AB$2:AB$237,Import!$F$2:$F$237,$F95,Import!$G$2:$G$237,$G95)</f>
        <v>32.76</v>
      </c>
      <c r="AC95" s="25">
        <v>2</v>
      </c>
      <c r="AD95" s="25" t="s">
        <v>35</v>
      </c>
      <c r="AE95" s="25" t="s">
        <v>36</v>
      </c>
      <c r="AF95" s="25" t="s">
        <v>37</v>
      </c>
      <c r="AG95" s="160">
        <f>SUMIFS(Import!AG$2:AG$237,Import!$F$2:$F$237,$F95,Import!$G$2:$G$237,$G95)</f>
        <v>273</v>
      </c>
      <c r="AH95" s="25">
        <f>SUMIFS(Import!AH$2:AH$237,Import!$F$2:$F$237,$F95,Import!$G$2:$G$237,$G95)</f>
        <v>29.45</v>
      </c>
      <c r="AI95" s="118">
        <f>SUMIFS(Import!AI$2:AI$237,Import!$F$2:$F$237,$F95,Import!$G$2:$G$237,$G95)</f>
        <v>67.239999999999995</v>
      </c>
      <c r="AN95" s="25">
        <f ca="1">SUMIFS(Import!AN$2:AN$166,Import!$F$2:$F$166,$F95,Import!$G$2:$G$166,$G95)</f>
        <v>0</v>
      </c>
      <c r="AO95" s="25">
        <f ca="1">SUMIFS(Import!AO$2:AO$166,Import!$F$2:$F$166,$F95,Import!$G$2:$G$166,$G95)</f>
        <v>0</v>
      </c>
      <c r="AP95" s="25">
        <f ca="1">SUMIFS(Import!AP$2:AP$166,Import!$F$2:$F$166,$F95,Import!$G$2:$G$166,$G95)</f>
        <v>0</v>
      </c>
      <c r="AU95" s="25">
        <f ca="1">SUMIFS(Import!AU$2:AU$166,Import!$F$2:$F$166,$F95,Import!$G$2:$G$166,$G95)</f>
        <v>0</v>
      </c>
      <c r="AV95" s="25">
        <f ca="1">SUMIFS(Import!AV$2:AV$166,Import!$F$2:$F$166,$F95,Import!$G$2:$G$166,$G95)</f>
        <v>0</v>
      </c>
      <c r="AW95" s="25">
        <f ca="1">SUMIFS(Import!AW$2:AW$166,Import!$F$2:$F$166,$F95,Import!$G$2:$G$166,$G95)</f>
        <v>0</v>
      </c>
      <c r="BB95" s="25">
        <f ca="1">SUMIFS(Import!BB$2:BB$166,Import!$F$2:$F$166,$F95,Import!$G$2:$G$166,$G95)</f>
        <v>0</v>
      </c>
      <c r="BC95" s="25">
        <f ca="1">SUMIFS(Import!BC$2:BC$166,Import!$F$2:$F$166,$F95,Import!$G$2:$G$166,$G95)</f>
        <v>0</v>
      </c>
      <c r="BD95" s="25">
        <f ca="1">SUMIFS(Import!BD$2:BD$166,Import!$F$2:$F$166,$F95,Import!$G$2:$G$166,$G95)</f>
        <v>0</v>
      </c>
      <c r="BI95" s="25">
        <f ca="1">SUMIFS(Import!BI$2:BI$166,Import!$F$2:$F$166,$F95,Import!$G$2:$G$166,$G95)</f>
        <v>0</v>
      </c>
      <c r="BJ95" s="25">
        <f ca="1">SUMIFS(Import!BJ$2:BJ$166,Import!$F$2:$F$166,$F95,Import!$G$2:$G$166,$G95)</f>
        <v>0</v>
      </c>
      <c r="BK95" s="25">
        <f ca="1">SUMIFS(Import!BK$2:BK$166,Import!$F$2:$F$166,$F95,Import!$G$2:$G$166,$G95)</f>
        <v>0</v>
      </c>
      <c r="BP95" s="25">
        <f ca="1">SUMIFS(Import!BP$2:BP$166,Import!$F$2:$F$166,$F95,Import!$G$2:$G$166,$G95)</f>
        <v>0</v>
      </c>
      <c r="BQ95" s="25">
        <f ca="1">SUMIFS(Import!BQ$2:BQ$166,Import!$F$2:$F$166,$F95,Import!$G$2:$G$166,$G95)</f>
        <v>0</v>
      </c>
      <c r="BR95" s="25">
        <f ca="1">SUMIFS(Import!BR$2:BR$166,Import!$F$2:$F$166,$F95,Import!$G$2:$G$166,$G95)</f>
        <v>0</v>
      </c>
      <c r="BW95" s="25">
        <f ca="1">SUMIFS(Import!BW$2:BW$166,Import!$F$2:$F$166,$F95,Import!$G$2:$G$166,$G95)</f>
        <v>0</v>
      </c>
      <c r="BX95" s="25">
        <f ca="1">SUMIFS(Import!BX$2:BX$166,Import!$F$2:$F$166,$F95,Import!$G$2:$G$166,$G95)</f>
        <v>0</v>
      </c>
      <c r="BY95" s="25">
        <f ca="1">SUMIFS(Import!BY$2:BY$166,Import!$F$2:$F$166,$F95,Import!$G$2:$G$166,$G95)</f>
        <v>0</v>
      </c>
      <c r="CD95" s="25">
        <f ca="1">SUMIFS(Import!CD$2:CD$166,Import!$F$2:$F$166,$F95,Import!$G$2:$G$166,$G95)</f>
        <v>0</v>
      </c>
      <c r="CE95" s="25">
        <f ca="1">SUMIFS(Import!CE$2:CE$166,Import!$F$2:$F$166,$F95,Import!$G$2:$G$166,$G95)</f>
        <v>0</v>
      </c>
      <c r="CF95" s="25">
        <f ca="1">SUMIFS(Import!CF$2:CF$166,Import!$F$2:$F$166,$F95,Import!$G$2:$G$166,$G95)</f>
        <v>0</v>
      </c>
      <c r="CK95" s="25">
        <f ca="1">SUMIFS(Import!CK$2:CK$166,Import!$F$2:$F$166,$F95,Import!$G$2:$G$166,$G95)</f>
        <v>0</v>
      </c>
      <c r="CL95" s="25">
        <f ca="1">SUMIFS(Import!CL$2:CL$166,Import!$F$2:$F$166,$F95,Import!$G$2:$G$166,$G95)</f>
        <v>0</v>
      </c>
      <c r="CM95" s="25">
        <f ca="1">SUMIFS(Import!CM$2:CM$166,Import!$F$2:$F$166,$F95,Import!$G$2:$G$166,$G95)</f>
        <v>0</v>
      </c>
      <c r="CR95" s="25">
        <f ca="1">SUMIFS(Import!CR$2:CR$166,Import!$F$2:$F$166,$F95,Import!$G$2:$G$166,$G95)</f>
        <v>0</v>
      </c>
      <c r="CS95" s="25">
        <f ca="1">SUMIFS(Import!CS$2:CS$166,Import!$F$2:$F$166,$F95,Import!$G$2:$G$166,$G95)</f>
        <v>0</v>
      </c>
      <c r="CT95" s="25">
        <f ca="1">SUMIFS(Import!CT$2:CT$166,Import!$F$2:$F$166,$F95,Import!$G$2:$G$166,$G95)</f>
        <v>0</v>
      </c>
    </row>
    <row r="96" spans="1:98" s="25" customFormat="1" x14ac:dyDescent="0.15">
      <c r="A96" s="109" t="s">
        <v>28</v>
      </c>
      <c r="B96" s="25" t="s">
        <v>29</v>
      </c>
      <c r="C96" s="25">
        <v>1</v>
      </c>
      <c r="D96" s="25" t="s">
        <v>30</v>
      </c>
      <c r="E96" s="25">
        <v>29</v>
      </c>
      <c r="F96" s="25" t="s">
        <v>57</v>
      </c>
      <c r="G96" s="25">
        <v>7</v>
      </c>
      <c r="H96" s="156">
        <f>IF(SUMIFS(Import!H$2:H$237,Import!$F$2:$F$237,$F96,Import!$G$2:$G$237,$G96)=0,Data_T1!$H96,SUMIFS(Import!H$2:H$237,Import!$F$2:$F$237,$F96,Import!$G$2:$G$237,$G96))</f>
        <v>995</v>
      </c>
      <c r="I96" s="156">
        <f>SUMIFS(Import!I$2:I$237,Import!$F$2:$F$237,$F96,Import!$G$2:$G$237,$G96)</f>
        <v>517</v>
      </c>
      <c r="J96" s="25">
        <f>SUMIFS(Import!J$2:J$237,Import!$F$2:$F$237,$F96,Import!$G$2:$G$237,$G96)</f>
        <v>51.96</v>
      </c>
      <c r="K96" s="156">
        <f>SUMIFS(Import!K$2:K$237,Import!$F$2:$F$237,$F96,Import!$G$2:$G$237,$G96)</f>
        <v>478</v>
      </c>
      <c r="L96" s="25">
        <f>SUMIFS(Import!L$2:L$237,Import!$F$2:$F$237,$F96,Import!$G$2:$G$237,$G96)</f>
        <v>48.04</v>
      </c>
      <c r="M96" s="156">
        <f>SUMIFS(Import!M$2:M$237,Import!$F$2:$F$237,$F96,Import!$G$2:$G$237,$G96)</f>
        <v>14</v>
      </c>
      <c r="N96" s="25">
        <f>SUMIFS(Import!N$2:N$237,Import!$F$2:$F$237,$F96,Import!$G$2:$G$237,$G96)</f>
        <v>1.41</v>
      </c>
      <c r="O96" s="25">
        <f>SUMIFS(Import!O$2:O$237,Import!$F$2:$F$237,$F96,Import!$G$2:$G$237,$G96)</f>
        <v>2.93</v>
      </c>
      <c r="P96" s="156">
        <f>SUMIFS(Import!P$2:P$237,Import!$F$2:$F$237,$F96,Import!$G$2:$G$237,$G96)</f>
        <v>12</v>
      </c>
      <c r="Q96" s="25">
        <f>SUMIFS(Import!Q$2:Q$237,Import!$F$2:$F$237,$F96,Import!$G$2:$G$237,$G96)</f>
        <v>1.21</v>
      </c>
      <c r="R96" s="25">
        <f>SUMIFS(Import!R$2:R$237,Import!$F$2:$F$237,$F96,Import!$G$2:$G$237,$G96)</f>
        <v>2.5099999999999998</v>
      </c>
      <c r="S96" s="156">
        <f>SUMIFS(Import!S$2:S$237,Import!$F$2:$F$237,$F96,Import!$G$2:$G$237,$G96)</f>
        <v>452</v>
      </c>
      <c r="T96" s="25">
        <f>SUMIFS(Import!T$2:T$237,Import!$F$2:$F$237,$F96,Import!$G$2:$G$237,$G96)</f>
        <v>45.43</v>
      </c>
      <c r="U96" s="25">
        <f>SUMIFS(Import!U$2:U$237,Import!$F$2:$F$237,$F96,Import!$G$2:$G$237,$G96)</f>
        <v>94.56</v>
      </c>
      <c r="V96" s="25">
        <v>1</v>
      </c>
      <c r="W96" s="25" t="s">
        <v>32</v>
      </c>
      <c r="X96" s="25" t="s">
        <v>33</v>
      </c>
      <c r="Y96" s="25" t="s">
        <v>34</v>
      </c>
      <c r="Z96" s="160">
        <f>SUMIFS(Import!Z$2:Z$237,Import!$F$2:$F$237,$F96,Import!$G$2:$G$237,$G96)</f>
        <v>162</v>
      </c>
      <c r="AA96" s="25">
        <f>SUMIFS(Import!AA$2:AA$237,Import!$F$2:$F$237,$F96,Import!$G$2:$G$237,$G96)</f>
        <v>16.28</v>
      </c>
      <c r="AB96" s="176">
        <f>SUMIFS(Import!AB$2:AB$237,Import!$F$2:$F$237,$F96,Import!$G$2:$G$237,$G96)</f>
        <v>35.840000000000003</v>
      </c>
      <c r="AC96" s="25">
        <v>2</v>
      </c>
      <c r="AD96" s="25" t="s">
        <v>35</v>
      </c>
      <c r="AE96" s="25" t="s">
        <v>36</v>
      </c>
      <c r="AF96" s="25" t="s">
        <v>37</v>
      </c>
      <c r="AG96" s="160">
        <f>SUMIFS(Import!AG$2:AG$237,Import!$F$2:$F$237,$F96,Import!$G$2:$G$237,$G96)</f>
        <v>290</v>
      </c>
      <c r="AH96" s="25">
        <f>SUMIFS(Import!AH$2:AH$237,Import!$F$2:$F$237,$F96,Import!$G$2:$G$237,$G96)</f>
        <v>29.15</v>
      </c>
      <c r="AI96" s="118">
        <f>SUMIFS(Import!AI$2:AI$237,Import!$F$2:$F$237,$F96,Import!$G$2:$G$237,$G96)</f>
        <v>64.16</v>
      </c>
      <c r="AN96" s="25">
        <f ca="1">SUMIFS(Import!AN$2:AN$166,Import!$F$2:$F$166,$F96,Import!$G$2:$G$166,$G96)</f>
        <v>0</v>
      </c>
      <c r="AO96" s="25">
        <f ca="1">SUMIFS(Import!AO$2:AO$166,Import!$F$2:$F$166,$F96,Import!$G$2:$G$166,$G96)</f>
        <v>0</v>
      </c>
      <c r="AP96" s="25">
        <f ca="1">SUMIFS(Import!AP$2:AP$166,Import!$F$2:$F$166,$F96,Import!$G$2:$G$166,$G96)</f>
        <v>0</v>
      </c>
      <c r="AU96" s="25">
        <f ca="1">SUMIFS(Import!AU$2:AU$166,Import!$F$2:$F$166,$F96,Import!$G$2:$G$166,$G96)</f>
        <v>0</v>
      </c>
      <c r="AV96" s="25">
        <f ca="1">SUMIFS(Import!AV$2:AV$166,Import!$F$2:$F$166,$F96,Import!$G$2:$G$166,$G96)</f>
        <v>0</v>
      </c>
      <c r="AW96" s="25">
        <f ca="1">SUMIFS(Import!AW$2:AW$166,Import!$F$2:$F$166,$F96,Import!$G$2:$G$166,$G96)</f>
        <v>0</v>
      </c>
      <c r="BB96" s="25">
        <f ca="1">SUMIFS(Import!BB$2:BB$166,Import!$F$2:$F$166,$F96,Import!$G$2:$G$166,$G96)</f>
        <v>0</v>
      </c>
      <c r="BC96" s="25">
        <f ca="1">SUMIFS(Import!BC$2:BC$166,Import!$F$2:$F$166,$F96,Import!$G$2:$G$166,$G96)</f>
        <v>0</v>
      </c>
      <c r="BD96" s="25">
        <f ca="1">SUMIFS(Import!BD$2:BD$166,Import!$F$2:$F$166,$F96,Import!$G$2:$G$166,$G96)</f>
        <v>0</v>
      </c>
      <c r="BI96" s="25">
        <f ca="1">SUMIFS(Import!BI$2:BI$166,Import!$F$2:$F$166,$F96,Import!$G$2:$G$166,$G96)</f>
        <v>0</v>
      </c>
      <c r="BJ96" s="25">
        <f ca="1">SUMIFS(Import!BJ$2:BJ$166,Import!$F$2:$F$166,$F96,Import!$G$2:$G$166,$G96)</f>
        <v>0</v>
      </c>
      <c r="BK96" s="25">
        <f ca="1">SUMIFS(Import!BK$2:BK$166,Import!$F$2:$F$166,$F96,Import!$G$2:$G$166,$G96)</f>
        <v>0</v>
      </c>
      <c r="BP96" s="25">
        <f ca="1">SUMIFS(Import!BP$2:BP$166,Import!$F$2:$F$166,$F96,Import!$G$2:$G$166,$G96)</f>
        <v>0</v>
      </c>
      <c r="BQ96" s="25">
        <f ca="1">SUMIFS(Import!BQ$2:BQ$166,Import!$F$2:$F$166,$F96,Import!$G$2:$G$166,$G96)</f>
        <v>0</v>
      </c>
      <c r="BR96" s="25">
        <f ca="1">SUMIFS(Import!BR$2:BR$166,Import!$F$2:$F$166,$F96,Import!$G$2:$G$166,$G96)</f>
        <v>0</v>
      </c>
      <c r="BW96" s="25">
        <f ca="1">SUMIFS(Import!BW$2:BW$166,Import!$F$2:$F$166,$F96,Import!$G$2:$G$166,$G96)</f>
        <v>0</v>
      </c>
      <c r="BX96" s="25">
        <f ca="1">SUMIFS(Import!BX$2:BX$166,Import!$F$2:$F$166,$F96,Import!$G$2:$G$166,$G96)</f>
        <v>0</v>
      </c>
      <c r="BY96" s="25">
        <f ca="1">SUMIFS(Import!BY$2:BY$166,Import!$F$2:$F$166,$F96,Import!$G$2:$G$166,$G96)</f>
        <v>0</v>
      </c>
      <c r="CD96" s="25">
        <f ca="1">SUMIFS(Import!CD$2:CD$166,Import!$F$2:$F$166,$F96,Import!$G$2:$G$166,$G96)</f>
        <v>0</v>
      </c>
      <c r="CE96" s="25">
        <f ca="1">SUMIFS(Import!CE$2:CE$166,Import!$F$2:$F$166,$F96,Import!$G$2:$G$166,$G96)</f>
        <v>0</v>
      </c>
      <c r="CF96" s="25">
        <f ca="1">SUMIFS(Import!CF$2:CF$166,Import!$F$2:$F$166,$F96,Import!$G$2:$G$166,$G96)</f>
        <v>0</v>
      </c>
      <c r="CK96" s="25">
        <f ca="1">SUMIFS(Import!CK$2:CK$166,Import!$F$2:$F$166,$F96,Import!$G$2:$G$166,$G96)</f>
        <v>0</v>
      </c>
      <c r="CL96" s="25">
        <f ca="1">SUMIFS(Import!CL$2:CL$166,Import!$F$2:$F$166,$F96,Import!$G$2:$G$166,$G96)</f>
        <v>0</v>
      </c>
      <c r="CM96" s="25">
        <f ca="1">SUMIFS(Import!CM$2:CM$166,Import!$F$2:$F$166,$F96,Import!$G$2:$G$166,$G96)</f>
        <v>0</v>
      </c>
      <c r="CR96" s="25">
        <f ca="1">SUMIFS(Import!CR$2:CR$166,Import!$F$2:$F$166,$F96,Import!$G$2:$G$166,$G96)</f>
        <v>0</v>
      </c>
      <c r="CS96" s="25">
        <f ca="1">SUMIFS(Import!CS$2:CS$166,Import!$F$2:$F$166,$F96,Import!$G$2:$G$166,$G96)</f>
        <v>0</v>
      </c>
      <c r="CT96" s="25">
        <f ca="1">SUMIFS(Import!CT$2:CT$166,Import!$F$2:$F$166,$F96,Import!$G$2:$G$166,$G96)</f>
        <v>0</v>
      </c>
    </row>
    <row r="97" spans="1:98" s="25" customFormat="1" x14ac:dyDescent="0.15">
      <c r="A97" s="109" t="s">
        <v>28</v>
      </c>
      <c r="B97" s="25" t="s">
        <v>29</v>
      </c>
      <c r="C97" s="25">
        <v>1</v>
      </c>
      <c r="D97" s="25" t="s">
        <v>30</v>
      </c>
      <c r="E97" s="25">
        <v>29</v>
      </c>
      <c r="F97" s="25" t="s">
        <v>57</v>
      </c>
      <c r="G97" s="25">
        <v>8</v>
      </c>
      <c r="H97" s="156">
        <f>IF(SUMIFS(Import!H$2:H$237,Import!$F$2:$F$237,$F97,Import!$G$2:$G$237,$G97)=0,Data_T1!$H97,SUMIFS(Import!H$2:H$237,Import!$F$2:$F$237,$F97,Import!$G$2:$G$237,$G97))</f>
        <v>1451</v>
      </c>
      <c r="I97" s="156">
        <f>SUMIFS(Import!I$2:I$237,Import!$F$2:$F$237,$F97,Import!$G$2:$G$237,$G97)</f>
        <v>929</v>
      </c>
      <c r="J97" s="25">
        <f>SUMIFS(Import!J$2:J$237,Import!$F$2:$F$237,$F97,Import!$G$2:$G$237,$G97)</f>
        <v>64.02</v>
      </c>
      <c r="K97" s="156">
        <f>SUMIFS(Import!K$2:K$237,Import!$F$2:$F$237,$F97,Import!$G$2:$G$237,$G97)</f>
        <v>522</v>
      </c>
      <c r="L97" s="25">
        <f>SUMIFS(Import!L$2:L$237,Import!$F$2:$F$237,$F97,Import!$G$2:$G$237,$G97)</f>
        <v>35.979999999999997</v>
      </c>
      <c r="M97" s="156">
        <f>SUMIFS(Import!M$2:M$237,Import!$F$2:$F$237,$F97,Import!$G$2:$G$237,$G97)</f>
        <v>25</v>
      </c>
      <c r="N97" s="25">
        <f>SUMIFS(Import!N$2:N$237,Import!$F$2:$F$237,$F97,Import!$G$2:$G$237,$G97)</f>
        <v>1.72</v>
      </c>
      <c r="O97" s="25">
        <f>SUMIFS(Import!O$2:O$237,Import!$F$2:$F$237,$F97,Import!$G$2:$G$237,$G97)</f>
        <v>4.79</v>
      </c>
      <c r="P97" s="156">
        <f>SUMIFS(Import!P$2:P$237,Import!$F$2:$F$237,$F97,Import!$G$2:$G$237,$G97)</f>
        <v>17</v>
      </c>
      <c r="Q97" s="25">
        <f>SUMIFS(Import!Q$2:Q$237,Import!$F$2:$F$237,$F97,Import!$G$2:$G$237,$G97)</f>
        <v>1.17</v>
      </c>
      <c r="R97" s="25">
        <f>SUMIFS(Import!R$2:R$237,Import!$F$2:$F$237,$F97,Import!$G$2:$G$237,$G97)</f>
        <v>3.26</v>
      </c>
      <c r="S97" s="156">
        <f>SUMIFS(Import!S$2:S$237,Import!$F$2:$F$237,$F97,Import!$G$2:$G$237,$G97)</f>
        <v>480</v>
      </c>
      <c r="T97" s="25">
        <f>SUMIFS(Import!T$2:T$237,Import!$F$2:$F$237,$F97,Import!$G$2:$G$237,$G97)</f>
        <v>33.08</v>
      </c>
      <c r="U97" s="25">
        <f>SUMIFS(Import!U$2:U$237,Import!$F$2:$F$237,$F97,Import!$G$2:$G$237,$G97)</f>
        <v>91.95</v>
      </c>
      <c r="V97" s="25">
        <v>1</v>
      </c>
      <c r="W97" s="25" t="s">
        <v>32</v>
      </c>
      <c r="X97" s="25" t="s">
        <v>33</v>
      </c>
      <c r="Y97" s="25" t="s">
        <v>34</v>
      </c>
      <c r="Z97" s="160">
        <f>SUMIFS(Import!Z$2:Z$237,Import!$F$2:$F$237,$F97,Import!$G$2:$G$237,$G97)</f>
        <v>255</v>
      </c>
      <c r="AA97" s="25">
        <f>SUMIFS(Import!AA$2:AA$237,Import!$F$2:$F$237,$F97,Import!$G$2:$G$237,$G97)</f>
        <v>17.57</v>
      </c>
      <c r="AB97" s="176">
        <f>SUMIFS(Import!AB$2:AB$237,Import!$F$2:$F$237,$F97,Import!$G$2:$G$237,$G97)</f>
        <v>53.13</v>
      </c>
      <c r="AC97" s="25">
        <v>2</v>
      </c>
      <c r="AD97" s="25" t="s">
        <v>35</v>
      </c>
      <c r="AE97" s="25" t="s">
        <v>36</v>
      </c>
      <c r="AF97" s="25" t="s">
        <v>37</v>
      </c>
      <c r="AG97" s="160">
        <f>SUMIFS(Import!AG$2:AG$237,Import!$F$2:$F$237,$F97,Import!$G$2:$G$237,$G97)</f>
        <v>225</v>
      </c>
      <c r="AH97" s="25">
        <f>SUMIFS(Import!AH$2:AH$237,Import!$F$2:$F$237,$F97,Import!$G$2:$G$237,$G97)</f>
        <v>15.51</v>
      </c>
      <c r="AI97" s="118">
        <f>SUMIFS(Import!AI$2:AI$237,Import!$F$2:$F$237,$F97,Import!$G$2:$G$237,$G97)</f>
        <v>46.88</v>
      </c>
      <c r="AN97" s="25">
        <f ca="1">SUMIFS(Import!AN$2:AN$166,Import!$F$2:$F$166,$F97,Import!$G$2:$G$166,$G97)</f>
        <v>0</v>
      </c>
      <c r="AO97" s="25">
        <f ca="1">SUMIFS(Import!AO$2:AO$166,Import!$F$2:$F$166,$F97,Import!$G$2:$G$166,$G97)</f>
        <v>0</v>
      </c>
      <c r="AP97" s="25">
        <f ca="1">SUMIFS(Import!AP$2:AP$166,Import!$F$2:$F$166,$F97,Import!$G$2:$G$166,$G97)</f>
        <v>0</v>
      </c>
      <c r="AU97" s="25">
        <f ca="1">SUMIFS(Import!AU$2:AU$166,Import!$F$2:$F$166,$F97,Import!$G$2:$G$166,$G97)</f>
        <v>0</v>
      </c>
      <c r="AV97" s="25">
        <f ca="1">SUMIFS(Import!AV$2:AV$166,Import!$F$2:$F$166,$F97,Import!$G$2:$G$166,$G97)</f>
        <v>0</v>
      </c>
      <c r="AW97" s="25">
        <f ca="1">SUMIFS(Import!AW$2:AW$166,Import!$F$2:$F$166,$F97,Import!$G$2:$G$166,$G97)</f>
        <v>0</v>
      </c>
      <c r="BB97" s="25">
        <f ca="1">SUMIFS(Import!BB$2:BB$166,Import!$F$2:$F$166,$F97,Import!$G$2:$G$166,$G97)</f>
        <v>0</v>
      </c>
      <c r="BC97" s="25">
        <f ca="1">SUMIFS(Import!BC$2:BC$166,Import!$F$2:$F$166,$F97,Import!$G$2:$G$166,$G97)</f>
        <v>0</v>
      </c>
      <c r="BD97" s="25">
        <f ca="1">SUMIFS(Import!BD$2:BD$166,Import!$F$2:$F$166,$F97,Import!$G$2:$G$166,$G97)</f>
        <v>0</v>
      </c>
      <c r="BI97" s="25">
        <f ca="1">SUMIFS(Import!BI$2:BI$166,Import!$F$2:$F$166,$F97,Import!$G$2:$G$166,$G97)</f>
        <v>0</v>
      </c>
      <c r="BJ97" s="25">
        <f ca="1">SUMIFS(Import!BJ$2:BJ$166,Import!$F$2:$F$166,$F97,Import!$G$2:$G$166,$G97)</f>
        <v>0</v>
      </c>
      <c r="BK97" s="25">
        <f ca="1">SUMIFS(Import!BK$2:BK$166,Import!$F$2:$F$166,$F97,Import!$G$2:$G$166,$G97)</f>
        <v>0</v>
      </c>
      <c r="BP97" s="25">
        <f ca="1">SUMIFS(Import!BP$2:BP$166,Import!$F$2:$F$166,$F97,Import!$G$2:$G$166,$G97)</f>
        <v>0</v>
      </c>
      <c r="BQ97" s="25">
        <f ca="1">SUMIFS(Import!BQ$2:BQ$166,Import!$F$2:$F$166,$F97,Import!$G$2:$G$166,$G97)</f>
        <v>0</v>
      </c>
      <c r="BR97" s="25">
        <f ca="1">SUMIFS(Import!BR$2:BR$166,Import!$F$2:$F$166,$F97,Import!$G$2:$G$166,$G97)</f>
        <v>0</v>
      </c>
      <c r="BW97" s="25">
        <f ca="1">SUMIFS(Import!BW$2:BW$166,Import!$F$2:$F$166,$F97,Import!$G$2:$G$166,$G97)</f>
        <v>0</v>
      </c>
      <c r="BX97" s="25">
        <f ca="1">SUMIFS(Import!BX$2:BX$166,Import!$F$2:$F$166,$F97,Import!$G$2:$G$166,$G97)</f>
        <v>0</v>
      </c>
      <c r="BY97" s="25">
        <f ca="1">SUMIFS(Import!BY$2:BY$166,Import!$F$2:$F$166,$F97,Import!$G$2:$G$166,$G97)</f>
        <v>0</v>
      </c>
      <c r="CD97" s="25">
        <f ca="1">SUMIFS(Import!CD$2:CD$166,Import!$F$2:$F$166,$F97,Import!$G$2:$G$166,$G97)</f>
        <v>0</v>
      </c>
      <c r="CE97" s="25">
        <f ca="1">SUMIFS(Import!CE$2:CE$166,Import!$F$2:$F$166,$F97,Import!$G$2:$G$166,$G97)</f>
        <v>0</v>
      </c>
      <c r="CF97" s="25">
        <f ca="1">SUMIFS(Import!CF$2:CF$166,Import!$F$2:$F$166,$F97,Import!$G$2:$G$166,$G97)</f>
        <v>0</v>
      </c>
      <c r="CK97" s="25">
        <f ca="1">SUMIFS(Import!CK$2:CK$166,Import!$F$2:$F$166,$F97,Import!$G$2:$G$166,$G97)</f>
        <v>0</v>
      </c>
      <c r="CL97" s="25">
        <f ca="1">SUMIFS(Import!CL$2:CL$166,Import!$F$2:$F$166,$F97,Import!$G$2:$G$166,$G97)</f>
        <v>0</v>
      </c>
      <c r="CM97" s="25">
        <f ca="1">SUMIFS(Import!CM$2:CM$166,Import!$F$2:$F$166,$F97,Import!$G$2:$G$166,$G97)</f>
        <v>0</v>
      </c>
      <c r="CR97" s="25">
        <f ca="1">SUMIFS(Import!CR$2:CR$166,Import!$F$2:$F$166,$F97,Import!$G$2:$G$166,$G97)</f>
        <v>0</v>
      </c>
      <c r="CS97" s="25">
        <f ca="1">SUMIFS(Import!CS$2:CS$166,Import!$F$2:$F$166,$F97,Import!$G$2:$G$166,$G97)</f>
        <v>0</v>
      </c>
      <c r="CT97" s="25">
        <f ca="1">SUMIFS(Import!CT$2:CT$166,Import!$F$2:$F$166,$F97,Import!$G$2:$G$166,$G97)</f>
        <v>0</v>
      </c>
    </row>
    <row r="98" spans="1:98" s="25" customFormat="1" x14ac:dyDescent="0.15">
      <c r="A98" s="109" t="s">
        <v>28</v>
      </c>
      <c r="B98" s="25" t="s">
        <v>29</v>
      </c>
      <c r="C98" s="25">
        <v>1</v>
      </c>
      <c r="D98" s="25" t="s">
        <v>30</v>
      </c>
      <c r="E98" s="25">
        <v>29</v>
      </c>
      <c r="F98" s="25" t="s">
        <v>57</v>
      </c>
      <c r="G98" s="25">
        <v>9</v>
      </c>
      <c r="H98" s="156">
        <f>IF(SUMIFS(Import!H$2:H$237,Import!$F$2:$F$237,$F98,Import!$G$2:$G$237,$G98)=0,Data_T1!$H98,SUMIFS(Import!H$2:H$237,Import!$F$2:$F$237,$F98,Import!$G$2:$G$237,$G98))</f>
        <v>1302</v>
      </c>
      <c r="I98" s="156">
        <f>SUMIFS(Import!I$2:I$237,Import!$F$2:$F$237,$F98,Import!$G$2:$G$237,$G98)</f>
        <v>732</v>
      </c>
      <c r="J98" s="25">
        <f>SUMIFS(Import!J$2:J$237,Import!$F$2:$F$237,$F98,Import!$G$2:$G$237,$G98)</f>
        <v>56.22</v>
      </c>
      <c r="K98" s="156">
        <f>SUMIFS(Import!K$2:K$237,Import!$F$2:$F$237,$F98,Import!$G$2:$G$237,$G98)</f>
        <v>570</v>
      </c>
      <c r="L98" s="25">
        <f>SUMIFS(Import!L$2:L$237,Import!$F$2:$F$237,$F98,Import!$G$2:$G$237,$G98)</f>
        <v>43.78</v>
      </c>
      <c r="M98" s="156">
        <f>SUMIFS(Import!M$2:M$237,Import!$F$2:$F$237,$F98,Import!$G$2:$G$237,$G98)</f>
        <v>29</v>
      </c>
      <c r="N98" s="25">
        <f>SUMIFS(Import!N$2:N$237,Import!$F$2:$F$237,$F98,Import!$G$2:$G$237,$G98)</f>
        <v>2.23</v>
      </c>
      <c r="O98" s="25">
        <f>SUMIFS(Import!O$2:O$237,Import!$F$2:$F$237,$F98,Import!$G$2:$G$237,$G98)</f>
        <v>5.09</v>
      </c>
      <c r="P98" s="156">
        <f>SUMIFS(Import!P$2:P$237,Import!$F$2:$F$237,$F98,Import!$G$2:$G$237,$G98)</f>
        <v>13</v>
      </c>
      <c r="Q98" s="25">
        <f>SUMIFS(Import!Q$2:Q$237,Import!$F$2:$F$237,$F98,Import!$G$2:$G$237,$G98)</f>
        <v>1</v>
      </c>
      <c r="R98" s="25">
        <f>SUMIFS(Import!R$2:R$237,Import!$F$2:$F$237,$F98,Import!$G$2:$G$237,$G98)</f>
        <v>2.2799999999999998</v>
      </c>
      <c r="S98" s="156">
        <f>SUMIFS(Import!S$2:S$237,Import!$F$2:$F$237,$F98,Import!$G$2:$G$237,$G98)</f>
        <v>528</v>
      </c>
      <c r="T98" s="25">
        <f>SUMIFS(Import!T$2:T$237,Import!$F$2:$F$237,$F98,Import!$G$2:$G$237,$G98)</f>
        <v>40.549999999999997</v>
      </c>
      <c r="U98" s="25">
        <f>SUMIFS(Import!U$2:U$237,Import!$F$2:$F$237,$F98,Import!$G$2:$G$237,$G98)</f>
        <v>92.63</v>
      </c>
      <c r="V98" s="25">
        <v>1</v>
      </c>
      <c r="W98" s="25" t="s">
        <v>32</v>
      </c>
      <c r="X98" s="25" t="s">
        <v>33</v>
      </c>
      <c r="Y98" s="25" t="s">
        <v>34</v>
      </c>
      <c r="Z98" s="160">
        <f>SUMIFS(Import!Z$2:Z$237,Import!$F$2:$F$237,$F98,Import!$G$2:$G$237,$G98)</f>
        <v>249</v>
      </c>
      <c r="AA98" s="25">
        <f>SUMIFS(Import!AA$2:AA$237,Import!$F$2:$F$237,$F98,Import!$G$2:$G$237,$G98)</f>
        <v>19.12</v>
      </c>
      <c r="AB98" s="176">
        <f>SUMIFS(Import!AB$2:AB$237,Import!$F$2:$F$237,$F98,Import!$G$2:$G$237,$G98)</f>
        <v>47.16</v>
      </c>
      <c r="AC98" s="25">
        <v>2</v>
      </c>
      <c r="AD98" s="25" t="s">
        <v>35</v>
      </c>
      <c r="AE98" s="25" t="s">
        <v>36</v>
      </c>
      <c r="AF98" s="25" t="s">
        <v>37</v>
      </c>
      <c r="AG98" s="160">
        <f>SUMIFS(Import!AG$2:AG$237,Import!$F$2:$F$237,$F98,Import!$G$2:$G$237,$G98)</f>
        <v>279</v>
      </c>
      <c r="AH98" s="25">
        <f>SUMIFS(Import!AH$2:AH$237,Import!$F$2:$F$237,$F98,Import!$G$2:$G$237,$G98)</f>
        <v>21.43</v>
      </c>
      <c r="AI98" s="118">
        <f>SUMIFS(Import!AI$2:AI$237,Import!$F$2:$F$237,$F98,Import!$G$2:$G$237,$G98)</f>
        <v>52.84</v>
      </c>
      <c r="AN98" s="25">
        <f ca="1">SUMIFS(Import!AN$2:AN$166,Import!$F$2:$F$166,$F98,Import!$G$2:$G$166,$G98)</f>
        <v>0</v>
      </c>
      <c r="AO98" s="25">
        <f ca="1">SUMIFS(Import!AO$2:AO$166,Import!$F$2:$F$166,$F98,Import!$G$2:$G$166,$G98)</f>
        <v>0</v>
      </c>
      <c r="AP98" s="25">
        <f ca="1">SUMIFS(Import!AP$2:AP$166,Import!$F$2:$F$166,$F98,Import!$G$2:$G$166,$G98)</f>
        <v>0</v>
      </c>
      <c r="AU98" s="25">
        <f ca="1">SUMIFS(Import!AU$2:AU$166,Import!$F$2:$F$166,$F98,Import!$G$2:$G$166,$G98)</f>
        <v>0</v>
      </c>
      <c r="AV98" s="25">
        <f ca="1">SUMIFS(Import!AV$2:AV$166,Import!$F$2:$F$166,$F98,Import!$G$2:$G$166,$G98)</f>
        <v>0</v>
      </c>
      <c r="AW98" s="25">
        <f ca="1">SUMIFS(Import!AW$2:AW$166,Import!$F$2:$F$166,$F98,Import!$G$2:$G$166,$G98)</f>
        <v>0</v>
      </c>
      <c r="BB98" s="25">
        <f ca="1">SUMIFS(Import!BB$2:BB$166,Import!$F$2:$F$166,$F98,Import!$G$2:$G$166,$G98)</f>
        <v>0</v>
      </c>
      <c r="BC98" s="25">
        <f ca="1">SUMIFS(Import!BC$2:BC$166,Import!$F$2:$F$166,$F98,Import!$G$2:$G$166,$G98)</f>
        <v>0</v>
      </c>
      <c r="BD98" s="25">
        <f ca="1">SUMIFS(Import!BD$2:BD$166,Import!$F$2:$F$166,$F98,Import!$G$2:$G$166,$G98)</f>
        <v>0</v>
      </c>
      <c r="BI98" s="25">
        <f ca="1">SUMIFS(Import!BI$2:BI$166,Import!$F$2:$F$166,$F98,Import!$G$2:$G$166,$G98)</f>
        <v>0</v>
      </c>
      <c r="BJ98" s="25">
        <f ca="1">SUMIFS(Import!BJ$2:BJ$166,Import!$F$2:$F$166,$F98,Import!$G$2:$G$166,$G98)</f>
        <v>0</v>
      </c>
      <c r="BK98" s="25">
        <f ca="1">SUMIFS(Import!BK$2:BK$166,Import!$F$2:$F$166,$F98,Import!$G$2:$G$166,$G98)</f>
        <v>0</v>
      </c>
      <c r="BP98" s="25">
        <f ca="1">SUMIFS(Import!BP$2:BP$166,Import!$F$2:$F$166,$F98,Import!$G$2:$G$166,$G98)</f>
        <v>0</v>
      </c>
      <c r="BQ98" s="25">
        <f ca="1">SUMIFS(Import!BQ$2:BQ$166,Import!$F$2:$F$166,$F98,Import!$G$2:$G$166,$G98)</f>
        <v>0</v>
      </c>
      <c r="BR98" s="25">
        <f ca="1">SUMIFS(Import!BR$2:BR$166,Import!$F$2:$F$166,$F98,Import!$G$2:$G$166,$G98)</f>
        <v>0</v>
      </c>
      <c r="BW98" s="25">
        <f ca="1">SUMIFS(Import!BW$2:BW$166,Import!$F$2:$F$166,$F98,Import!$G$2:$G$166,$G98)</f>
        <v>0</v>
      </c>
      <c r="BX98" s="25">
        <f ca="1">SUMIFS(Import!BX$2:BX$166,Import!$F$2:$F$166,$F98,Import!$G$2:$G$166,$G98)</f>
        <v>0</v>
      </c>
      <c r="BY98" s="25">
        <f ca="1">SUMIFS(Import!BY$2:BY$166,Import!$F$2:$F$166,$F98,Import!$G$2:$G$166,$G98)</f>
        <v>0</v>
      </c>
      <c r="CD98" s="25">
        <f ca="1">SUMIFS(Import!CD$2:CD$166,Import!$F$2:$F$166,$F98,Import!$G$2:$G$166,$G98)</f>
        <v>0</v>
      </c>
      <c r="CE98" s="25">
        <f ca="1">SUMIFS(Import!CE$2:CE$166,Import!$F$2:$F$166,$F98,Import!$G$2:$G$166,$G98)</f>
        <v>0</v>
      </c>
      <c r="CF98" s="25">
        <f ca="1">SUMIFS(Import!CF$2:CF$166,Import!$F$2:$F$166,$F98,Import!$G$2:$G$166,$G98)</f>
        <v>0</v>
      </c>
      <c r="CK98" s="25">
        <f ca="1">SUMIFS(Import!CK$2:CK$166,Import!$F$2:$F$166,$F98,Import!$G$2:$G$166,$G98)</f>
        <v>0</v>
      </c>
      <c r="CL98" s="25">
        <f ca="1">SUMIFS(Import!CL$2:CL$166,Import!$F$2:$F$166,$F98,Import!$G$2:$G$166,$G98)</f>
        <v>0</v>
      </c>
      <c r="CM98" s="25">
        <f ca="1">SUMIFS(Import!CM$2:CM$166,Import!$F$2:$F$166,$F98,Import!$G$2:$G$166,$G98)</f>
        <v>0</v>
      </c>
      <c r="CR98" s="25">
        <f ca="1">SUMIFS(Import!CR$2:CR$166,Import!$F$2:$F$166,$F98,Import!$G$2:$G$166,$G98)</f>
        <v>0</v>
      </c>
      <c r="CS98" s="25">
        <f ca="1">SUMIFS(Import!CS$2:CS$166,Import!$F$2:$F$166,$F98,Import!$G$2:$G$166,$G98)</f>
        <v>0</v>
      </c>
      <c r="CT98" s="25">
        <f ca="1">SUMIFS(Import!CT$2:CT$166,Import!$F$2:$F$166,$F98,Import!$G$2:$G$166,$G98)</f>
        <v>0</v>
      </c>
    </row>
    <row r="99" spans="1:98" s="82" customFormat="1" ht="14" thickBot="1" x14ac:dyDescent="0.2">
      <c r="A99" s="108" t="s">
        <v>28</v>
      </c>
      <c r="B99" s="82" t="s">
        <v>29</v>
      </c>
      <c r="C99" s="82">
        <v>1</v>
      </c>
      <c r="D99" s="82" t="s">
        <v>30</v>
      </c>
      <c r="E99" s="82">
        <v>29</v>
      </c>
      <c r="F99" s="82" t="s">
        <v>57</v>
      </c>
      <c r="G99" s="82">
        <v>10</v>
      </c>
      <c r="H99" s="155">
        <f>IF(SUMIFS(Import!H$2:H$237,Import!$F$2:$F$237,$F99,Import!$G$2:$G$237,$G99)=0,Data_T1!$H99,SUMIFS(Import!H$2:H$237,Import!$F$2:$F$237,$F99,Import!$G$2:$G$237,$G99))</f>
        <v>232</v>
      </c>
      <c r="I99" s="155">
        <f>SUMIFS(Import!I$2:I$237,Import!$F$2:$F$237,$F99,Import!$G$2:$G$237,$G99)</f>
        <v>87</v>
      </c>
      <c r="J99" s="82">
        <f>SUMIFS(Import!J$2:J$237,Import!$F$2:$F$237,$F99,Import!$G$2:$G$237,$G99)</f>
        <v>37.5</v>
      </c>
      <c r="K99" s="155">
        <f>SUMIFS(Import!K$2:K$237,Import!$F$2:$F$237,$F99,Import!$G$2:$G$237,$G99)</f>
        <v>145</v>
      </c>
      <c r="L99" s="82">
        <f>SUMIFS(Import!L$2:L$237,Import!$F$2:$F$237,$F99,Import!$G$2:$G$237,$G99)</f>
        <v>62.5</v>
      </c>
      <c r="M99" s="155">
        <f>SUMIFS(Import!M$2:M$237,Import!$F$2:$F$237,$F99,Import!$G$2:$G$237,$G99)</f>
        <v>0</v>
      </c>
      <c r="N99" s="82">
        <f>SUMIFS(Import!N$2:N$237,Import!$F$2:$F$237,$F99,Import!$G$2:$G$237,$G99)</f>
        <v>0</v>
      </c>
      <c r="O99" s="82">
        <f>SUMIFS(Import!O$2:O$237,Import!$F$2:$F$237,$F99,Import!$G$2:$G$237,$G99)</f>
        <v>0</v>
      </c>
      <c r="P99" s="155">
        <f>SUMIFS(Import!P$2:P$237,Import!$F$2:$F$237,$F99,Import!$G$2:$G$237,$G99)</f>
        <v>5</v>
      </c>
      <c r="Q99" s="82">
        <f>SUMIFS(Import!Q$2:Q$237,Import!$F$2:$F$237,$F99,Import!$G$2:$G$237,$G99)</f>
        <v>2.16</v>
      </c>
      <c r="R99" s="82">
        <f>SUMIFS(Import!R$2:R$237,Import!$F$2:$F$237,$F99,Import!$G$2:$G$237,$G99)</f>
        <v>3.45</v>
      </c>
      <c r="S99" s="155">
        <f>SUMIFS(Import!S$2:S$237,Import!$F$2:$F$237,$F99,Import!$G$2:$G$237,$G99)</f>
        <v>140</v>
      </c>
      <c r="T99" s="82">
        <f>SUMIFS(Import!T$2:T$237,Import!$F$2:$F$237,$F99,Import!$G$2:$G$237,$G99)</f>
        <v>60.34</v>
      </c>
      <c r="U99" s="82">
        <f>SUMIFS(Import!U$2:U$237,Import!$F$2:$F$237,$F99,Import!$G$2:$G$237,$G99)</f>
        <v>96.55</v>
      </c>
      <c r="V99" s="82">
        <v>1</v>
      </c>
      <c r="W99" s="82" t="s">
        <v>32</v>
      </c>
      <c r="X99" s="82" t="s">
        <v>33</v>
      </c>
      <c r="Y99" s="82" t="s">
        <v>34</v>
      </c>
      <c r="Z99" s="159">
        <f>SUMIFS(Import!Z$2:Z$237,Import!$F$2:$F$237,$F99,Import!$G$2:$G$237,$G99)</f>
        <v>37</v>
      </c>
      <c r="AA99" s="82">
        <f>SUMIFS(Import!AA$2:AA$237,Import!$F$2:$F$237,$F99,Import!$G$2:$G$237,$G99)</f>
        <v>15.95</v>
      </c>
      <c r="AB99" s="170">
        <f>SUMIFS(Import!AB$2:AB$237,Import!$F$2:$F$237,$F99,Import!$G$2:$G$237,$G99)</f>
        <v>26.43</v>
      </c>
      <c r="AC99" s="82">
        <v>2</v>
      </c>
      <c r="AD99" s="82" t="s">
        <v>35</v>
      </c>
      <c r="AE99" s="82" t="s">
        <v>36</v>
      </c>
      <c r="AF99" s="82" t="s">
        <v>37</v>
      </c>
      <c r="AG99" s="159">
        <f>SUMIFS(Import!AG$2:AG$237,Import!$F$2:$F$237,$F99,Import!$G$2:$G$237,$G99)</f>
        <v>103</v>
      </c>
      <c r="AH99" s="82">
        <f>SUMIFS(Import!AH$2:AH$237,Import!$F$2:$F$237,$F99,Import!$G$2:$G$237,$G99)</f>
        <v>44.4</v>
      </c>
      <c r="AI99" s="119">
        <f>SUMIFS(Import!AI$2:AI$237,Import!$F$2:$F$237,$F99,Import!$G$2:$G$237,$G99)</f>
        <v>73.569999999999993</v>
      </c>
      <c r="AN99" s="82">
        <f ca="1">SUMIFS(Import!AN$2:AN$166,Import!$F$2:$F$166,$F99,Import!$G$2:$G$166,$G99)</f>
        <v>0</v>
      </c>
      <c r="AO99" s="82">
        <f ca="1">SUMIFS(Import!AO$2:AO$166,Import!$F$2:$F$166,$F99,Import!$G$2:$G$166,$G99)</f>
        <v>0</v>
      </c>
      <c r="AP99" s="82">
        <f ca="1">SUMIFS(Import!AP$2:AP$166,Import!$F$2:$F$166,$F99,Import!$G$2:$G$166,$G99)</f>
        <v>0</v>
      </c>
      <c r="AU99" s="82">
        <f ca="1">SUMIFS(Import!AU$2:AU$166,Import!$F$2:$F$166,$F99,Import!$G$2:$G$166,$G99)</f>
        <v>0</v>
      </c>
      <c r="AV99" s="82">
        <f ca="1">SUMIFS(Import!AV$2:AV$166,Import!$F$2:$F$166,$F99,Import!$G$2:$G$166,$G99)</f>
        <v>0</v>
      </c>
      <c r="AW99" s="82">
        <f ca="1">SUMIFS(Import!AW$2:AW$166,Import!$F$2:$F$166,$F99,Import!$G$2:$G$166,$G99)</f>
        <v>0</v>
      </c>
      <c r="BB99" s="82">
        <f ca="1">SUMIFS(Import!BB$2:BB$166,Import!$F$2:$F$166,$F99,Import!$G$2:$G$166,$G99)</f>
        <v>0</v>
      </c>
      <c r="BC99" s="82">
        <f ca="1">SUMIFS(Import!BC$2:BC$166,Import!$F$2:$F$166,$F99,Import!$G$2:$G$166,$G99)</f>
        <v>0</v>
      </c>
      <c r="BD99" s="82">
        <f ca="1">SUMIFS(Import!BD$2:BD$166,Import!$F$2:$F$166,$F99,Import!$G$2:$G$166,$G99)</f>
        <v>0</v>
      </c>
      <c r="BI99" s="82">
        <f ca="1">SUMIFS(Import!BI$2:BI$166,Import!$F$2:$F$166,$F99,Import!$G$2:$G$166,$G99)</f>
        <v>0</v>
      </c>
      <c r="BJ99" s="82">
        <f ca="1">SUMIFS(Import!BJ$2:BJ$166,Import!$F$2:$F$166,$F99,Import!$G$2:$G$166,$G99)</f>
        <v>0</v>
      </c>
      <c r="BK99" s="82">
        <f ca="1">SUMIFS(Import!BK$2:BK$166,Import!$F$2:$F$166,$F99,Import!$G$2:$G$166,$G99)</f>
        <v>0</v>
      </c>
      <c r="BP99" s="82">
        <f ca="1">SUMIFS(Import!BP$2:BP$166,Import!$F$2:$F$166,$F99,Import!$G$2:$G$166,$G99)</f>
        <v>0</v>
      </c>
      <c r="BQ99" s="82">
        <f ca="1">SUMIFS(Import!BQ$2:BQ$166,Import!$F$2:$F$166,$F99,Import!$G$2:$G$166,$G99)</f>
        <v>0</v>
      </c>
      <c r="BR99" s="82">
        <f ca="1">SUMIFS(Import!BR$2:BR$166,Import!$F$2:$F$166,$F99,Import!$G$2:$G$166,$G99)</f>
        <v>0</v>
      </c>
      <c r="BW99" s="82">
        <f ca="1">SUMIFS(Import!BW$2:BW$166,Import!$F$2:$F$166,$F99,Import!$G$2:$G$166,$G99)</f>
        <v>0</v>
      </c>
      <c r="BX99" s="82">
        <f ca="1">SUMIFS(Import!BX$2:BX$166,Import!$F$2:$F$166,$F99,Import!$G$2:$G$166,$G99)</f>
        <v>0</v>
      </c>
      <c r="BY99" s="82">
        <f ca="1">SUMIFS(Import!BY$2:BY$166,Import!$F$2:$F$166,$F99,Import!$G$2:$G$166,$G99)</f>
        <v>0</v>
      </c>
      <c r="CD99" s="82">
        <f ca="1">SUMIFS(Import!CD$2:CD$166,Import!$F$2:$F$166,$F99,Import!$G$2:$G$166,$G99)</f>
        <v>0</v>
      </c>
      <c r="CE99" s="82">
        <f ca="1">SUMIFS(Import!CE$2:CE$166,Import!$F$2:$F$166,$F99,Import!$G$2:$G$166,$G99)</f>
        <v>0</v>
      </c>
      <c r="CF99" s="82">
        <f ca="1">SUMIFS(Import!CF$2:CF$166,Import!$F$2:$F$166,$F99,Import!$G$2:$G$166,$G99)</f>
        <v>0</v>
      </c>
      <c r="CK99" s="82">
        <f ca="1">SUMIFS(Import!CK$2:CK$166,Import!$F$2:$F$166,$F99,Import!$G$2:$G$166,$G99)</f>
        <v>0</v>
      </c>
      <c r="CL99" s="82">
        <f ca="1">SUMIFS(Import!CL$2:CL$166,Import!$F$2:$F$166,$F99,Import!$G$2:$G$166,$G99)</f>
        <v>0</v>
      </c>
      <c r="CM99" s="82">
        <f ca="1">SUMIFS(Import!CM$2:CM$166,Import!$F$2:$F$166,$F99,Import!$G$2:$G$166,$G99)</f>
        <v>0</v>
      </c>
      <c r="CR99" s="82">
        <f ca="1">SUMIFS(Import!CR$2:CR$166,Import!$F$2:$F$166,$F99,Import!$G$2:$G$166,$G99)</f>
        <v>0</v>
      </c>
      <c r="CS99" s="82">
        <f ca="1">SUMIFS(Import!CS$2:CS$166,Import!$F$2:$F$166,$F99,Import!$G$2:$G$166,$G99)</f>
        <v>0</v>
      </c>
      <c r="CT99" s="82">
        <f ca="1">SUMIFS(Import!CT$2:CT$166,Import!$F$2:$F$166,$F99,Import!$G$2:$G$166,$G99)</f>
        <v>0</v>
      </c>
    </row>
    <row r="100" spans="1:98" s="107" customFormat="1" x14ac:dyDescent="0.15">
      <c r="A100" s="106" t="s">
        <v>28</v>
      </c>
      <c r="B100" s="107" t="s">
        <v>29</v>
      </c>
      <c r="C100" s="107">
        <v>1</v>
      </c>
      <c r="D100" s="107" t="s">
        <v>30</v>
      </c>
      <c r="E100" s="107">
        <v>30</v>
      </c>
      <c r="F100" s="107" t="s">
        <v>58</v>
      </c>
      <c r="G100" s="107">
        <v>1</v>
      </c>
      <c r="H100" s="154">
        <f>IF(SUMIFS(Import!H$2:H$237,Import!$F$2:$F$237,$F100,Import!$G$2:$G$237,$G100)=0,Data_T1!$H100,SUMIFS(Import!H$2:H$237,Import!$F$2:$F$237,$F100,Import!$G$2:$G$237,$G100))</f>
        <v>215</v>
      </c>
      <c r="I100" s="154">
        <f>SUMIFS(Import!I$2:I$237,Import!$F$2:$F$237,$F100,Import!$G$2:$G$237,$G100)</f>
        <v>102</v>
      </c>
      <c r="J100" s="107">
        <f>SUMIFS(Import!J$2:J$237,Import!$F$2:$F$237,$F100,Import!$G$2:$G$237,$G100)</f>
        <v>47.44</v>
      </c>
      <c r="K100" s="154">
        <f>SUMIFS(Import!K$2:K$237,Import!$F$2:$F$237,$F100,Import!$G$2:$G$237,$G100)</f>
        <v>113</v>
      </c>
      <c r="L100" s="107">
        <f>SUMIFS(Import!L$2:L$237,Import!$F$2:$F$237,$F100,Import!$G$2:$G$237,$G100)</f>
        <v>52.56</v>
      </c>
      <c r="M100" s="154">
        <f>SUMIFS(Import!M$2:M$237,Import!$F$2:$F$237,$F100,Import!$G$2:$G$237,$G100)</f>
        <v>0</v>
      </c>
      <c r="N100" s="107">
        <f>SUMIFS(Import!N$2:N$237,Import!$F$2:$F$237,$F100,Import!$G$2:$G$237,$G100)</f>
        <v>0</v>
      </c>
      <c r="O100" s="107">
        <f>SUMIFS(Import!O$2:O$237,Import!$F$2:$F$237,$F100,Import!$G$2:$G$237,$G100)</f>
        <v>0</v>
      </c>
      <c r="P100" s="154">
        <f>SUMIFS(Import!P$2:P$237,Import!$F$2:$F$237,$F100,Import!$G$2:$G$237,$G100)</f>
        <v>4</v>
      </c>
      <c r="Q100" s="107">
        <f>SUMIFS(Import!Q$2:Q$237,Import!$F$2:$F$237,$F100,Import!$G$2:$G$237,$G100)</f>
        <v>1.86</v>
      </c>
      <c r="R100" s="107">
        <f>SUMIFS(Import!R$2:R$237,Import!$F$2:$F$237,$F100,Import!$G$2:$G$237,$G100)</f>
        <v>3.54</v>
      </c>
      <c r="S100" s="154">
        <f>SUMIFS(Import!S$2:S$237,Import!$F$2:$F$237,$F100,Import!$G$2:$G$237,$G100)</f>
        <v>109</v>
      </c>
      <c r="T100" s="107">
        <f>SUMIFS(Import!T$2:T$237,Import!$F$2:$F$237,$F100,Import!$G$2:$G$237,$G100)</f>
        <v>50.7</v>
      </c>
      <c r="U100" s="107">
        <f>SUMIFS(Import!U$2:U$237,Import!$F$2:$F$237,$F100,Import!$G$2:$G$237,$G100)</f>
        <v>96.46</v>
      </c>
      <c r="V100" s="107">
        <v>1</v>
      </c>
      <c r="W100" s="107" t="s">
        <v>32</v>
      </c>
      <c r="X100" s="107" t="s">
        <v>33</v>
      </c>
      <c r="Y100" s="107" t="s">
        <v>34</v>
      </c>
      <c r="Z100" s="158">
        <f>SUMIFS(Import!Z$2:Z$237,Import!$F$2:$F$237,$F100,Import!$G$2:$G$237,$G100)</f>
        <v>18</v>
      </c>
      <c r="AA100" s="107">
        <f>SUMIFS(Import!AA$2:AA$237,Import!$F$2:$F$237,$F100,Import!$G$2:$G$237,$G100)</f>
        <v>8.3699999999999992</v>
      </c>
      <c r="AB100" s="173">
        <f>SUMIFS(Import!AB$2:AB$237,Import!$F$2:$F$237,$F100,Import!$G$2:$G$237,$G100)</f>
        <v>16.510000000000002</v>
      </c>
      <c r="AC100" s="107">
        <v>2</v>
      </c>
      <c r="AD100" s="107" t="s">
        <v>35</v>
      </c>
      <c r="AE100" s="107" t="s">
        <v>36</v>
      </c>
      <c r="AF100" s="107" t="s">
        <v>37</v>
      </c>
      <c r="AG100" s="158">
        <f>SUMIFS(Import!AG$2:AG$237,Import!$F$2:$F$237,$F100,Import!$G$2:$G$237,$G100)</f>
        <v>91</v>
      </c>
      <c r="AH100" s="107">
        <f>SUMIFS(Import!AH$2:AH$237,Import!$F$2:$F$237,$F100,Import!$G$2:$G$237,$G100)</f>
        <v>42.33</v>
      </c>
      <c r="AI100" s="117">
        <f>SUMIFS(Import!AI$2:AI$237,Import!$F$2:$F$237,$F100,Import!$G$2:$G$237,$G100)</f>
        <v>83.49</v>
      </c>
      <c r="AN100" s="107">
        <f ca="1">SUMIFS(Import!AN$2:AN$166,Import!$F$2:$F$166,$F100,Import!$G$2:$G$166,$G100)</f>
        <v>0</v>
      </c>
      <c r="AO100" s="107">
        <f ca="1">SUMIFS(Import!AO$2:AO$166,Import!$F$2:$F$166,$F100,Import!$G$2:$G$166,$G100)</f>
        <v>0</v>
      </c>
      <c r="AP100" s="107">
        <f ca="1">SUMIFS(Import!AP$2:AP$166,Import!$F$2:$F$166,$F100,Import!$G$2:$G$166,$G100)</f>
        <v>0</v>
      </c>
      <c r="AU100" s="107">
        <f ca="1">SUMIFS(Import!AU$2:AU$166,Import!$F$2:$F$166,$F100,Import!$G$2:$G$166,$G100)</f>
        <v>0</v>
      </c>
      <c r="AV100" s="107">
        <f ca="1">SUMIFS(Import!AV$2:AV$166,Import!$F$2:$F$166,$F100,Import!$G$2:$G$166,$G100)</f>
        <v>0</v>
      </c>
      <c r="AW100" s="107">
        <f ca="1">SUMIFS(Import!AW$2:AW$166,Import!$F$2:$F$166,$F100,Import!$G$2:$G$166,$G100)</f>
        <v>0</v>
      </c>
      <c r="BB100" s="107">
        <f ca="1">SUMIFS(Import!BB$2:BB$166,Import!$F$2:$F$166,$F100,Import!$G$2:$G$166,$G100)</f>
        <v>0</v>
      </c>
      <c r="BC100" s="107">
        <f ca="1">SUMIFS(Import!BC$2:BC$166,Import!$F$2:$F$166,$F100,Import!$G$2:$G$166,$G100)</f>
        <v>0</v>
      </c>
      <c r="BD100" s="107">
        <f ca="1">SUMIFS(Import!BD$2:BD$166,Import!$F$2:$F$166,$F100,Import!$G$2:$G$166,$G100)</f>
        <v>0</v>
      </c>
      <c r="BI100" s="107">
        <f ca="1">SUMIFS(Import!BI$2:BI$166,Import!$F$2:$F$166,$F100,Import!$G$2:$G$166,$G100)</f>
        <v>0</v>
      </c>
      <c r="BJ100" s="107">
        <f ca="1">SUMIFS(Import!BJ$2:BJ$166,Import!$F$2:$F$166,$F100,Import!$G$2:$G$166,$G100)</f>
        <v>0</v>
      </c>
      <c r="BK100" s="107">
        <f ca="1">SUMIFS(Import!BK$2:BK$166,Import!$F$2:$F$166,$F100,Import!$G$2:$G$166,$G100)</f>
        <v>0</v>
      </c>
      <c r="BP100" s="107">
        <f ca="1">SUMIFS(Import!BP$2:BP$166,Import!$F$2:$F$166,$F100,Import!$G$2:$G$166,$G100)</f>
        <v>0</v>
      </c>
      <c r="BQ100" s="107">
        <f ca="1">SUMIFS(Import!BQ$2:BQ$166,Import!$F$2:$F$166,$F100,Import!$G$2:$G$166,$G100)</f>
        <v>0</v>
      </c>
      <c r="BR100" s="107">
        <f ca="1">SUMIFS(Import!BR$2:BR$166,Import!$F$2:$F$166,$F100,Import!$G$2:$G$166,$G100)</f>
        <v>0</v>
      </c>
      <c r="BW100" s="107">
        <f ca="1">SUMIFS(Import!BW$2:BW$166,Import!$F$2:$F$166,$F100,Import!$G$2:$G$166,$G100)</f>
        <v>0</v>
      </c>
      <c r="BX100" s="107">
        <f ca="1">SUMIFS(Import!BX$2:BX$166,Import!$F$2:$F$166,$F100,Import!$G$2:$G$166,$G100)</f>
        <v>0</v>
      </c>
      <c r="BY100" s="107">
        <f ca="1">SUMIFS(Import!BY$2:BY$166,Import!$F$2:$F$166,$F100,Import!$G$2:$G$166,$G100)</f>
        <v>0</v>
      </c>
      <c r="CD100" s="107">
        <f ca="1">SUMIFS(Import!CD$2:CD$166,Import!$F$2:$F$166,$F100,Import!$G$2:$G$166,$G100)</f>
        <v>0</v>
      </c>
      <c r="CE100" s="107">
        <f ca="1">SUMIFS(Import!CE$2:CE$166,Import!$F$2:$F$166,$F100,Import!$G$2:$G$166,$G100)</f>
        <v>0</v>
      </c>
      <c r="CF100" s="107">
        <f ca="1">SUMIFS(Import!CF$2:CF$166,Import!$F$2:$F$166,$F100,Import!$G$2:$G$166,$G100)</f>
        <v>0</v>
      </c>
      <c r="CK100" s="107">
        <f ca="1">SUMIFS(Import!CK$2:CK$166,Import!$F$2:$F$166,$F100,Import!$G$2:$G$166,$G100)</f>
        <v>0</v>
      </c>
      <c r="CL100" s="107">
        <f ca="1">SUMIFS(Import!CL$2:CL$166,Import!$F$2:$F$166,$F100,Import!$G$2:$G$166,$G100)</f>
        <v>0</v>
      </c>
      <c r="CM100" s="107">
        <f ca="1">SUMIFS(Import!CM$2:CM$166,Import!$F$2:$F$166,$F100,Import!$G$2:$G$166,$G100)</f>
        <v>0</v>
      </c>
      <c r="CR100" s="107">
        <f ca="1">SUMIFS(Import!CR$2:CR$166,Import!$F$2:$F$166,$F100,Import!$G$2:$G$166,$G100)</f>
        <v>0</v>
      </c>
      <c r="CS100" s="107">
        <f ca="1">SUMIFS(Import!CS$2:CS$166,Import!$F$2:$F$166,$F100,Import!$G$2:$G$166,$G100)</f>
        <v>0</v>
      </c>
      <c r="CT100" s="107">
        <f ca="1">SUMIFS(Import!CT$2:CT$166,Import!$F$2:$F$166,$F100,Import!$G$2:$G$166,$G100)</f>
        <v>0</v>
      </c>
    </row>
    <row r="101" spans="1:98" s="82" customFormat="1" ht="14" thickBot="1" x14ac:dyDescent="0.2">
      <c r="A101" s="108" t="s">
        <v>28</v>
      </c>
      <c r="B101" s="82" t="s">
        <v>29</v>
      </c>
      <c r="C101" s="82">
        <v>1</v>
      </c>
      <c r="D101" s="82" t="s">
        <v>30</v>
      </c>
      <c r="E101" s="82">
        <v>30</v>
      </c>
      <c r="F101" s="82" t="s">
        <v>58</v>
      </c>
      <c r="G101" s="82">
        <v>2</v>
      </c>
      <c r="H101" s="155">
        <f>IF(SUMIFS(Import!H$2:H$237,Import!$F$2:$F$237,$F101,Import!$G$2:$G$237,$G101)=0,Data_T1!$H101,SUMIFS(Import!H$2:H$237,Import!$F$2:$F$237,$F101,Import!$G$2:$G$237,$G101))</f>
        <v>57</v>
      </c>
      <c r="I101" s="155">
        <f>SUMIFS(Import!I$2:I$237,Import!$F$2:$F$237,$F101,Import!$G$2:$G$237,$G101)</f>
        <v>29</v>
      </c>
      <c r="J101" s="82">
        <f>SUMIFS(Import!J$2:J$237,Import!$F$2:$F$237,$F101,Import!$G$2:$G$237,$G101)</f>
        <v>50.88</v>
      </c>
      <c r="K101" s="155">
        <f>SUMIFS(Import!K$2:K$237,Import!$F$2:$F$237,$F101,Import!$G$2:$G$237,$G101)</f>
        <v>28</v>
      </c>
      <c r="L101" s="82">
        <f>SUMIFS(Import!L$2:L$237,Import!$F$2:$F$237,$F101,Import!$G$2:$G$237,$G101)</f>
        <v>49.12</v>
      </c>
      <c r="M101" s="155">
        <f>SUMIFS(Import!M$2:M$237,Import!$F$2:$F$237,$F101,Import!$G$2:$G$237,$G101)</f>
        <v>0</v>
      </c>
      <c r="N101" s="82">
        <f>SUMIFS(Import!N$2:N$237,Import!$F$2:$F$237,$F101,Import!$G$2:$G$237,$G101)</f>
        <v>0</v>
      </c>
      <c r="O101" s="82">
        <f>SUMIFS(Import!O$2:O$237,Import!$F$2:$F$237,$F101,Import!$G$2:$G$237,$G101)</f>
        <v>0</v>
      </c>
      <c r="P101" s="155">
        <f>SUMIFS(Import!P$2:P$237,Import!$F$2:$F$237,$F101,Import!$G$2:$G$237,$G101)</f>
        <v>0</v>
      </c>
      <c r="Q101" s="82">
        <f>SUMIFS(Import!Q$2:Q$237,Import!$F$2:$F$237,$F101,Import!$G$2:$G$237,$G101)</f>
        <v>0</v>
      </c>
      <c r="R101" s="82">
        <f>SUMIFS(Import!R$2:R$237,Import!$F$2:$F$237,$F101,Import!$G$2:$G$237,$G101)</f>
        <v>0</v>
      </c>
      <c r="S101" s="155">
        <f>SUMIFS(Import!S$2:S$237,Import!$F$2:$F$237,$F101,Import!$G$2:$G$237,$G101)</f>
        <v>28</v>
      </c>
      <c r="T101" s="82">
        <f>SUMIFS(Import!T$2:T$237,Import!$F$2:$F$237,$F101,Import!$G$2:$G$237,$G101)</f>
        <v>49.12</v>
      </c>
      <c r="U101" s="82">
        <f>SUMIFS(Import!U$2:U$237,Import!$F$2:$F$237,$F101,Import!$G$2:$G$237,$G101)</f>
        <v>100</v>
      </c>
      <c r="V101" s="82">
        <v>1</v>
      </c>
      <c r="W101" s="82" t="s">
        <v>32</v>
      </c>
      <c r="X101" s="82" t="s">
        <v>33</v>
      </c>
      <c r="Y101" s="82" t="s">
        <v>34</v>
      </c>
      <c r="Z101" s="159">
        <f>SUMIFS(Import!Z$2:Z$237,Import!$F$2:$F$237,$F101,Import!$G$2:$G$237,$G101)</f>
        <v>6</v>
      </c>
      <c r="AA101" s="82">
        <f>SUMIFS(Import!AA$2:AA$237,Import!$F$2:$F$237,$F101,Import!$G$2:$G$237,$G101)</f>
        <v>10.53</v>
      </c>
      <c r="AB101" s="170">
        <f>SUMIFS(Import!AB$2:AB$237,Import!$F$2:$F$237,$F101,Import!$G$2:$G$237,$G101)</f>
        <v>21.43</v>
      </c>
      <c r="AC101" s="82">
        <v>2</v>
      </c>
      <c r="AD101" s="82" t="s">
        <v>35</v>
      </c>
      <c r="AE101" s="82" t="s">
        <v>36</v>
      </c>
      <c r="AF101" s="82" t="s">
        <v>37</v>
      </c>
      <c r="AG101" s="159">
        <f>SUMIFS(Import!AG$2:AG$237,Import!$F$2:$F$237,$F101,Import!$G$2:$G$237,$G101)</f>
        <v>22</v>
      </c>
      <c r="AH101" s="82">
        <f>SUMIFS(Import!AH$2:AH$237,Import!$F$2:$F$237,$F101,Import!$G$2:$G$237,$G101)</f>
        <v>38.6</v>
      </c>
      <c r="AI101" s="119">
        <f>SUMIFS(Import!AI$2:AI$237,Import!$F$2:$F$237,$F101,Import!$G$2:$G$237,$G101)</f>
        <v>78.569999999999993</v>
      </c>
      <c r="AN101" s="82">
        <f ca="1">SUMIFS(Import!AN$2:AN$166,Import!$F$2:$F$166,$F101,Import!$G$2:$G$166,$G101)</f>
        <v>0</v>
      </c>
      <c r="AO101" s="82">
        <f ca="1">SUMIFS(Import!AO$2:AO$166,Import!$F$2:$F$166,$F101,Import!$G$2:$G$166,$G101)</f>
        <v>0</v>
      </c>
      <c r="AP101" s="82">
        <f ca="1">SUMIFS(Import!AP$2:AP$166,Import!$F$2:$F$166,$F101,Import!$G$2:$G$166,$G101)</f>
        <v>0</v>
      </c>
      <c r="AU101" s="82">
        <f ca="1">SUMIFS(Import!AU$2:AU$166,Import!$F$2:$F$166,$F101,Import!$G$2:$G$166,$G101)</f>
        <v>0</v>
      </c>
      <c r="AV101" s="82">
        <f ca="1">SUMIFS(Import!AV$2:AV$166,Import!$F$2:$F$166,$F101,Import!$G$2:$G$166,$G101)</f>
        <v>0</v>
      </c>
      <c r="AW101" s="82">
        <f ca="1">SUMIFS(Import!AW$2:AW$166,Import!$F$2:$F$166,$F101,Import!$G$2:$G$166,$G101)</f>
        <v>0</v>
      </c>
      <c r="BB101" s="82">
        <f ca="1">SUMIFS(Import!BB$2:BB$166,Import!$F$2:$F$166,$F101,Import!$G$2:$G$166,$G101)</f>
        <v>0</v>
      </c>
      <c r="BC101" s="82">
        <f ca="1">SUMIFS(Import!BC$2:BC$166,Import!$F$2:$F$166,$F101,Import!$G$2:$G$166,$G101)</f>
        <v>0</v>
      </c>
      <c r="BD101" s="82">
        <f ca="1">SUMIFS(Import!BD$2:BD$166,Import!$F$2:$F$166,$F101,Import!$G$2:$G$166,$G101)</f>
        <v>0</v>
      </c>
      <c r="BI101" s="82">
        <f ca="1">SUMIFS(Import!BI$2:BI$166,Import!$F$2:$F$166,$F101,Import!$G$2:$G$166,$G101)</f>
        <v>0</v>
      </c>
      <c r="BJ101" s="82">
        <f ca="1">SUMIFS(Import!BJ$2:BJ$166,Import!$F$2:$F$166,$F101,Import!$G$2:$G$166,$G101)</f>
        <v>0</v>
      </c>
      <c r="BK101" s="82">
        <f ca="1">SUMIFS(Import!BK$2:BK$166,Import!$F$2:$F$166,$F101,Import!$G$2:$G$166,$G101)</f>
        <v>0</v>
      </c>
      <c r="BP101" s="82">
        <f ca="1">SUMIFS(Import!BP$2:BP$166,Import!$F$2:$F$166,$F101,Import!$G$2:$G$166,$G101)</f>
        <v>0</v>
      </c>
      <c r="BQ101" s="82">
        <f ca="1">SUMIFS(Import!BQ$2:BQ$166,Import!$F$2:$F$166,$F101,Import!$G$2:$G$166,$G101)</f>
        <v>0</v>
      </c>
      <c r="BR101" s="82">
        <f ca="1">SUMIFS(Import!BR$2:BR$166,Import!$F$2:$F$166,$F101,Import!$G$2:$G$166,$G101)</f>
        <v>0</v>
      </c>
      <c r="BW101" s="82">
        <f ca="1">SUMIFS(Import!BW$2:BW$166,Import!$F$2:$F$166,$F101,Import!$G$2:$G$166,$G101)</f>
        <v>0</v>
      </c>
      <c r="BX101" s="82">
        <f ca="1">SUMIFS(Import!BX$2:BX$166,Import!$F$2:$F$166,$F101,Import!$G$2:$G$166,$G101)</f>
        <v>0</v>
      </c>
      <c r="BY101" s="82">
        <f ca="1">SUMIFS(Import!BY$2:BY$166,Import!$F$2:$F$166,$F101,Import!$G$2:$G$166,$G101)</f>
        <v>0</v>
      </c>
      <c r="CD101" s="82">
        <f ca="1">SUMIFS(Import!CD$2:CD$166,Import!$F$2:$F$166,$F101,Import!$G$2:$G$166,$G101)</f>
        <v>0</v>
      </c>
      <c r="CE101" s="82">
        <f ca="1">SUMIFS(Import!CE$2:CE$166,Import!$F$2:$F$166,$F101,Import!$G$2:$G$166,$G101)</f>
        <v>0</v>
      </c>
      <c r="CF101" s="82">
        <f ca="1">SUMIFS(Import!CF$2:CF$166,Import!$F$2:$F$166,$F101,Import!$G$2:$G$166,$G101)</f>
        <v>0</v>
      </c>
      <c r="CK101" s="82">
        <f ca="1">SUMIFS(Import!CK$2:CK$166,Import!$F$2:$F$166,$F101,Import!$G$2:$G$166,$G101)</f>
        <v>0</v>
      </c>
      <c r="CL101" s="82">
        <f ca="1">SUMIFS(Import!CL$2:CL$166,Import!$F$2:$F$166,$F101,Import!$G$2:$G$166,$G101)</f>
        <v>0</v>
      </c>
      <c r="CM101" s="82">
        <f ca="1">SUMIFS(Import!CM$2:CM$166,Import!$F$2:$F$166,$F101,Import!$G$2:$G$166,$G101)</f>
        <v>0</v>
      </c>
      <c r="CR101" s="82">
        <f ca="1">SUMIFS(Import!CR$2:CR$166,Import!$F$2:$F$166,$F101,Import!$G$2:$G$166,$G101)</f>
        <v>0</v>
      </c>
      <c r="CS101" s="82">
        <f ca="1">SUMIFS(Import!CS$2:CS$166,Import!$F$2:$F$166,$F101,Import!$G$2:$G$166,$G101)</f>
        <v>0</v>
      </c>
      <c r="CT101" s="82">
        <f ca="1">SUMIFS(Import!CT$2:CT$166,Import!$F$2:$F$166,$F101,Import!$G$2:$G$166,$G101)</f>
        <v>0</v>
      </c>
    </row>
    <row r="102" spans="1:98" s="107" customFormat="1" x14ac:dyDescent="0.15">
      <c r="A102" s="106" t="s">
        <v>28</v>
      </c>
      <c r="B102" s="107" t="s">
        <v>29</v>
      </c>
      <c r="C102" s="107">
        <v>1</v>
      </c>
      <c r="D102" s="107" t="s">
        <v>30</v>
      </c>
      <c r="E102" s="107">
        <v>31</v>
      </c>
      <c r="F102" s="107" t="s">
        <v>59</v>
      </c>
      <c r="G102" s="107">
        <v>1</v>
      </c>
      <c r="H102" s="154">
        <f>IF(SUMIFS(Import!H$2:H$237,Import!$F$2:$F$237,$F102,Import!$G$2:$G$237,$G102)=0,Data_T1!$H102,SUMIFS(Import!H$2:H$237,Import!$F$2:$F$237,$F102,Import!$G$2:$G$237,$G102))</f>
        <v>857</v>
      </c>
      <c r="I102" s="154">
        <f>SUMIFS(Import!I$2:I$237,Import!$F$2:$F$237,$F102,Import!$G$2:$G$237,$G102)</f>
        <v>369</v>
      </c>
      <c r="J102" s="107">
        <f>SUMIFS(Import!J$2:J$237,Import!$F$2:$F$237,$F102,Import!$G$2:$G$237,$G102)</f>
        <v>43.06</v>
      </c>
      <c r="K102" s="154">
        <f>SUMIFS(Import!K$2:K$237,Import!$F$2:$F$237,$F102,Import!$G$2:$G$237,$G102)</f>
        <v>488</v>
      </c>
      <c r="L102" s="107">
        <f>SUMIFS(Import!L$2:L$237,Import!$F$2:$F$237,$F102,Import!$G$2:$G$237,$G102)</f>
        <v>56.94</v>
      </c>
      <c r="M102" s="154">
        <f>SUMIFS(Import!M$2:M$237,Import!$F$2:$F$237,$F102,Import!$G$2:$G$237,$G102)</f>
        <v>7</v>
      </c>
      <c r="N102" s="107">
        <f>SUMIFS(Import!N$2:N$237,Import!$F$2:$F$237,$F102,Import!$G$2:$G$237,$G102)</f>
        <v>0.82</v>
      </c>
      <c r="O102" s="107">
        <f>SUMIFS(Import!O$2:O$237,Import!$F$2:$F$237,$F102,Import!$G$2:$G$237,$G102)</f>
        <v>1.43</v>
      </c>
      <c r="P102" s="154">
        <f>SUMIFS(Import!P$2:P$237,Import!$F$2:$F$237,$F102,Import!$G$2:$G$237,$G102)</f>
        <v>9</v>
      </c>
      <c r="Q102" s="107">
        <f>SUMIFS(Import!Q$2:Q$237,Import!$F$2:$F$237,$F102,Import!$G$2:$G$237,$G102)</f>
        <v>1.05</v>
      </c>
      <c r="R102" s="107">
        <f>SUMIFS(Import!R$2:R$237,Import!$F$2:$F$237,$F102,Import!$G$2:$G$237,$G102)</f>
        <v>1.84</v>
      </c>
      <c r="S102" s="154">
        <f>SUMIFS(Import!S$2:S$237,Import!$F$2:$F$237,$F102,Import!$G$2:$G$237,$G102)</f>
        <v>472</v>
      </c>
      <c r="T102" s="107">
        <f>SUMIFS(Import!T$2:T$237,Import!$F$2:$F$237,$F102,Import!$G$2:$G$237,$G102)</f>
        <v>55.08</v>
      </c>
      <c r="U102" s="107">
        <f>SUMIFS(Import!U$2:U$237,Import!$F$2:$F$237,$F102,Import!$G$2:$G$237,$G102)</f>
        <v>96.72</v>
      </c>
      <c r="V102" s="107">
        <v>1</v>
      </c>
      <c r="W102" s="107" t="s">
        <v>32</v>
      </c>
      <c r="X102" s="107" t="s">
        <v>33</v>
      </c>
      <c r="Y102" s="107" t="s">
        <v>34</v>
      </c>
      <c r="Z102" s="158">
        <f>SUMIFS(Import!Z$2:Z$237,Import!$F$2:$F$237,$F102,Import!$G$2:$G$237,$G102)</f>
        <v>321</v>
      </c>
      <c r="AA102" s="107">
        <f>SUMIFS(Import!AA$2:AA$237,Import!$F$2:$F$237,$F102,Import!$G$2:$G$237,$G102)</f>
        <v>37.46</v>
      </c>
      <c r="AB102" s="173">
        <f>SUMIFS(Import!AB$2:AB$237,Import!$F$2:$F$237,$F102,Import!$G$2:$G$237,$G102)</f>
        <v>68.010000000000005</v>
      </c>
      <c r="AC102" s="107">
        <v>2</v>
      </c>
      <c r="AD102" s="107" t="s">
        <v>35</v>
      </c>
      <c r="AE102" s="107" t="s">
        <v>36</v>
      </c>
      <c r="AF102" s="107" t="s">
        <v>37</v>
      </c>
      <c r="AG102" s="158">
        <f>SUMIFS(Import!AG$2:AG$237,Import!$F$2:$F$237,$F102,Import!$G$2:$G$237,$G102)</f>
        <v>151</v>
      </c>
      <c r="AH102" s="107">
        <f>SUMIFS(Import!AH$2:AH$237,Import!$F$2:$F$237,$F102,Import!$G$2:$G$237,$G102)</f>
        <v>17.62</v>
      </c>
      <c r="AI102" s="117">
        <f>SUMIFS(Import!AI$2:AI$237,Import!$F$2:$F$237,$F102,Import!$G$2:$G$237,$G102)</f>
        <v>31.99</v>
      </c>
      <c r="AN102" s="107">
        <f ca="1">SUMIFS(Import!AN$2:AN$166,Import!$F$2:$F$166,$F102,Import!$G$2:$G$166,$G102)</f>
        <v>0</v>
      </c>
      <c r="AO102" s="107">
        <f ca="1">SUMIFS(Import!AO$2:AO$166,Import!$F$2:$F$166,$F102,Import!$G$2:$G$166,$G102)</f>
        <v>0</v>
      </c>
      <c r="AP102" s="107">
        <f ca="1">SUMIFS(Import!AP$2:AP$166,Import!$F$2:$F$166,$F102,Import!$G$2:$G$166,$G102)</f>
        <v>0</v>
      </c>
      <c r="AU102" s="107">
        <f ca="1">SUMIFS(Import!AU$2:AU$166,Import!$F$2:$F$166,$F102,Import!$G$2:$G$166,$G102)</f>
        <v>0</v>
      </c>
      <c r="AV102" s="107">
        <f ca="1">SUMIFS(Import!AV$2:AV$166,Import!$F$2:$F$166,$F102,Import!$G$2:$G$166,$G102)</f>
        <v>0</v>
      </c>
      <c r="AW102" s="107">
        <f ca="1">SUMIFS(Import!AW$2:AW$166,Import!$F$2:$F$166,$F102,Import!$G$2:$G$166,$G102)</f>
        <v>0</v>
      </c>
      <c r="BB102" s="107">
        <f ca="1">SUMIFS(Import!BB$2:BB$166,Import!$F$2:$F$166,$F102,Import!$G$2:$G$166,$G102)</f>
        <v>0</v>
      </c>
      <c r="BC102" s="107">
        <f ca="1">SUMIFS(Import!BC$2:BC$166,Import!$F$2:$F$166,$F102,Import!$G$2:$G$166,$G102)</f>
        <v>0</v>
      </c>
      <c r="BD102" s="107">
        <f ca="1">SUMIFS(Import!BD$2:BD$166,Import!$F$2:$F$166,$F102,Import!$G$2:$G$166,$G102)</f>
        <v>0</v>
      </c>
      <c r="BI102" s="107">
        <f ca="1">SUMIFS(Import!BI$2:BI$166,Import!$F$2:$F$166,$F102,Import!$G$2:$G$166,$G102)</f>
        <v>0</v>
      </c>
      <c r="BJ102" s="107">
        <f ca="1">SUMIFS(Import!BJ$2:BJ$166,Import!$F$2:$F$166,$F102,Import!$G$2:$G$166,$G102)</f>
        <v>0</v>
      </c>
      <c r="BK102" s="107">
        <f ca="1">SUMIFS(Import!BK$2:BK$166,Import!$F$2:$F$166,$F102,Import!$G$2:$G$166,$G102)</f>
        <v>0</v>
      </c>
      <c r="BP102" s="107">
        <f ca="1">SUMIFS(Import!BP$2:BP$166,Import!$F$2:$F$166,$F102,Import!$G$2:$G$166,$G102)</f>
        <v>0</v>
      </c>
      <c r="BQ102" s="107">
        <f ca="1">SUMIFS(Import!BQ$2:BQ$166,Import!$F$2:$F$166,$F102,Import!$G$2:$G$166,$G102)</f>
        <v>0</v>
      </c>
      <c r="BR102" s="107">
        <f ca="1">SUMIFS(Import!BR$2:BR$166,Import!$F$2:$F$166,$F102,Import!$G$2:$G$166,$G102)</f>
        <v>0</v>
      </c>
      <c r="BW102" s="107">
        <f ca="1">SUMIFS(Import!BW$2:BW$166,Import!$F$2:$F$166,$F102,Import!$G$2:$G$166,$G102)</f>
        <v>0</v>
      </c>
      <c r="BX102" s="107">
        <f ca="1">SUMIFS(Import!BX$2:BX$166,Import!$F$2:$F$166,$F102,Import!$G$2:$G$166,$G102)</f>
        <v>0</v>
      </c>
      <c r="BY102" s="107">
        <f ca="1">SUMIFS(Import!BY$2:BY$166,Import!$F$2:$F$166,$F102,Import!$G$2:$G$166,$G102)</f>
        <v>0</v>
      </c>
      <c r="CD102" s="107">
        <f ca="1">SUMIFS(Import!CD$2:CD$166,Import!$F$2:$F$166,$F102,Import!$G$2:$G$166,$G102)</f>
        <v>0</v>
      </c>
      <c r="CE102" s="107">
        <f ca="1">SUMIFS(Import!CE$2:CE$166,Import!$F$2:$F$166,$F102,Import!$G$2:$G$166,$G102)</f>
        <v>0</v>
      </c>
      <c r="CF102" s="107">
        <f ca="1">SUMIFS(Import!CF$2:CF$166,Import!$F$2:$F$166,$F102,Import!$G$2:$G$166,$G102)</f>
        <v>0</v>
      </c>
      <c r="CK102" s="107">
        <f ca="1">SUMIFS(Import!CK$2:CK$166,Import!$F$2:$F$166,$F102,Import!$G$2:$G$166,$G102)</f>
        <v>0</v>
      </c>
      <c r="CL102" s="107">
        <f ca="1">SUMIFS(Import!CL$2:CL$166,Import!$F$2:$F$166,$F102,Import!$G$2:$G$166,$G102)</f>
        <v>0</v>
      </c>
      <c r="CM102" s="107">
        <f ca="1">SUMIFS(Import!CM$2:CM$166,Import!$F$2:$F$166,$F102,Import!$G$2:$G$166,$G102)</f>
        <v>0</v>
      </c>
      <c r="CR102" s="107">
        <f ca="1">SUMIFS(Import!CR$2:CR$166,Import!$F$2:$F$166,$F102,Import!$G$2:$G$166,$G102)</f>
        <v>0</v>
      </c>
      <c r="CS102" s="107">
        <f ca="1">SUMIFS(Import!CS$2:CS$166,Import!$F$2:$F$166,$F102,Import!$G$2:$G$166,$G102)</f>
        <v>0</v>
      </c>
      <c r="CT102" s="107">
        <f ca="1">SUMIFS(Import!CT$2:CT$166,Import!$F$2:$F$166,$F102,Import!$G$2:$G$166,$G102)</f>
        <v>0</v>
      </c>
    </row>
    <row r="103" spans="1:98" s="25" customFormat="1" x14ac:dyDescent="0.15">
      <c r="A103" s="109" t="s">
        <v>28</v>
      </c>
      <c r="B103" s="25" t="s">
        <v>29</v>
      </c>
      <c r="C103" s="25">
        <v>1</v>
      </c>
      <c r="D103" s="25" t="s">
        <v>30</v>
      </c>
      <c r="E103" s="25">
        <v>31</v>
      </c>
      <c r="F103" s="25" t="s">
        <v>59</v>
      </c>
      <c r="G103" s="25">
        <v>2</v>
      </c>
      <c r="H103" s="156">
        <f>IF(SUMIFS(Import!H$2:H$237,Import!$F$2:$F$237,$F103,Import!$G$2:$G$237,$G103)=0,Data_T1!$H103,SUMIFS(Import!H$2:H$237,Import!$F$2:$F$237,$F103,Import!$G$2:$G$237,$G103))</f>
        <v>756</v>
      </c>
      <c r="I103" s="156">
        <f>SUMIFS(Import!I$2:I$237,Import!$F$2:$F$237,$F103,Import!$G$2:$G$237,$G103)</f>
        <v>345</v>
      </c>
      <c r="J103" s="25">
        <f>SUMIFS(Import!J$2:J$237,Import!$F$2:$F$237,$F103,Import!$G$2:$G$237,$G103)</f>
        <v>45.63</v>
      </c>
      <c r="K103" s="156">
        <f>SUMIFS(Import!K$2:K$237,Import!$F$2:$F$237,$F103,Import!$G$2:$G$237,$G103)</f>
        <v>411</v>
      </c>
      <c r="L103" s="25">
        <f>SUMIFS(Import!L$2:L$237,Import!$F$2:$F$237,$F103,Import!$G$2:$G$237,$G103)</f>
        <v>54.37</v>
      </c>
      <c r="M103" s="156">
        <f>SUMIFS(Import!M$2:M$237,Import!$F$2:$F$237,$F103,Import!$G$2:$G$237,$G103)</f>
        <v>5</v>
      </c>
      <c r="N103" s="25">
        <f>SUMIFS(Import!N$2:N$237,Import!$F$2:$F$237,$F103,Import!$G$2:$G$237,$G103)</f>
        <v>0.66</v>
      </c>
      <c r="O103" s="25">
        <f>SUMIFS(Import!O$2:O$237,Import!$F$2:$F$237,$F103,Import!$G$2:$G$237,$G103)</f>
        <v>1.22</v>
      </c>
      <c r="P103" s="156">
        <f>SUMIFS(Import!P$2:P$237,Import!$F$2:$F$237,$F103,Import!$G$2:$G$237,$G103)</f>
        <v>14</v>
      </c>
      <c r="Q103" s="25">
        <f>SUMIFS(Import!Q$2:Q$237,Import!$F$2:$F$237,$F103,Import!$G$2:$G$237,$G103)</f>
        <v>1.85</v>
      </c>
      <c r="R103" s="25">
        <f>SUMIFS(Import!R$2:R$237,Import!$F$2:$F$237,$F103,Import!$G$2:$G$237,$G103)</f>
        <v>3.41</v>
      </c>
      <c r="S103" s="156">
        <f>SUMIFS(Import!S$2:S$237,Import!$F$2:$F$237,$F103,Import!$G$2:$G$237,$G103)</f>
        <v>392</v>
      </c>
      <c r="T103" s="25">
        <f>SUMIFS(Import!T$2:T$237,Import!$F$2:$F$237,$F103,Import!$G$2:$G$237,$G103)</f>
        <v>51.85</v>
      </c>
      <c r="U103" s="25">
        <f>SUMIFS(Import!U$2:U$237,Import!$F$2:$F$237,$F103,Import!$G$2:$G$237,$G103)</f>
        <v>95.38</v>
      </c>
      <c r="V103" s="25">
        <v>1</v>
      </c>
      <c r="W103" s="25" t="s">
        <v>32</v>
      </c>
      <c r="X103" s="25" t="s">
        <v>33</v>
      </c>
      <c r="Y103" s="25" t="s">
        <v>34</v>
      </c>
      <c r="Z103" s="160">
        <f>SUMIFS(Import!Z$2:Z$237,Import!$F$2:$F$237,$F103,Import!$G$2:$G$237,$G103)</f>
        <v>269</v>
      </c>
      <c r="AA103" s="25">
        <f>SUMIFS(Import!AA$2:AA$237,Import!$F$2:$F$237,$F103,Import!$G$2:$G$237,$G103)</f>
        <v>35.58</v>
      </c>
      <c r="AB103" s="176">
        <f>SUMIFS(Import!AB$2:AB$237,Import!$F$2:$F$237,$F103,Import!$G$2:$G$237,$G103)</f>
        <v>68.62</v>
      </c>
      <c r="AC103" s="25">
        <v>2</v>
      </c>
      <c r="AD103" s="25" t="s">
        <v>35</v>
      </c>
      <c r="AE103" s="25" t="s">
        <v>36</v>
      </c>
      <c r="AF103" s="25" t="s">
        <v>37</v>
      </c>
      <c r="AG103" s="160">
        <f>SUMIFS(Import!AG$2:AG$237,Import!$F$2:$F$237,$F103,Import!$G$2:$G$237,$G103)</f>
        <v>123</v>
      </c>
      <c r="AH103" s="25">
        <f>SUMIFS(Import!AH$2:AH$237,Import!$F$2:$F$237,$F103,Import!$G$2:$G$237,$G103)</f>
        <v>16.27</v>
      </c>
      <c r="AI103" s="118">
        <f>SUMIFS(Import!AI$2:AI$237,Import!$F$2:$F$237,$F103,Import!$G$2:$G$237,$G103)</f>
        <v>31.38</v>
      </c>
      <c r="AN103" s="25">
        <f ca="1">SUMIFS(Import!AN$2:AN$166,Import!$F$2:$F$166,$F103,Import!$G$2:$G$166,$G103)</f>
        <v>0</v>
      </c>
      <c r="AO103" s="25">
        <f ca="1">SUMIFS(Import!AO$2:AO$166,Import!$F$2:$F$166,$F103,Import!$G$2:$G$166,$G103)</f>
        <v>0</v>
      </c>
      <c r="AP103" s="25">
        <f ca="1">SUMIFS(Import!AP$2:AP$166,Import!$F$2:$F$166,$F103,Import!$G$2:$G$166,$G103)</f>
        <v>0</v>
      </c>
      <c r="AU103" s="25">
        <f ca="1">SUMIFS(Import!AU$2:AU$166,Import!$F$2:$F$166,$F103,Import!$G$2:$G$166,$G103)</f>
        <v>0</v>
      </c>
      <c r="AV103" s="25">
        <f ca="1">SUMIFS(Import!AV$2:AV$166,Import!$F$2:$F$166,$F103,Import!$G$2:$G$166,$G103)</f>
        <v>0</v>
      </c>
      <c r="AW103" s="25">
        <f ca="1">SUMIFS(Import!AW$2:AW$166,Import!$F$2:$F$166,$F103,Import!$G$2:$G$166,$G103)</f>
        <v>0</v>
      </c>
      <c r="BB103" s="25">
        <f ca="1">SUMIFS(Import!BB$2:BB$166,Import!$F$2:$F$166,$F103,Import!$G$2:$G$166,$G103)</f>
        <v>0</v>
      </c>
      <c r="BC103" s="25">
        <f ca="1">SUMIFS(Import!BC$2:BC$166,Import!$F$2:$F$166,$F103,Import!$G$2:$G$166,$G103)</f>
        <v>0</v>
      </c>
      <c r="BD103" s="25">
        <f ca="1">SUMIFS(Import!BD$2:BD$166,Import!$F$2:$F$166,$F103,Import!$G$2:$G$166,$G103)</f>
        <v>0</v>
      </c>
      <c r="BI103" s="25">
        <f ca="1">SUMIFS(Import!BI$2:BI$166,Import!$F$2:$F$166,$F103,Import!$G$2:$G$166,$G103)</f>
        <v>0</v>
      </c>
      <c r="BJ103" s="25">
        <f ca="1">SUMIFS(Import!BJ$2:BJ$166,Import!$F$2:$F$166,$F103,Import!$G$2:$G$166,$G103)</f>
        <v>0</v>
      </c>
      <c r="BK103" s="25">
        <f ca="1">SUMIFS(Import!BK$2:BK$166,Import!$F$2:$F$166,$F103,Import!$G$2:$G$166,$G103)</f>
        <v>0</v>
      </c>
      <c r="BP103" s="25">
        <f ca="1">SUMIFS(Import!BP$2:BP$166,Import!$F$2:$F$166,$F103,Import!$G$2:$G$166,$G103)</f>
        <v>0</v>
      </c>
      <c r="BQ103" s="25">
        <f ca="1">SUMIFS(Import!BQ$2:BQ$166,Import!$F$2:$F$166,$F103,Import!$G$2:$G$166,$G103)</f>
        <v>0</v>
      </c>
      <c r="BR103" s="25">
        <f ca="1">SUMIFS(Import!BR$2:BR$166,Import!$F$2:$F$166,$F103,Import!$G$2:$G$166,$G103)</f>
        <v>0</v>
      </c>
      <c r="BW103" s="25">
        <f ca="1">SUMIFS(Import!BW$2:BW$166,Import!$F$2:$F$166,$F103,Import!$G$2:$G$166,$G103)</f>
        <v>0</v>
      </c>
      <c r="BX103" s="25">
        <f ca="1">SUMIFS(Import!BX$2:BX$166,Import!$F$2:$F$166,$F103,Import!$G$2:$G$166,$G103)</f>
        <v>0</v>
      </c>
      <c r="BY103" s="25">
        <f ca="1">SUMIFS(Import!BY$2:BY$166,Import!$F$2:$F$166,$F103,Import!$G$2:$G$166,$G103)</f>
        <v>0</v>
      </c>
      <c r="CD103" s="25">
        <f ca="1">SUMIFS(Import!CD$2:CD$166,Import!$F$2:$F$166,$F103,Import!$G$2:$G$166,$G103)</f>
        <v>0</v>
      </c>
      <c r="CE103" s="25">
        <f ca="1">SUMIFS(Import!CE$2:CE$166,Import!$F$2:$F$166,$F103,Import!$G$2:$G$166,$G103)</f>
        <v>0</v>
      </c>
      <c r="CF103" s="25">
        <f ca="1">SUMIFS(Import!CF$2:CF$166,Import!$F$2:$F$166,$F103,Import!$G$2:$G$166,$G103)</f>
        <v>0</v>
      </c>
      <c r="CK103" s="25">
        <f ca="1">SUMIFS(Import!CK$2:CK$166,Import!$F$2:$F$166,$F103,Import!$G$2:$G$166,$G103)</f>
        <v>0</v>
      </c>
      <c r="CL103" s="25">
        <f ca="1">SUMIFS(Import!CL$2:CL$166,Import!$F$2:$F$166,$F103,Import!$G$2:$G$166,$G103)</f>
        <v>0</v>
      </c>
      <c r="CM103" s="25">
        <f ca="1">SUMIFS(Import!CM$2:CM$166,Import!$F$2:$F$166,$F103,Import!$G$2:$G$166,$G103)</f>
        <v>0</v>
      </c>
      <c r="CR103" s="25">
        <f ca="1">SUMIFS(Import!CR$2:CR$166,Import!$F$2:$F$166,$F103,Import!$G$2:$G$166,$G103)</f>
        <v>0</v>
      </c>
      <c r="CS103" s="25">
        <f ca="1">SUMIFS(Import!CS$2:CS$166,Import!$F$2:$F$166,$F103,Import!$G$2:$G$166,$G103)</f>
        <v>0</v>
      </c>
      <c r="CT103" s="25">
        <f ca="1">SUMIFS(Import!CT$2:CT$166,Import!$F$2:$F$166,$F103,Import!$G$2:$G$166,$G103)</f>
        <v>0</v>
      </c>
    </row>
    <row r="104" spans="1:98" s="25" customFormat="1" x14ac:dyDescent="0.15">
      <c r="A104" s="109" t="s">
        <v>28</v>
      </c>
      <c r="B104" s="25" t="s">
        <v>29</v>
      </c>
      <c r="C104" s="25">
        <v>1</v>
      </c>
      <c r="D104" s="25" t="s">
        <v>30</v>
      </c>
      <c r="E104" s="25">
        <v>31</v>
      </c>
      <c r="F104" s="25" t="s">
        <v>59</v>
      </c>
      <c r="G104" s="25">
        <v>3</v>
      </c>
      <c r="H104" s="156">
        <f>IF(SUMIFS(Import!H$2:H$237,Import!$F$2:$F$237,$F104,Import!$G$2:$G$237,$G104)=0,Data_T1!$H104,SUMIFS(Import!H$2:H$237,Import!$F$2:$F$237,$F104,Import!$G$2:$G$237,$G104))</f>
        <v>338</v>
      </c>
      <c r="I104" s="156">
        <f>SUMIFS(Import!I$2:I$237,Import!$F$2:$F$237,$F104,Import!$G$2:$G$237,$G104)</f>
        <v>147</v>
      </c>
      <c r="J104" s="25">
        <f>SUMIFS(Import!J$2:J$237,Import!$F$2:$F$237,$F104,Import!$G$2:$G$237,$G104)</f>
        <v>43.49</v>
      </c>
      <c r="K104" s="156">
        <f>SUMIFS(Import!K$2:K$237,Import!$F$2:$F$237,$F104,Import!$G$2:$G$237,$G104)</f>
        <v>191</v>
      </c>
      <c r="L104" s="25">
        <f>SUMIFS(Import!L$2:L$237,Import!$F$2:$F$237,$F104,Import!$G$2:$G$237,$G104)</f>
        <v>56.51</v>
      </c>
      <c r="M104" s="156">
        <f>SUMIFS(Import!M$2:M$237,Import!$F$2:$F$237,$F104,Import!$G$2:$G$237,$G104)</f>
        <v>12</v>
      </c>
      <c r="N104" s="25">
        <f>SUMIFS(Import!N$2:N$237,Import!$F$2:$F$237,$F104,Import!$G$2:$G$237,$G104)</f>
        <v>3.55</v>
      </c>
      <c r="O104" s="25">
        <f>SUMIFS(Import!O$2:O$237,Import!$F$2:$F$237,$F104,Import!$G$2:$G$237,$G104)</f>
        <v>6.28</v>
      </c>
      <c r="P104" s="156">
        <f>SUMIFS(Import!P$2:P$237,Import!$F$2:$F$237,$F104,Import!$G$2:$G$237,$G104)</f>
        <v>4</v>
      </c>
      <c r="Q104" s="25">
        <f>SUMIFS(Import!Q$2:Q$237,Import!$F$2:$F$237,$F104,Import!$G$2:$G$237,$G104)</f>
        <v>1.18</v>
      </c>
      <c r="R104" s="25">
        <f>SUMIFS(Import!R$2:R$237,Import!$F$2:$F$237,$F104,Import!$G$2:$G$237,$G104)</f>
        <v>2.09</v>
      </c>
      <c r="S104" s="156">
        <f>SUMIFS(Import!S$2:S$237,Import!$F$2:$F$237,$F104,Import!$G$2:$G$237,$G104)</f>
        <v>175</v>
      </c>
      <c r="T104" s="25">
        <f>SUMIFS(Import!T$2:T$237,Import!$F$2:$F$237,$F104,Import!$G$2:$G$237,$G104)</f>
        <v>51.78</v>
      </c>
      <c r="U104" s="25">
        <f>SUMIFS(Import!U$2:U$237,Import!$F$2:$F$237,$F104,Import!$G$2:$G$237,$G104)</f>
        <v>91.62</v>
      </c>
      <c r="V104" s="25">
        <v>1</v>
      </c>
      <c r="W104" s="25" t="s">
        <v>32</v>
      </c>
      <c r="X104" s="25" t="s">
        <v>33</v>
      </c>
      <c r="Y104" s="25" t="s">
        <v>34</v>
      </c>
      <c r="Z104" s="160">
        <f>SUMIFS(Import!Z$2:Z$237,Import!$F$2:$F$237,$F104,Import!$G$2:$G$237,$G104)</f>
        <v>127</v>
      </c>
      <c r="AA104" s="25">
        <f>SUMIFS(Import!AA$2:AA$237,Import!$F$2:$F$237,$F104,Import!$G$2:$G$237,$G104)</f>
        <v>37.57</v>
      </c>
      <c r="AB104" s="176">
        <f>SUMIFS(Import!AB$2:AB$237,Import!$F$2:$F$237,$F104,Import!$G$2:$G$237,$G104)</f>
        <v>72.569999999999993</v>
      </c>
      <c r="AC104" s="25">
        <v>2</v>
      </c>
      <c r="AD104" s="25" t="s">
        <v>35</v>
      </c>
      <c r="AE104" s="25" t="s">
        <v>36</v>
      </c>
      <c r="AF104" s="25" t="s">
        <v>37</v>
      </c>
      <c r="AG104" s="160">
        <f>SUMIFS(Import!AG$2:AG$237,Import!$F$2:$F$237,$F104,Import!$G$2:$G$237,$G104)</f>
        <v>48</v>
      </c>
      <c r="AH104" s="25">
        <f>SUMIFS(Import!AH$2:AH$237,Import!$F$2:$F$237,$F104,Import!$G$2:$G$237,$G104)</f>
        <v>14.2</v>
      </c>
      <c r="AI104" s="118">
        <f>SUMIFS(Import!AI$2:AI$237,Import!$F$2:$F$237,$F104,Import!$G$2:$G$237,$G104)</f>
        <v>27.43</v>
      </c>
      <c r="AN104" s="25">
        <f ca="1">SUMIFS(Import!AN$2:AN$166,Import!$F$2:$F$166,$F104,Import!$G$2:$G$166,$G104)</f>
        <v>0</v>
      </c>
      <c r="AO104" s="25">
        <f ca="1">SUMIFS(Import!AO$2:AO$166,Import!$F$2:$F$166,$F104,Import!$G$2:$G$166,$G104)</f>
        <v>0</v>
      </c>
      <c r="AP104" s="25">
        <f ca="1">SUMIFS(Import!AP$2:AP$166,Import!$F$2:$F$166,$F104,Import!$G$2:$G$166,$G104)</f>
        <v>0</v>
      </c>
      <c r="AU104" s="25">
        <f ca="1">SUMIFS(Import!AU$2:AU$166,Import!$F$2:$F$166,$F104,Import!$G$2:$G$166,$G104)</f>
        <v>0</v>
      </c>
      <c r="AV104" s="25">
        <f ca="1">SUMIFS(Import!AV$2:AV$166,Import!$F$2:$F$166,$F104,Import!$G$2:$G$166,$G104)</f>
        <v>0</v>
      </c>
      <c r="AW104" s="25">
        <f ca="1">SUMIFS(Import!AW$2:AW$166,Import!$F$2:$F$166,$F104,Import!$G$2:$G$166,$G104)</f>
        <v>0</v>
      </c>
      <c r="BB104" s="25">
        <f ca="1">SUMIFS(Import!BB$2:BB$166,Import!$F$2:$F$166,$F104,Import!$G$2:$G$166,$G104)</f>
        <v>0</v>
      </c>
      <c r="BC104" s="25">
        <f ca="1">SUMIFS(Import!BC$2:BC$166,Import!$F$2:$F$166,$F104,Import!$G$2:$G$166,$G104)</f>
        <v>0</v>
      </c>
      <c r="BD104" s="25">
        <f ca="1">SUMIFS(Import!BD$2:BD$166,Import!$F$2:$F$166,$F104,Import!$G$2:$G$166,$G104)</f>
        <v>0</v>
      </c>
      <c r="BI104" s="25">
        <f ca="1">SUMIFS(Import!BI$2:BI$166,Import!$F$2:$F$166,$F104,Import!$G$2:$G$166,$G104)</f>
        <v>0</v>
      </c>
      <c r="BJ104" s="25">
        <f ca="1">SUMIFS(Import!BJ$2:BJ$166,Import!$F$2:$F$166,$F104,Import!$G$2:$G$166,$G104)</f>
        <v>0</v>
      </c>
      <c r="BK104" s="25">
        <f ca="1">SUMIFS(Import!BK$2:BK$166,Import!$F$2:$F$166,$F104,Import!$G$2:$G$166,$G104)</f>
        <v>0</v>
      </c>
      <c r="BP104" s="25">
        <f ca="1">SUMIFS(Import!BP$2:BP$166,Import!$F$2:$F$166,$F104,Import!$G$2:$G$166,$G104)</f>
        <v>0</v>
      </c>
      <c r="BQ104" s="25">
        <f ca="1">SUMIFS(Import!BQ$2:BQ$166,Import!$F$2:$F$166,$F104,Import!$G$2:$G$166,$G104)</f>
        <v>0</v>
      </c>
      <c r="BR104" s="25">
        <f ca="1">SUMIFS(Import!BR$2:BR$166,Import!$F$2:$F$166,$F104,Import!$G$2:$G$166,$G104)</f>
        <v>0</v>
      </c>
      <c r="BW104" s="25">
        <f ca="1">SUMIFS(Import!BW$2:BW$166,Import!$F$2:$F$166,$F104,Import!$G$2:$G$166,$G104)</f>
        <v>0</v>
      </c>
      <c r="BX104" s="25">
        <f ca="1">SUMIFS(Import!BX$2:BX$166,Import!$F$2:$F$166,$F104,Import!$G$2:$G$166,$G104)</f>
        <v>0</v>
      </c>
      <c r="BY104" s="25">
        <f ca="1">SUMIFS(Import!BY$2:BY$166,Import!$F$2:$F$166,$F104,Import!$G$2:$G$166,$G104)</f>
        <v>0</v>
      </c>
      <c r="CD104" s="25">
        <f ca="1">SUMIFS(Import!CD$2:CD$166,Import!$F$2:$F$166,$F104,Import!$G$2:$G$166,$G104)</f>
        <v>0</v>
      </c>
      <c r="CE104" s="25">
        <f ca="1">SUMIFS(Import!CE$2:CE$166,Import!$F$2:$F$166,$F104,Import!$G$2:$G$166,$G104)</f>
        <v>0</v>
      </c>
      <c r="CF104" s="25">
        <f ca="1">SUMIFS(Import!CF$2:CF$166,Import!$F$2:$F$166,$F104,Import!$G$2:$G$166,$G104)</f>
        <v>0</v>
      </c>
      <c r="CK104" s="25">
        <f ca="1">SUMIFS(Import!CK$2:CK$166,Import!$F$2:$F$166,$F104,Import!$G$2:$G$166,$G104)</f>
        <v>0</v>
      </c>
      <c r="CL104" s="25">
        <f ca="1">SUMIFS(Import!CL$2:CL$166,Import!$F$2:$F$166,$F104,Import!$G$2:$G$166,$G104)</f>
        <v>0</v>
      </c>
      <c r="CM104" s="25">
        <f ca="1">SUMIFS(Import!CM$2:CM$166,Import!$F$2:$F$166,$F104,Import!$G$2:$G$166,$G104)</f>
        <v>0</v>
      </c>
      <c r="CR104" s="25">
        <f ca="1">SUMIFS(Import!CR$2:CR$166,Import!$F$2:$F$166,$F104,Import!$G$2:$G$166,$G104)</f>
        <v>0</v>
      </c>
      <c r="CS104" s="25">
        <f ca="1">SUMIFS(Import!CS$2:CS$166,Import!$F$2:$F$166,$F104,Import!$G$2:$G$166,$G104)</f>
        <v>0</v>
      </c>
      <c r="CT104" s="25">
        <f ca="1">SUMIFS(Import!CT$2:CT$166,Import!$F$2:$F$166,$F104,Import!$G$2:$G$166,$G104)</f>
        <v>0</v>
      </c>
    </row>
    <row r="105" spans="1:98" s="25" customFormat="1" x14ac:dyDescent="0.15">
      <c r="A105" s="109" t="s">
        <v>28</v>
      </c>
      <c r="B105" s="25" t="s">
        <v>29</v>
      </c>
      <c r="C105" s="25">
        <v>1</v>
      </c>
      <c r="D105" s="25" t="s">
        <v>30</v>
      </c>
      <c r="E105" s="25">
        <v>31</v>
      </c>
      <c r="F105" s="25" t="s">
        <v>59</v>
      </c>
      <c r="G105" s="25">
        <v>4</v>
      </c>
      <c r="H105" s="156">
        <f>IF(SUMIFS(Import!H$2:H$237,Import!$F$2:$F$237,$F105,Import!$G$2:$G$237,$G105)=0,Data_T1!$H105,SUMIFS(Import!H$2:H$237,Import!$F$2:$F$237,$F105,Import!$G$2:$G$237,$G105))</f>
        <v>170</v>
      </c>
      <c r="I105" s="156">
        <f>SUMIFS(Import!I$2:I$237,Import!$F$2:$F$237,$F105,Import!$G$2:$G$237,$G105)</f>
        <v>76</v>
      </c>
      <c r="J105" s="25">
        <f>SUMIFS(Import!J$2:J$237,Import!$F$2:$F$237,$F105,Import!$G$2:$G$237,$G105)</f>
        <v>44.71</v>
      </c>
      <c r="K105" s="156">
        <f>SUMIFS(Import!K$2:K$237,Import!$F$2:$F$237,$F105,Import!$G$2:$G$237,$G105)</f>
        <v>94</v>
      </c>
      <c r="L105" s="25">
        <f>SUMIFS(Import!L$2:L$237,Import!$F$2:$F$237,$F105,Import!$G$2:$G$237,$G105)</f>
        <v>55.29</v>
      </c>
      <c r="M105" s="156">
        <f>SUMIFS(Import!M$2:M$237,Import!$F$2:$F$237,$F105,Import!$G$2:$G$237,$G105)</f>
        <v>1</v>
      </c>
      <c r="N105" s="25">
        <f>SUMIFS(Import!N$2:N$237,Import!$F$2:$F$237,$F105,Import!$G$2:$G$237,$G105)</f>
        <v>0.59</v>
      </c>
      <c r="O105" s="25">
        <f>SUMIFS(Import!O$2:O$237,Import!$F$2:$F$237,$F105,Import!$G$2:$G$237,$G105)</f>
        <v>1.06</v>
      </c>
      <c r="P105" s="156">
        <f>SUMIFS(Import!P$2:P$237,Import!$F$2:$F$237,$F105,Import!$G$2:$G$237,$G105)</f>
        <v>2</v>
      </c>
      <c r="Q105" s="25">
        <f>SUMIFS(Import!Q$2:Q$237,Import!$F$2:$F$237,$F105,Import!$G$2:$G$237,$G105)</f>
        <v>1.18</v>
      </c>
      <c r="R105" s="25">
        <f>SUMIFS(Import!R$2:R$237,Import!$F$2:$F$237,$F105,Import!$G$2:$G$237,$G105)</f>
        <v>2.13</v>
      </c>
      <c r="S105" s="156">
        <f>SUMIFS(Import!S$2:S$237,Import!$F$2:$F$237,$F105,Import!$G$2:$G$237,$G105)</f>
        <v>91</v>
      </c>
      <c r="T105" s="25">
        <f>SUMIFS(Import!T$2:T$237,Import!$F$2:$F$237,$F105,Import!$G$2:$G$237,$G105)</f>
        <v>53.53</v>
      </c>
      <c r="U105" s="25">
        <f>SUMIFS(Import!U$2:U$237,Import!$F$2:$F$237,$F105,Import!$G$2:$G$237,$G105)</f>
        <v>96.81</v>
      </c>
      <c r="V105" s="25">
        <v>1</v>
      </c>
      <c r="W105" s="25" t="s">
        <v>32</v>
      </c>
      <c r="X105" s="25" t="s">
        <v>33</v>
      </c>
      <c r="Y105" s="25" t="s">
        <v>34</v>
      </c>
      <c r="Z105" s="160">
        <f>SUMIFS(Import!Z$2:Z$237,Import!$F$2:$F$237,$F105,Import!$G$2:$G$237,$G105)</f>
        <v>52</v>
      </c>
      <c r="AA105" s="25">
        <f>SUMIFS(Import!AA$2:AA$237,Import!$F$2:$F$237,$F105,Import!$G$2:$G$237,$G105)</f>
        <v>30.59</v>
      </c>
      <c r="AB105" s="176">
        <f>SUMIFS(Import!AB$2:AB$237,Import!$F$2:$F$237,$F105,Import!$G$2:$G$237,$G105)</f>
        <v>57.14</v>
      </c>
      <c r="AC105" s="25">
        <v>2</v>
      </c>
      <c r="AD105" s="25" t="s">
        <v>35</v>
      </c>
      <c r="AE105" s="25" t="s">
        <v>36</v>
      </c>
      <c r="AF105" s="25" t="s">
        <v>37</v>
      </c>
      <c r="AG105" s="160">
        <f>SUMIFS(Import!AG$2:AG$237,Import!$F$2:$F$237,$F105,Import!$G$2:$G$237,$G105)</f>
        <v>39</v>
      </c>
      <c r="AH105" s="25">
        <f>SUMIFS(Import!AH$2:AH$237,Import!$F$2:$F$237,$F105,Import!$G$2:$G$237,$G105)</f>
        <v>22.94</v>
      </c>
      <c r="AI105" s="118">
        <f>SUMIFS(Import!AI$2:AI$237,Import!$F$2:$F$237,$F105,Import!$G$2:$G$237,$G105)</f>
        <v>42.86</v>
      </c>
      <c r="AN105" s="25">
        <f ca="1">SUMIFS(Import!AN$2:AN$166,Import!$F$2:$F$166,$F105,Import!$G$2:$G$166,$G105)</f>
        <v>0</v>
      </c>
      <c r="AO105" s="25">
        <f ca="1">SUMIFS(Import!AO$2:AO$166,Import!$F$2:$F$166,$F105,Import!$G$2:$G$166,$G105)</f>
        <v>0</v>
      </c>
      <c r="AP105" s="25">
        <f ca="1">SUMIFS(Import!AP$2:AP$166,Import!$F$2:$F$166,$F105,Import!$G$2:$G$166,$G105)</f>
        <v>0</v>
      </c>
      <c r="AU105" s="25">
        <f ca="1">SUMIFS(Import!AU$2:AU$166,Import!$F$2:$F$166,$F105,Import!$G$2:$G$166,$G105)</f>
        <v>0</v>
      </c>
      <c r="AV105" s="25">
        <f ca="1">SUMIFS(Import!AV$2:AV$166,Import!$F$2:$F$166,$F105,Import!$G$2:$G$166,$G105)</f>
        <v>0</v>
      </c>
      <c r="AW105" s="25">
        <f ca="1">SUMIFS(Import!AW$2:AW$166,Import!$F$2:$F$166,$F105,Import!$G$2:$G$166,$G105)</f>
        <v>0</v>
      </c>
      <c r="BB105" s="25">
        <f ca="1">SUMIFS(Import!BB$2:BB$166,Import!$F$2:$F$166,$F105,Import!$G$2:$G$166,$G105)</f>
        <v>0</v>
      </c>
      <c r="BC105" s="25">
        <f ca="1">SUMIFS(Import!BC$2:BC$166,Import!$F$2:$F$166,$F105,Import!$G$2:$G$166,$G105)</f>
        <v>0</v>
      </c>
      <c r="BD105" s="25">
        <f ca="1">SUMIFS(Import!BD$2:BD$166,Import!$F$2:$F$166,$F105,Import!$G$2:$G$166,$G105)</f>
        <v>0</v>
      </c>
      <c r="BI105" s="25">
        <f ca="1">SUMIFS(Import!BI$2:BI$166,Import!$F$2:$F$166,$F105,Import!$G$2:$G$166,$G105)</f>
        <v>0</v>
      </c>
      <c r="BJ105" s="25">
        <f ca="1">SUMIFS(Import!BJ$2:BJ$166,Import!$F$2:$F$166,$F105,Import!$G$2:$G$166,$G105)</f>
        <v>0</v>
      </c>
      <c r="BK105" s="25">
        <f ca="1">SUMIFS(Import!BK$2:BK$166,Import!$F$2:$F$166,$F105,Import!$G$2:$G$166,$G105)</f>
        <v>0</v>
      </c>
      <c r="BP105" s="25">
        <f ca="1">SUMIFS(Import!BP$2:BP$166,Import!$F$2:$F$166,$F105,Import!$G$2:$G$166,$G105)</f>
        <v>0</v>
      </c>
      <c r="BQ105" s="25">
        <f ca="1">SUMIFS(Import!BQ$2:BQ$166,Import!$F$2:$F$166,$F105,Import!$G$2:$G$166,$G105)</f>
        <v>0</v>
      </c>
      <c r="BR105" s="25">
        <f ca="1">SUMIFS(Import!BR$2:BR$166,Import!$F$2:$F$166,$F105,Import!$G$2:$G$166,$G105)</f>
        <v>0</v>
      </c>
      <c r="BW105" s="25">
        <f ca="1">SUMIFS(Import!BW$2:BW$166,Import!$F$2:$F$166,$F105,Import!$G$2:$G$166,$G105)</f>
        <v>0</v>
      </c>
      <c r="BX105" s="25">
        <f ca="1">SUMIFS(Import!BX$2:BX$166,Import!$F$2:$F$166,$F105,Import!$G$2:$G$166,$G105)</f>
        <v>0</v>
      </c>
      <c r="BY105" s="25">
        <f ca="1">SUMIFS(Import!BY$2:BY$166,Import!$F$2:$F$166,$F105,Import!$G$2:$G$166,$G105)</f>
        <v>0</v>
      </c>
      <c r="CD105" s="25">
        <f ca="1">SUMIFS(Import!CD$2:CD$166,Import!$F$2:$F$166,$F105,Import!$G$2:$G$166,$G105)</f>
        <v>0</v>
      </c>
      <c r="CE105" s="25">
        <f ca="1">SUMIFS(Import!CE$2:CE$166,Import!$F$2:$F$166,$F105,Import!$G$2:$G$166,$G105)</f>
        <v>0</v>
      </c>
      <c r="CF105" s="25">
        <f ca="1">SUMIFS(Import!CF$2:CF$166,Import!$F$2:$F$166,$F105,Import!$G$2:$G$166,$G105)</f>
        <v>0</v>
      </c>
      <c r="CK105" s="25">
        <f ca="1">SUMIFS(Import!CK$2:CK$166,Import!$F$2:$F$166,$F105,Import!$G$2:$G$166,$G105)</f>
        <v>0</v>
      </c>
      <c r="CL105" s="25">
        <f ca="1">SUMIFS(Import!CL$2:CL$166,Import!$F$2:$F$166,$F105,Import!$G$2:$G$166,$G105)</f>
        <v>0</v>
      </c>
      <c r="CM105" s="25">
        <f ca="1">SUMIFS(Import!CM$2:CM$166,Import!$F$2:$F$166,$F105,Import!$G$2:$G$166,$G105)</f>
        <v>0</v>
      </c>
      <c r="CR105" s="25">
        <f ca="1">SUMIFS(Import!CR$2:CR$166,Import!$F$2:$F$166,$F105,Import!$G$2:$G$166,$G105)</f>
        <v>0</v>
      </c>
      <c r="CS105" s="25">
        <f ca="1">SUMIFS(Import!CS$2:CS$166,Import!$F$2:$F$166,$F105,Import!$G$2:$G$166,$G105)</f>
        <v>0</v>
      </c>
      <c r="CT105" s="25">
        <f ca="1">SUMIFS(Import!CT$2:CT$166,Import!$F$2:$F$166,$F105,Import!$G$2:$G$166,$G105)</f>
        <v>0</v>
      </c>
    </row>
    <row r="106" spans="1:98" s="82" customFormat="1" ht="14" thickBot="1" x14ac:dyDescent="0.2">
      <c r="A106" s="108" t="s">
        <v>28</v>
      </c>
      <c r="B106" s="82" t="s">
        <v>29</v>
      </c>
      <c r="C106" s="82">
        <v>1</v>
      </c>
      <c r="D106" s="82" t="s">
        <v>30</v>
      </c>
      <c r="E106" s="82">
        <v>31</v>
      </c>
      <c r="F106" s="82" t="s">
        <v>59</v>
      </c>
      <c r="G106" s="82">
        <v>5</v>
      </c>
      <c r="H106" s="155">
        <f>IF(SUMIFS(Import!H$2:H$237,Import!$F$2:$F$237,$F106,Import!$G$2:$G$237,$G106)=0,Data_T1!$H106,SUMIFS(Import!H$2:H$237,Import!$F$2:$F$237,$F106,Import!$G$2:$G$237,$G106))</f>
        <v>130</v>
      </c>
      <c r="I106" s="155">
        <f>SUMIFS(Import!I$2:I$237,Import!$F$2:$F$237,$F106,Import!$G$2:$G$237,$G106)</f>
        <v>49</v>
      </c>
      <c r="J106" s="82">
        <f>SUMIFS(Import!J$2:J$237,Import!$F$2:$F$237,$F106,Import!$G$2:$G$237,$G106)</f>
        <v>37.69</v>
      </c>
      <c r="K106" s="155">
        <f>SUMIFS(Import!K$2:K$237,Import!$F$2:$F$237,$F106,Import!$G$2:$G$237,$G106)</f>
        <v>81</v>
      </c>
      <c r="L106" s="82">
        <f>SUMIFS(Import!L$2:L$237,Import!$F$2:$F$237,$F106,Import!$G$2:$G$237,$G106)</f>
        <v>62.31</v>
      </c>
      <c r="M106" s="155">
        <f>SUMIFS(Import!M$2:M$237,Import!$F$2:$F$237,$F106,Import!$G$2:$G$237,$G106)</f>
        <v>2</v>
      </c>
      <c r="N106" s="82">
        <f>SUMIFS(Import!N$2:N$237,Import!$F$2:$F$237,$F106,Import!$G$2:$G$237,$G106)</f>
        <v>1.54</v>
      </c>
      <c r="O106" s="82">
        <f>SUMIFS(Import!O$2:O$237,Import!$F$2:$F$237,$F106,Import!$G$2:$G$237,$G106)</f>
        <v>2.4700000000000002</v>
      </c>
      <c r="P106" s="155">
        <f>SUMIFS(Import!P$2:P$237,Import!$F$2:$F$237,$F106,Import!$G$2:$G$237,$G106)</f>
        <v>1</v>
      </c>
      <c r="Q106" s="82">
        <f>SUMIFS(Import!Q$2:Q$237,Import!$F$2:$F$237,$F106,Import!$G$2:$G$237,$G106)</f>
        <v>0.77</v>
      </c>
      <c r="R106" s="82">
        <f>SUMIFS(Import!R$2:R$237,Import!$F$2:$F$237,$F106,Import!$G$2:$G$237,$G106)</f>
        <v>1.23</v>
      </c>
      <c r="S106" s="155">
        <f>SUMIFS(Import!S$2:S$237,Import!$F$2:$F$237,$F106,Import!$G$2:$G$237,$G106)</f>
        <v>78</v>
      </c>
      <c r="T106" s="82">
        <f>SUMIFS(Import!T$2:T$237,Import!$F$2:$F$237,$F106,Import!$G$2:$G$237,$G106)</f>
        <v>60</v>
      </c>
      <c r="U106" s="82">
        <f>SUMIFS(Import!U$2:U$237,Import!$F$2:$F$237,$F106,Import!$G$2:$G$237,$G106)</f>
        <v>96.3</v>
      </c>
      <c r="V106" s="82">
        <v>1</v>
      </c>
      <c r="W106" s="82" t="s">
        <v>32</v>
      </c>
      <c r="X106" s="82" t="s">
        <v>33</v>
      </c>
      <c r="Y106" s="82" t="s">
        <v>34</v>
      </c>
      <c r="Z106" s="159">
        <f>SUMIFS(Import!Z$2:Z$237,Import!$F$2:$F$237,$F106,Import!$G$2:$G$237,$G106)</f>
        <v>45</v>
      </c>
      <c r="AA106" s="82">
        <f>SUMIFS(Import!AA$2:AA$237,Import!$F$2:$F$237,$F106,Import!$G$2:$G$237,$G106)</f>
        <v>34.619999999999997</v>
      </c>
      <c r="AB106" s="170">
        <f>SUMIFS(Import!AB$2:AB$237,Import!$F$2:$F$237,$F106,Import!$G$2:$G$237,$G106)</f>
        <v>57.69</v>
      </c>
      <c r="AC106" s="82">
        <v>2</v>
      </c>
      <c r="AD106" s="82" t="s">
        <v>35</v>
      </c>
      <c r="AE106" s="82" t="s">
        <v>36</v>
      </c>
      <c r="AF106" s="82" t="s">
        <v>37</v>
      </c>
      <c r="AG106" s="159">
        <f>SUMIFS(Import!AG$2:AG$237,Import!$F$2:$F$237,$F106,Import!$G$2:$G$237,$G106)</f>
        <v>33</v>
      </c>
      <c r="AH106" s="82">
        <f>SUMIFS(Import!AH$2:AH$237,Import!$F$2:$F$237,$F106,Import!$G$2:$G$237,$G106)</f>
        <v>25.38</v>
      </c>
      <c r="AI106" s="119">
        <f>SUMIFS(Import!AI$2:AI$237,Import!$F$2:$F$237,$F106,Import!$G$2:$G$237,$G106)</f>
        <v>42.31</v>
      </c>
      <c r="AN106" s="82">
        <f ca="1">SUMIFS(Import!AN$2:AN$166,Import!$F$2:$F$166,$F106,Import!$G$2:$G$166,$G106)</f>
        <v>0</v>
      </c>
      <c r="AO106" s="82">
        <f ca="1">SUMIFS(Import!AO$2:AO$166,Import!$F$2:$F$166,$F106,Import!$G$2:$G$166,$G106)</f>
        <v>0</v>
      </c>
      <c r="AP106" s="82">
        <f ca="1">SUMIFS(Import!AP$2:AP$166,Import!$F$2:$F$166,$F106,Import!$G$2:$G$166,$G106)</f>
        <v>0</v>
      </c>
      <c r="AU106" s="82">
        <f ca="1">SUMIFS(Import!AU$2:AU$166,Import!$F$2:$F$166,$F106,Import!$G$2:$G$166,$G106)</f>
        <v>0</v>
      </c>
      <c r="AV106" s="82">
        <f ca="1">SUMIFS(Import!AV$2:AV$166,Import!$F$2:$F$166,$F106,Import!$G$2:$G$166,$G106)</f>
        <v>0</v>
      </c>
      <c r="AW106" s="82">
        <f ca="1">SUMIFS(Import!AW$2:AW$166,Import!$F$2:$F$166,$F106,Import!$G$2:$G$166,$G106)</f>
        <v>0</v>
      </c>
      <c r="BB106" s="82">
        <f ca="1">SUMIFS(Import!BB$2:BB$166,Import!$F$2:$F$166,$F106,Import!$G$2:$G$166,$G106)</f>
        <v>0</v>
      </c>
      <c r="BC106" s="82">
        <f ca="1">SUMIFS(Import!BC$2:BC$166,Import!$F$2:$F$166,$F106,Import!$G$2:$G$166,$G106)</f>
        <v>0</v>
      </c>
      <c r="BD106" s="82">
        <f ca="1">SUMIFS(Import!BD$2:BD$166,Import!$F$2:$F$166,$F106,Import!$G$2:$G$166,$G106)</f>
        <v>0</v>
      </c>
      <c r="BI106" s="82">
        <f ca="1">SUMIFS(Import!BI$2:BI$166,Import!$F$2:$F$166,$F106,Import!$G$2:$G$166,$G106)</f>
        <v>0</v>
      </c>
      <c r="BJ106" s="82">
        <f ca="1">SUMIFS(Import!BJ$2:BJ$166,Import!$F$2:$F$166,$F106,Import!$G$2:$G$166,$G106)</f>
        <v>0</v>
      </c>
      <c r="BK106" s="82">
        <f ca="1">SUMIFS(Import!BK$2:BK$166,Import!$F$2:$F$166,$F106,Import!$G$2:$G$166,$G106)</f>
        <v>0</v>
      </c>
      <c r="BP106" s="82">
        <f ca="1">SUMIFS(Import!BP$2:BP$166,Import!$F$2:$F$166,$F106,Import!$G$2:$G$166,$G106)</f>
        <v>0</v>
      </c>
      <c r="BQ106" s="82">
        <f ca="1">SUMIFS(Import!BQ$2:BQ$166,Import!$F$2:$F$166,$F106,Import!$G$2:$G$166,$G106)</f>
        <v>0</v>
      </c>
      <c r="BR106" s="82">
        <f ca="1">SUMIFS(Import!BR$2:BR$166,Import!$F$2:$F$166,$F106,Import!$G$2:$G$166,$G106)</f>
        <v>0</v>
      </c>
      <c r="BW106" s="82">
        <f ca="1">SUMIFS(Import!BW$2:BW$166,Import!$F$2:$F$166,$F106,Import!$G$2:$G$166,$G106)</f>
        <v>0</v>
      </c>
      <c r="BX106" s="82">
        <f ca="1">SUMIFS(Import!BX$2:BX$166,Import!$F$2:$F$166,$F106,Import!$G$2:$G$166,$G106)</f>
        <v>0</v>
      </c>
      <c r="BY106" s="82">
        <f ca="1">SUMIFS(Import!BY$2:BY$166,Import!$F$2:$F$166,$F106,Import!$G$2:$G$166,$G106)</f>
        <v>0</v>
      </c>
      <c r="CD106" s="82">
        <f ca="1">SUMIFS(Import!CD$2:CD$166,Import!$F$2:$F$166,$F106,Import!$G$2:$G$166,$G106)</f>
        <v>0</v>
      </c>
      <c r="CE106" s="82">
        <f ca="1">SUMIFS(Import!CE$2:CE$166,Import!$F$2:$F$166,$F106,Import!$G$2:$G$166,$G106)</f>
        <v>0</v>
      </c>
      <c r="CF106" s="82">
        <f ca="1">SUMIFS(Import!CF$2:CF$166,Import!$F$2:$F$166,$F106,Import!$G$2:$G$166,$G106)</f>
        <v>0</v>
      </c>
      <c r="CK106" s="82">
        <f ca="1">SUMIFS(Import!CK$2:CK$166,Import!$F$2:$F$166,$F106,Import!$G$2:$G$166,$G106)</f>
        <v>0</v>
      </c>
      <c r="CL106" s="82">
        <f ca="1">SUMIFS(Import!CL$2:CL$166,Import!$F$2:$F$166,$F106,Import!$G$2:$G$166,$G106)</f>
        <v>0</v>
      </c>
      <c r="CM106" s="82">
        <f ca="1">SUMIFS(Import!CM$2:CM$166,Import!$F$2:$F$166,$F106,Import!$G$2:$G$166,$G106)</f>
        <v>0</v>
      </c>
      <c r="CR106" s="82">
        <f ca="1">SUMIFS(Import!CR$2:CR$166,Import!$F$2:$F$166,$F106,Import!$G$2:$G$166,$G106)</f>
        <v>0</v>
      </c>
      <c r="CS106" s="82">
        <f ca="1">SUMIFS(Import!CS$2:CS$166,Import!$F$2:$F$166,$F106,Import!$G$2:$G$166,$G106)</f>
        <v>0</v>
      </c>
      <c r="CT106" s="82">
        <f ca="1">SUMIFS(Import!CT$2:CT$166,Import!$F$2:$F$166,$F106,Import!$G$2:$G$166,$G106)</f>
        <v>0</v>
      </c>
    </row>
    <row r="107" spans="1:98" s="107" customFormat="1" x14ac:dyDescent="0.15">
      <c r="A107" s="106" t="s">
        <v>28</v>
      </c>
      <c r="B107" s="107" t="s">
        <v>29</v>
      </c>
      <c r="C107" s="107">
        <v>1</v>
      </c>
      <c r="D107" s="107" t="s">
        <v>30</v>
      </c>
      <c r="E107" s="107">
        <v>32</v>
      </c>
      <c r="F107" s="107" t="s">
        <v>60</v>
      </c>
      <c r="G107" s="107">
        <v>1</v>
      </c>
      <c r="H107" s="154">
        <f>IF(SUMIFS(Import!H$2:H$237,Import!$F$2:$F$237,$F107,Import!$G$2:$G$237,$G107)=0,Data_T1!$H107,SUMIFS(Import!H$2:H$237,Import!$F$2:$F$237,$F107,Import!$G$2:$G$237,$G107))</f>
        <v>155</v>
      </c>
      <c r="I107" s="154">
        <f>SUMIFS(Import!I$2:I$237,Import!$F$2:$F$237,$F107,Import!$G$2:$G$237,$G107)</f>
        <v>60</v>
      </c>
      <c r="J107" s="107">
        <f>SUMIFS(Import!J$2:J$237,Import!$F$2:$F$237,$F107,Import!$G$2:$G$237,$G107)</f>
        <v>38.71</v>
      </c>
      <c r="K107" s="154">
        <f>SUMIFS(Import!K$2:K$237,Import!$F$2:$F$237,$F107,Import!$G$2:$G$237,$G107)</f>
        <v>95</v>
      </c>
      <c r="L107" s="107">
        <f>SUMIFS(Import!L$2:L$237,Import!$F$2:$F$237,$F107,Import!$G$2:$G$237,$G107)</f>
        <v>61.29</v>
      </c>
      <c r="M107" s="154">
        <f>SUMIFS(Import!M$2:M$237,Import!$F$2:$F$237,$F107,Import!$G$2:$G$237,$G107)</f>
        <v>7</v>
      </c>
      <c r="N107" s="107">
        <f>SUMIFS(Import!N$2:N$237,Import!$F$2:$F$237,$F107,Import!$G$2:$G$237,$G107)</f>
        <v>4.5199999999999996</v>
      </c>
      <c r="O107" s="107">
        <f>SUMIFS(Import!O$2:O$237,Import!$F$2:$F$237,$F107,Import!$G$2:$G$237,$G107)</f>
        <v>7.37</v>
      </c>
      <c r="P107" s="154">
        <f>SUMIFS(Import!P$2:P$237,Import!$F$2:$F$237,$F107,Import!$G$2:$G$237,$G107)</f>
        <v>0</v>
      </c>
      <c r="Q107" s="107">
        <f>SUMIFS(Import!Q$2:Q$237,Import!$F$2:$F$237,$F107,Import!$G$2:$G$237,$G107)</f>
        <v>0</v>
      </c>
      <c r="R107" s="107">
        <f>SUMIFS(Import!R$2:R$237,Import!$F$2:$F$237,$F107,Import!$G$2:$G$237,$G107)</f>
        <v>0</v>
      </c>
      <c r="S107" s="154">
        <f>SUMIFS(Import!S$2:S$237,Import!$F$2:$F$237,$F107,Import!$G$2:$G$237,$G107)</f>
        <v>88</v>
      </c>
      <c r="T107" s="107">
        <f>SUMIFS(Import!T$2:T$237,Import!$F$2:$F$237,$F107,Import!$G$2:$G$237,$G107)</f>
        <v>56.77</v>
      </c>
      <c r="U107" s="107">
        <f>SUMIFS(Import!U$2:U$237,Import!$F$2:$F$237,$F107,Import!$G$2:$G$237,$G107)</f>
        <v>92.63</v>
      </c>
      <c r="V107" s="107">
        <v>1</v>
      </c>
      <c r="W107" s="107" t="s">
        <v>32</v>
      </c>
      <c r="X107" s="107" t="s">
        <v>33</v>
      </c>
      <c r="Y107" s="107" t="s">
        <v>34</v>
      </c>
      <c r="Z107" s="158">
        <f>SUMIFS(Import!Z$2:Z$237,Import!$F$2:$F$237,$F107,Import!$G$2:$G$237,$G107)</f>
        <v>40</v>
      </c>
      <c r="AA107" s="107">
        <f>SUMIFS(Import!AA$2:AA$237,Import!$F$2:$F$237,$F107,Import!$G$2:$G$237,$G107)</f>
        <v>25.81</v>
      </c>
      <c r="AB107" s="173">
        <f>SUMIFS(Import!AB$2:AB$237,Import!$F$2:$F$237,$F107,Import!$G$2:$G$237,$G107)</f>
        <v>45.45</v>
      </c>
      <c r="AC107" s="107">
        <v>2</v>
      </c>
      <c r="AD107" s="107" t="s">
        <v>35</v>
      </c>
      <c r="AE107" s="107" t="s">
        <v>36</v>
      </c>
      <c r="AF107" s="107" t="s">
        <v>37</v>
      </c>
      <c r="AG107" s="158">
        <f>SUMIFS(Import!AG$2:AG$237,Import!$F$2:$F$237,$F107,Import!$G$2:$G$237,$G107)</f>
        <v>48</v>
      </c>
      <c r="AH107" s="107">
        <f>SUMIFS(Import!AH$2:AH$237,Import!$F$2:$F$237,$F107,Import!$G$2:$G$237,$G107)</f>
        <v>30.97</v>
      </c>
      <c r="AI107" s="117">
        <f>SUMIFS(Import!AI$2:AI$237,Import!$F$2:$F$237,$F107,Import!$G$2:$G$237,$G107)</f>
        <v>54.55</v>
      </c>
      <c r="AN107" s="107">
        <f ca="1">SUMIFS(Import!AN$2:AN$166,Import!$F$2:$F$166,$F107,Import!$G$2:$G$166,$G107)</f>
        <v>0</v>
      </c>
      <c r="AO107" s="107">
        <f ca="1">SUMIFS(Import!AO$2:AO$166,Import!$F$2:$F$166,$F107,Import!$G$2:$G$166,$G107)</f>
        <v>0</v>
      </c>
      <c r="AP107" s="107">
        <f ca="1">SUMIFS(Import!AP$2:AP$166,Import!$F$2:$F$166,$F107,Import!$G$2:$G$166,$G107)</f>
        <v>0</v>
      </c>
      <c r="AU107" s="107">
        <f ca="1">SUMIFS(Import!AU$2:AU$166,Import!$F$2:$F$166,$F107,Import!$G$2:$G$166,$G107)</f>
        <v>0</v>
      </c>
      <c r="AV107" s="107">
        <f ca="1">SUMIFS(Import!AV$2:AV$166,Import!$F$2:$F$166,$F107,Import!$G$2:$G$166,$G107)</f>
        <v>0</v>
      </c>
      <c r="AW107" s="107">
        <f ca="1">SUMIFS(Import!AW$2:AW$166,Import!$F$2:$F$166,$F107,Import!$G$2:$G$166,$G107)</f>
        <v>0</v>
      </c>
      <c r="BB107" s="107">
        <f ca="1">SUMIFS(Import!BB$2:BB$166,Import!$F$2:$F$166,$F107,Import!$G$2:$G$166,$G107)</f>
        <v>0</v>
      </c>
      <c r="BC107" s="107">
        <f ca="1">SUMIFS(Import!BC$2:BC$166,Import!$F$2:$F$166,$F107,Import!$G$2:$G$166,$G107)</f>
        <v>0</v>
      </c>
      <c r="BD107" s="107">
        <f ca="1">SUMIFS(Import!BD$2:BD$166,Import!$F$2:$F$166,$F107,Import!$G$2:$G$166,$G107)</f>
        <v>0</v>
      </c>
      <c r="BI107" s="107">
        <f ca="1">SUMIFS(Import!BI$2:BI$166,Import!$F$2:$F$166,$F107,Import!$G$2:$G$166,$G107)</f>
        <v>0</v>
      </c>
      <c r="BJ107" s="107">
        <f ca="1">SUMIFS(Import!BJ$2:BJ$166,Import!$F$2:$F$166,$F107,Import!$G$2:$G$166,$G107)</f>
        <v>0</v>
      </c>
      <c r="BK107" s="107">
        <f ca="1">SUMIFS(Import!BK$2:BK$166,Import!$F$2:$F$166,$F107,Import!$G$2:$G$166,$G107)</f>
        <v>0</v>
      </c>
      <c r="BP107" s="107">
        <f ca="1">SUMIFS(Import!BP$2:BP$166,Import!$F$2:$F$166,$F107,Import!$G$2:$G$166,$G107)</f>
        <v>0</v>
      </c>
      <c r="BQ107" s="107">
        <f ca="1">SUMIFS(Import!BQ$2:BQ$166,Import!$F$2:$F$166,$F107,Import!$G$2:$G$166,$G107)</f>
        <v>0</v>
      </c>
      <c r="BR107" s="107">
        <f ca="1">SUMIFS(Import!BR$2:BR$166,Import!$F$2:$F$166,$F107,Import!$G$2:$G$166,$G107)</f>
        <v>0</v>
      </c>
      <c r="BW107" s="107">
        <f ca="1">SUMIFS(Import!BW$2:BW$166,Import!$F$2:$F$166,$F107,Import!$G$2:$G$166,$G107)</f>
        <v>0</v>
      </c>
      <c r="BX107" s="107">
        <f ca="1">SUMIFS(Import!BX$2:BX$166,Import!$F$2:$F$166,$F107,Import!$G$2:$G$166,$G107)</f>
        <v>0</v>
      </c>
      <c r="BY107" s="107">
        <f ca="1">SUMIFS(Import!BY$2:BY$166,Import!$F$2:$F$166,$F107,Import!$G$2:$G$166,$G107)</f>
        <v>0</v>
      </c>
      <c r="CD107" s="107">
        <f ca="1">SUMIFS(Import!CD$2:CD$166,Import!$F$2:$F$166,$F107,Import!$G$2:$G$166,$G107)</f>
        <v>0</v>
      </c>
      <c r="CE107" s="107">
        <f ca="1">SUMIFS(Import!CE$2:CE$166,Import!$F$2:$F$166,$F107,Import!$G$2:$G$166,$G107)</f>
        <v>0</v>
      </c>
      <c r="CF107" s="107">
        <f ca="1">SUMIFS(Import!CF$2:CF$166,Import!$F$2:$F$166,$F107,Import!$G$2:$G$166,$G107)</f>
        <v>0</v>
      </c>
      <c r="CK107" s="107">
        <f ca="1">SUMIFS(Import!CK$2:CK$166,Import!$F$2:$F$166,$F107,Import!$G$2:$G$166,$G107)</f>
        <v>0</v>
      </c>
      <c r="CL107" s="107">
        <f ca="1">SUMIFS(Import!CL$2:CL$166,Import!$F$2:$F$166,$F107,Import!$G$2:$G$166,$G107)</f>
        <v>0</v>
      </c>
      <c r="CM107" s="107">
        <f ca="1">SUMIFS(Import!CM$2:CM$166,Import!$F$2:$F$166,$F107,Import!$G$2:$G$166,$G107)</f>
        <v>0</v>
      </c>
      <c r="CR107" s="107">
        <f ca="1">SUMIFS(Import!CR$2:CR$166,Import!$F$2:$F$166,$F107,Import!$G$2:$G$166,$G107)</f>
        <v>0</v>
      </c>
      <c r="CS107" s="107">
        <f ca="1">SUMIFS(Import!CS$2:CS$166,Import!$F$2:$F$166,$F107,Import!$G$2:$G$166,$G107)</f>
        <v>0</v>
      </c>
      <c r="CT107" s="107">
        <f ca="1">SUMIFS(Import!CT$2:CT$166,Import!$F$2:$F$166,$F107,Import!$G$2:$G$166,$G107)</f>
        <v>0</v>
      </c>
    </row>
    <row r="108" spans="1:98" s="25" customFormat="1" x14ac:dyDescent="0.15">
      <c r="A108" s="109" t="s">
        <v>28</v>
      </c>
      <c r="B108" s="25" t="s">
        <v>29</v>
      </c>
      <c r="C108" s="25">
        <v>1</v>
      </c>
      <c r="D108" s="25" t="s">
        <v>30</v>
      </c>
      <c r="E108" s="25">
        <v>32</v>
      </c>
      <c r="F108" s="25" t="s">
        <v>60</v>
      </c>
      <c r="G108" s="25">
        <v>2</v>
      </c>
      <c r="H108" s="156">
        <f>IF(SUMIFS(Import!H$2:H$237,Import!$F$2:$F$237,$F108,Import!$G$2:$G$237,$G108)=0,Data_T1!$H108,SUMIFS(Import!H$2:H$237,Import!$F$2:$F$237,$F108,Import!$G$2:$G$237,$G108))</f>
        <v>92</v>
      </c>
      <c r="I108" s="156">
        <f>SUMIFS(Import!I$2:I$237,Import!$F$2:$F$237,$F108,Import!$G$2:$G$237,$G108)</f>
        <v>45</v>
      </c>
      <c r="J108" s="25">
        <f>SUMIFS(Import!J$2:J$237,Import!$F$2:$F$237,$F108,Import!$G$2:$G$237,$G108)</f>
        <v>48.91</v>
      </c>
      <c r="K108" s="156">
        <f>SUMIFS(Import!K$2:K$237,Import!$F$2:$F$237,$F108,Import!$G$2:$G$237,$G108)</f>
        <v>47</v>
      </c>
      <c r="L108" s="25">
        <f>SUMIFS(Import!L$2:L$237,Import!$F$2:$F$237,$F108,Import!$G$2:$G$237,$G108)</f>
        <v>51.09</v>
      </c>
      <c r="M108" s="156">
        <f>SUMIFS(Import!M$2:M$237,Import!$F$2:$F$237,$F108,Import!$G$2:$G$237,$G108)</f>
        <v>2</v>
      </c>
      <c r="N108" s="25">
        <f>SUMIFS(Import!N$2:N$237,Import!$F$2:$F$237,$F108,Import!$G$2:$G$237,$G108)</f>
        <v>2.17</v>
      </c>
      <c r="O108" s="25">
        <f>SUMIFS(Import!O$2:O$237,Import!$F$2:$F$237,$F108,Import!$G$2:$G$237,$G108)</f>
        <v>4.26</v>
      </c>
      <c r="P108" s="156">
        <f>SUMIFS(Import!P$2:P$237,Import!$F$2:$F$237,$F108,Import!$G$2:$G$237,$G108)</f>
        <v>0</v>
      </c>
      <c r="Q108" s="25">
        <f>SUMIFS(Import!Q$2:Q$237,Import!$F$2:$F$237,$F108,Import!$G$2:$G$237,$G108)</f>
        <v>0</v>
      </c>
      <c r="R108" s="25">
        <f>SUMIFS(Import!R$2:R$237,Import!$F$2:$F$237,$F108,Import!$G$2:$G$237,$G108)</f>
        <v>0</v>
      </c>
      <c r="S108" s="156">
        <f>SUMIFS(Import!S$2:S$237,Import!$F$2:$F$237,$F108,Import!$G$2:$G$237,$G108)</f>
        <v>45</v>
      </c>
      <c r="T108" s="25">
        <f>SUMIFS(Import!T$2:T$237,Import!$F$2:$F$237,$F108,Import!$G$2:$G$237,$G108)</f>
        <v>48.91</v>
      </c>
      <c r="U108" s="25">
        <f>SUMIFS(Import!U$2:U$237,Import!$F$2:$F$237,$F108,Import!$G$2:$G$237,$G108)</f>
        <v>95.74</v>
      </c>
      <c r="V108" s="25">
        <v>1</v>
      </c>
      <c r="W108" s="25" t="s">
        <v>32</v>
      </c>
      <c r="X108" s="25" t="s">
        <v>33</v>
      </c>
      <c r="Y108" s="25" t="s">
        <v>34</v>
      </c>
      <c r="Z108" s="160">
        <f>SUMIFS(Import!Z$2:Z$237,Import!$F$2:$F$237,$F108,Import!$G$2:$G$237,$G108)</f>
        <v>20</v>
      </c>
      <c r="AA108" s="25">
        <f>SUMIFS(Import!AA$2:AA$237,Import!$F$2:$F$237,$F108,Import!$G$2:$G$237,$G108)</f>
        <v>21.74</v>
      </c>
      <c r="AB108" s="176">
        <f>SUMIFS(Import!AB$2:AB$237,Import!$F$2:$F$237,$F108,Import!$G$2:$G$237,$G108)</f>
        <v>44.44</v>
      </c>
      <c r="AC108" s="25">
        <v>2</v>
      </c>
      <c r="AD108" s="25" t="s">
        <v>35</v>
      </c>
      <c r="AE108" s="25" t="s">
        <v>36</v>
      </c>
      <c r="AF108" s="25" t="s">
        <v>37</v>
      </c>
      <c r="AG108" s="160">
        <f>SUMIFS(Import!AG$2:AG$237,Import!$F$2:$F$237,$F108,Import!$G$2:$G$237,$G108)</f>
        <v>25</v>
      </c>
      <c r="AH108" s="25">
        <f>SUMIFS(Import!AH$2:AH$237,Import!$F$2:$F$237,$F108,Import!$G$2:$G$237,$G108)</f>
        <v>27.17</v>
      </c>
      <c r="AI108" s="118">
        <f>SUMIFS(Import!AI$2:AI$237,Import!$F$2:$F$237,$F108,Import!$G$2:$G$237,$G108)</f>
        <v>55.56</v>
      </c>
      <c r="AN108" s="25">
        <f ca="1">SUMIFS(Import!AN$2:AN$166,Import!$F$2:$F$166,$F108,Import!$G$2:$G$166,$G108)</f>
        <v>0</v>
      </c>
      <c r="AO108" s="25">
        <f ca="1">SUMIFS(Import!AO$2:AO$166,Import!$F$2:$F$166,$F108,Import!$G$2:$G$166,$G108)</f>
        <v>0</v>
      </c>
      <c r="AP108" s="25">
        <f ca="1">SUMIFS(Import!AP$2:AP$166,Import!$F$2:$F$166,$F108,Import!$G$2:$G$166,$G108)</f>
        <v>0</v>
      </c>
      <c r="AU108" s="25">
        <f ca="1">SUMIFS(Import!AU$2:AU$166,Import!$F$2:$F$166,$F108,Import!$G$2:$G$166,$G108)</f>
        <v>0</v>
      </c>
      <c r="AV108" s="25">
        <f ca="1">SUMIFS(Import!AV$2:AV$166,Import!$F$2:$F$166,$F108,Import!$G$2:$G$166,$G108)</f>
        <v>0</v>
      </c>
      <c r="AW108" s="25">
        <f ca="1">SUMIFS(Import!AW$2:AW$166,Import!$F$2:$F$166,$F108,Import!$G$2:$G$166,$G108)</f>
        <v>0</v>
      </c>
      <c r="BB108" s="25">
        <f ca="1">SUMIFS(Import!BB$2:BB$166,Import!$F$2:$F$166,$F108,Import!$G$2:$G$166,$G108)</f>
        <v>0</v>
      </c>
      <c r="BC108" s="25">
        <f ca="1">SUMIFS(Import!BC$2:BC$166,Import!$F$2:$F$166,$F108,Import!$G$2:$G$166,$G108)</f>
        <v>0</v>
      </c>
      <c r="BD108" s="25">
        <f ca="1">SUMIFS(Import!BD$2:BD$166,Import!$F$2:$F$166,$F108,Import!$G$2:$G$166,$G108)</f>
        <v>0</v>
      </c>
      <c r="BI108" s="25">
        <f ca="1">SUMIFS(Import!BI$2:BI$166,Import!$F$2:$F$166,$F108,Import!$G$2:$G$166,$G108)</f>
        <v>0</v>
      </c>
      <c r="BJ108" s="25">
        <f ca="1">SUMIFS(Import!BJ$2:BJ$166,Import!$F$2:$F$166,$F108,Import!$G$2:$G$166,$G108)</f>
        <v>0</v>
      </c>
      <c r="BK108" s="25">
        <f ca="1">SUMIFS(Import!BK$2:BK$166,Import!$F$2:$F$166,$F108,Import!$G$2:$G$166,$G108)</f>
        <v>0</v>
      </c>
      <c r="BP108" s="25">
        <f ca="1">SUMIFS(Import!BP$2:BP$166,Import!$F$2:$F$166,$F108,Import!$G$2:$G$166,$G108)</f>
        <v>0</v>
      </c>
      <c r="BQ108" s="25">
        <f ca="1">SUMIFS(Import!BQ$2:BQ$166,Import!$F$2:$F$166,$F108,Import!$G$2:$G$166,$G108)</f>
        <v>0</v>
      </c>
      <c r="BR108" s="25">
        <f ca="1">SUMIFS(Import!BR$2:BR$166,Import!$F$2:$F$166,$F108,Import!$G$2:$G$166,$G108)</f>
        <v>0</v>
      </c>
      <c r="BW108" s="25">
        <f ca="1">SUMIFS(Import!BW$2:BW$166,Import!$F$2:$F$166,$F108,Import!$G$2:$G$166,$G108)</f>
        <v>0</v>
      </c>
      <c r="BX108" s="25">
        <f ca="1">SUMIFS(Import!BX$2:BX$166,Import!$F$2:$F$166,$F108,Import!$G$2:$G$166,$G108)</f>
        <v>0</v>
      </c>
      <c r="BY108" s="25">
        <f ca="1">SUMIFS(Import!BY$2:BY$166,Import!$F$2:$F$166,$F108,Import!$G$2:$G$166,$G108)</f>
        <v>0</v>
      </c>
      <c r="CD108" s="25">
        <f ca="1">SUMIFS(Import!CD$2:CD$166,Import!$F$2:$F$166,$F108,Import!$G$2:$G$166,$G108)</f>
        <v>0</v>
      </c>
      <c r="CE108" s="25">
        <f ca="1">SUMIFS(Import!CE$2:CE$166,Import!$F$2:$F$166,$F108,Import!$G$2:$G$166,$G108)</f>
        <v>0</v>
      </c>
      <c r="CF108" s="25">
        <f ca="1">SUMIFS(Import!CF$2:CF$166,Import!$F$2:$F$166,$F108,Import!$G$2:$G$166,$G108)</f>
        <v>0</v>
      </c>
      <c r="CK108" s="25">
        <f ca="1">SUMIFS(Import!CK$2:CK$166,Import!$F$2:$F$166,$F108,Import!$G$2:$G$166,$G108)</f>
        <v>0</v>
      </c>
      <c r="CL108" s="25">
        <f ca="1">SUMIFS(Import!CL$2:CL$166,Import!$F$2:$F$166,$F108,Import!$G$2:$G$166,$G108)</f>
        <v>0</v>
      </c>
      <c r="CM108" s="25">
        <f ca="1">SUMIFS(Import!CM$2:CM$166,Import!$F$2:$F$166,$F108,Import!$G$2:$G$166,$G108)</f>
        <v>0</v>
      </c>
      <c r="CR108" s="25">
        <f ca="1">SUMIFS(Import!CR$2:CR$166,Import!$F$2:$F$166,$F108,Import!$G$2:$G$166,$G108)</f>
        <v>0</v>
      </c>
      <c r="CS108" s="25">
        <f ca="1">SUMIFS(Import!CS$2:CS$166,Import!$F$2:$F$166,$F108,Import!$G$2:$G$166,$G108)</f>
        <v>0</v>
      </c>
      <c r="CT108" s="25">
        <f ca="1">SUMIFS(Import!CT$2:CT$166,Import!$F$2:$F$166,$F108,Import!$G$2:$G$166,$G108)</f>
        <v>0</v>
      </c>
    </row>
    <row r="109" spans="1:98" s="82" customFormat="1" ht="14" thickBot="1" x14ac:dyDescent="0.2">
      <c r="A109" s="108" t="s">
        <v>28</v>
      </c>
      <c r="B109" s="82" t="s">
        <v>29</v>
      </c>
      <c r="C109" s="82">
        <v>1</v>
      </c>
      <c r="D109" s="82" t="s">
        <v>30</v>
      </c>
      <c r="E109" s="82">
        <v>32</v>
      </c>
      <c r="F109" s="82" t="s">
        <v>60</v>
      </c>
      <c r="G109" s="82">
        <v>3</v>
      </c>
      <c r="H109" s="155">
        <f>IF(SUMIFS(Import!H$2:H$237,Import!$F$2:$F$237,$F109,Import!$G$2:$G$237,$G109)=0,Data_T1!$H109,SUMIFS(Import!H$2:H$237,Import!$F$2:$F$237,$F109,Import!$G$2:$G$237,$G109))</f>
        <v>44</v>
      </c>
      <c r="I109" s="155">
        <f>SUMIFS(Import!I$2:I$237,Import!$F$2:$F$237,$F109,Import!$G$2:$G$237,$G109)</f>
        <v>23</v>
      </c>
      <c r="J109" s="82">
        <f>SUMIFS(Import!J$2:J$237,Import!$F$2:$F$237,$F109,Import!$G$2:$G$237,$G109)</f>
        <v>52.27</v>
      </c>
      <c r="K109" s="155">
        <f>SUMIFS(Import!K$2:K$237,Import!$F$2:$F$237,$F109,Import!$G$2:$G$237,$G109)</f>
        <v>21</v>
      </c>
      <c r="L109" s="82">
        <f>SUMIFS(Import!L$2:L$237,Import!$F$2:$F$237,$F109,Import!$G$2:$G$237,$G109)</f>
        <v>47.73</v>
      </c>
      <c r="M109" s="155">
        <f>SUMIFS(Import!M$2:M$237,Import!$F$2:$F$237,$F109,Import!$G$2:$G$237,$G109)</f>
        <v>0</v>
      </c>
      <c r="N109" s="82">
        <f>SUMIFS(Import!N$2:N$237,Import!$F$2:$F$237,$F109,Import!$G$2:$G$237,$G109)</f>
        <v>0</v>
      </c>
      <c r="O109" s="82">
        <f>SUMIFS(Import!O$2:O$237,Import!$F$2:$F$237,$F109,Import!$G$2:$G$237,$G109)</f>
        <v>0</v>
      </c>
      <c r="P109" s="155">
        <f>SUMIFS(Import!P$2:P$237,Import!$F$2:$F$237,$F109,Import!$G$2:$G$237,$G109)</f>
        <v>0</v>
      </c>
      <c r="Q109" s="82">
        <f>SUMIFS(Import!Q$2:Q$237,Import!$F$2:$F$237,$F109,Import!$G$2:$G$237,$G109)</f>
        <v>0</v>
      </c>
      <c r="R109" s="82">
        <f>SUMIFS(Import!R$2:R$237,Import!$F$2:$F$237,$F109,Import!$G$2:$G$237,$G109)</f>
        <v>0</v>
      </c>
      <c r="S109" s="155">
        <f>SUMIFS(Import!S$2:S$237,Import!$F$2:$F$237,$F109,Import!$G$2:$G$237,$G109)</f>
        <v>21</v>
      </c>
      <c r="T109" s="82">
        <f>SUMIFS(Import!T$2:T$237,Import!$F$2:$F$237,$F109,Import!$G$2:$G$237,$G109)</f>
        <v>47.73</v>
      </c>
      <c r="U109" s="82">
        <f>SUMIFS(Import!U$2:U$237,Import!$F$2:$F$237,$F109,Import!$G$2:$G$237,$G109)</f>
        <v>100</v>
      </c>
      <c r="V109" s="82">
        <v>1</v>
      </c>
      <c r="W109" s="82" t="s">
        <v>32</v>
      </c>
      <c r="X109" s="82" t="s">
        <v>33</v>
      </c>
      <c r="Y109" s="82" t="s">
        <v>34</v>
      </c>
      <c r="Z109" s="159">
        <f>SUMIFS(Import!Z$2:Z$237,Import!$F$2:$F$237,$F109,Import!$G$2:$G$237,$G109)</f>
        <v>16</v>
      </c>
      <c r="AA109" s="82">
        <f>SUMIFS(Import!AA$2:AA$237,Import!$F$2:$F$237,$F109,Import!$G$2:$G$237,$G109)</f>
        <v>36.36</v>
      </c>
      <c r="AB109" s="170">
        <f>SUMIFS(Import!AB$2:AB$237,Import!$F$2:$F$237,$F109,Import!$G$2:$G$237,$G109)</f>
        <v>76.19</v>
      </c>
      <c r="AC109" s="82">
        <v>2</v>
      </c>
      <c r="AD109" s="82" t="s">
        <v>35</v>
      </c>
      <c r="AE109" s="82" t="s">
        <v>36</v>
      </c>
      <c r="AF109" s="82" t="s">
        <v>37</v>
      </c>
      <c r="AG109" s="159">
        <f>SUMIFS(Import!AG$2:AG$237,Import!$F$2:$F$237,$F109,Import!$G$2:$G$237,$G109)</f>
        <v>5</v>
      </c>
      <c r="AH109" s="82">
        <f>SUMIFS(Import!AH$2:AH$237,Import!$F$2:$F$237,$F109,Import!$G$2:$G$237,$G109)</f>
        <v>11.36</v>
      </c>
      <c r="AI109" s="119">
        <f>SUMIFS(Import!AI$2:AI$237,Import!$F$2:$F$237,$F109,Import!$G$2:$G$237,$G109)</f>
        <v>23.81</v>
      </c>
      <c r="AN109" s="82">
        <f ca="1">SUMIFS(Import!AN$2:AN$166,Import!$F$2:$F$166,$F109,Import!$G$2:$G$166,$G109)</f>
        <v>0</v>
      </c>
      <c r="AO109" s="82">
        <f ca="1">SUMIFS(Import!AO$2:AO$166,Import!$F$2:$F$166,$F109,Import!$G$2:$G$166,$G109)</f>
        <v>0</v>
      </c>
      <c r="AP109" s="82">
        <f ca="1">SUMIFS(Import!AP$2:AP$166,Import!$F$2:$F$166,$F109,Import!$G$2:$G$166,$G109)</f>
        <v>0</v>
      </c>
      <c r="AU109" s="82">
        <f ca="1">SUMIFS(Import!AU$2:AU$166,Import!$F$2:$F$166,$F109,Import!$G$2:$G$166,$G109)</f>
        <v>0</v>
      </c>
      <c r="AV109" s="82">
        <f ca="1">SUMIFS(Import!AV$2:AV$166,Import!$F$2:$F$166,$F109,Import!$G$2:$G$166,$G109)</f>
        <v>0</v>
      </c>
      <c r="AW109" s="82">
        <f ca="1">SUMIFS(Import!AW$2:AW$166,Import!$F$2:$F$166,$F109,Import!$G$2:$G$166,$G109)</f>
        <v>0</v>
      </c>
      <c r="BB109" s="82">
        <f ca="1">SUMIFS(Import!BB$2:BB$166,Import!$F$2:$F$166,$F109,Import!$G$2:$G$166,$G109)</f>
        <v>0</v>
      </c>
      <c r="BC109" s="82">
        <f ca="1">SUMIFS(Import!BC$2:BC$166,Import!$F$2:$F$166,$F109,Import!$G$2:$G$166,$G109)</f>
        <v>0</v>
      </c>
      <c r="BD109" s="82">
        <f ca="1">SUMIFS(Import!BD$2:BD$166,Import!$F$2:$F$166,$F109,Import!$G$2:$G$166,$G109)</f>
        <v>0</v>
      </c>
      <c r="BI109" s="82">
        <f ca="1">SUMIFS(Import!BI$2:BI$166,Import!$F$2:$F$166,$F109,Import!$G$2:$G$166,$G109)</f>
        <v>0</v>
      </c>
      <c r="BJ109" s="82">
        <f ca="1">SUMIFS(Import!BJ$2:BJ$166,Import!$F$2:$F$166,$F109,Import!$G$2:$G$166,$G109)</f>
        <v>0</v>
      </c>
      <c r="BK109" s="82">
        <f ca="1">SUMIFS(Import!BK$2:BK$166,Import!$F$2:$F$166,$F109,Import!$G$2:$G$166,$G109)</f>
        <v>0</v>
      </c>
      <c r="BP109" s="82">
        <f ca="1">SUMIFS(Import!BP$2:BP$166,Import!$F$2:$F$166,$F109,Import!$G$2:$G$166,$G109)</f>
        <v>0</v>
      </c>
      <c r="BQ109" s="82">
        <f ca="1">SUMIFS(Import!BQ$2:BQ$166,Import!$F$2:$F$166,$F109,Import!$G$2:$G$166,$G109)</f>
        <v>0</v>
      </c>
      <c r="BR109" s="82">
        <f ca="1">SUMIFS(Import!BR$2:BR$166,Import!$F$2:$F$166,$F109,Import!$G$2:$G$166,$G109)</f>
        <v>0</v>
      </c>
      <c r="BW109" s="82">
        <f ca="1">SUMIFS(Import!BW$2:BW$166,Import!$F$2:$F$166,$F109,Import!$G$2:$G$166,$G109)</f>
        <v>0</v>
      </c>
      <c r="BX109" s="82">
        <f ca="1">SUMIFS(Import!BX$2:BX$166,Import!$F$2:$F$166,$F109,Import!$G$2:$G$166,$G109)</f>
        <v>0</v>
      </c>
      <c r="BY109" s="82">
        <f ca="1">SUMIFS(Import!BY$2:BY$166,Import!$F$2:$F$166,$F109,Import!$G$2:$G$166,$G109)</f>
        <v>0</v>
      </c>
      <c r="CD109" s="82">
        <f ca="1">SUMIFS(Import!CD$2:CD$166,Import!$F$2:$F$166,$F109,Import!$G$2:$G$166,$G109)</f>
        <v>0</v>
      </c>
      <c r="CE109" s="82">
        <f ca="1">SUMIFS(Import!CE$2:CE$166,Import!$F$2:$F$166,$F109,Import!$G$2:$G$166,$G109)</f>
        <v>0</v>
      </c>
      <c r="CF109" s="82">
        <f ca="1">SUMIFS(Import!CF$2:CF$166,Import!$F$2:$F$166,$F109,Import!$G$2:$G$166,$G109)</f>
        <v>0</v>
      </c>
      <c r="CK109" s="82">
        <f ca="1">SUMIFS(Import!CK$2:CK$166,Import!$F$2:$F$166,$F109,Import!$G$2:$G$166,$G109)</f>
        <v>0</v>
      </c>
      <c r="CL109" s="82">
        <f ca="1">SUMIFS(Import!CL$2:CL$166,Import!$F$2:$F$166,$F109,Import!$G$2:$G$166,$G109)</f>
        <v>0</v>
      </c>
      <c r="CM109" s="82">
        <f ca="1">SUMIFS(Import!CM$2:CM$166,Import!$F$2:$F$166,$F109,Import!$G$2:$G$166,$G109)</f>
        <v>0</v>
      </c>
      <c r="CR109" s="82">
        <f ca="1">SUMIFS(Import!CR$2:CR$166,Import!$F$2:$F$166,$F109,Import!$G$2:$G$166,$G109)</f>
        <v>0</v>
      </c>
      <c r="CS109" s="82">
        <f ca="1">SUMIFS(Import!CS$2:CS$166,Import!$F$2:$F$166,$F109,Import!$G$2:$G$166,$G109)</f>
        <v>0</v>
      </c>
      <c r="CT109" s="82">
        <f ca="1">SUMIFS(Import!CT$2:CT$166,Import!$F$2:$F$166,$F109,Import!$G$2:$G$166,$G109)</f>
        <v>0</v>
      </c>
    </row>
    <row r="110" spans="1:98" s="107" customFormat="1" x14ac:dyDescent="0.15">
      <c r="A110" s="106" t="s">
        <v>28</v>
      </c>
      <c r="B110" s="107" t="s">
        <v>29</v>
      </c>
      <c r="C110" s="107">
        <v>2</v>
      </c>
      <c r="D110" s="107" t="s">
        <v>49</v>
      </c>
      <c r="E110" s="107">
        <v>33</v>
      </c>
      <c r="F110" s="107" t="s">
        <v>61</v>
      </c>
      <c r="G110" s="107">
        <v>1</v>
      </c>
      <c r="H110" s="154">
        <f>IF(SUMIFS(Import!H$2:H$237,Import!$F$2:$F$237,$F110,Import!$G$2:$G$237,$G110)=0,Data_T1!$H110,SUMIFS(Import!H$2:H$237,Import!$F$2:$F$237,$F110,Import!$G$2:$G$237,$G110))</f>
        <v>973</v>
      </c>
      <c r="I110" s="154">
        <f>SUMIFS(Import!I$2:I$237,Import!$F$2:$F$237,$F110,Import!$G$2:$G$237,$G110)</f>
        <v>519</v>
      </c>
      <c r="J110" s="107">
        <f>SUMIFS(Import!J$2:J$237,Import!$F$2:$F$237,$F110,Import!$G$2:$G$237,$G110)</f>
        <v>53.34</v>
      </c>
      <c r="K110" s="154">
        <f>SUMIFS(Import!K$2:K$237,Import!$F$2:$F$237,$F110,Import!$G$2:$G$237,$G110)</f>
        <v>454</v>
      </c>
      <c r="L110" s="107">
        <f>SUMIFS(Import!L$2:L$237,Import!$F$2:$F$237,$F110,Import!$G$2:$G$237,$G110)</f>
        <v>46.66</v>
      </c>
      <c r="M110" s="154">
        <f>SUMIFS(Import!M$2:M$237,Import!$F$2:$F$237,$F110,Import!$G$2:$G$237,$G110)</f>
        <v>25</v>
      </c>
      <c r="N110" s="107">
        <f>SUMIFS(Import!N$2:N$237,Import!$F$2:$F$237,$F110,Import!$G$2:$G$237,$G110)</f>
        <v>2.57</v>
      </c>
      <c r="O110" s="107">
        <f>SUMIFS(Import!O$2:O$237,Import!$F$2:$F$237,$F110,Import!$G$2:$G$237,$G110)</f>
        <v>5.51</v>
      </c>
      <c r="P110" s="154">
        <f>SUMIFS(Import!P$2:P$237,Import!$F$2:$F$237,$F110,Import!$G$2:$G$237,$G110)</f>
        <v>15</v>
      </c>
      <c r="Q110" s="107">
        <f>SUMIFS(Import!Q$2:Q$237,Import!$F$2:$F$237,$F110,Import!$G$2:$G$237,$G110)</f>
        <v>1.54</v>
      </c>
      <c r="R110" s="107">
        <f>SUMIFS(Import!R$2:R$237,Import!$F$2:$F$237,$F110,Import!$G$2:$G$237,$G110)</f>
        <v>3.3</v>
      </c>
      <c r="S110" s="154">
        <f>SUMIFS(Import!S$2:S$237,Import!$F$2:$F$237,$F110,Import!$G$2:$G$237,$G110)</f>
        <v>414</v>
      </c>
      <c r="T110" s="107">
        <f>SUMIFS(Import!T$2:T$237,Import!$F$2:$F$237,$F110,Import!$G$2:$G$237,$G110)</f>
        <v>42.55</v>
      </c>
      <c r="U110" s="107">
        <f>SUMIFS(Import!U$2:U$237,Import!$F$2:$F$237,$F110,Import!$G$2:$G$237,$G110)</f>
        <v>91.19</v>
      </c>
      <c r="V110" s="107">
        <v>1</v>
      </c>
      <c r="W110" s="107" t="s">
        <v>32</v>
      </c>
      <c r="X110" s="107" t="s">
        <v>33</v>
      </c>
      <c r="Y110" s="107" t="s">
        <v>34</v>
      </c>
      <c r="Z110" s="158">
        <f>SUMIFS(Import!Z$2:Z$237,Import!$F$2:$F$237,$F110,Import!$G$2:$G$237,$G110)</f>
        <v>261</v>
      </c>
      <c r="AA110" s="107">
        <f>SUMIFS(Import!AA$2:AA$237,Import!$F$2:$F$237,$F110,Import!$G$2:$G$237,$G110)</f>
        <v>26.82</v>
      </c>
      <c r="AB110" s="173">
        <f>SUMIFS(Import!AB$2:AB$237,Import!$F$2:$F$237,$F110,Import!$G$2:$G$237,$G110)</f>
        <v>63.04</v>
      </c>
      <c r="AC110" s="107">
        <v>2</v>
      </c>
      <c r="AD110" s="107" t="s">
        <v>35</v>
      </c>
      <c r="AE110" s="107" t="s">
        <v>36</v>
      </c>
      <c r="AF110" s="107" t="s">
        <v>37</v>
      </c>
      <c r="AG110" s="158">
        <f>SUMIFS(Import!AG$2:AG$237,Import!$F$2:$F$237,$F110,Import!$G$2:$G$237,$G110)</f>
        <v>153</v>
      </c>
      <c r="AH110" s="107">
        <f>SUMIFS(Import!AH$2:AH$237,Import!$F$2:$F$237,$F110,Import!$G$2:$G$237,$G110)</f>
        <v>15.72</v>
      </c>
      <c r="AI110" s="117">
        <f>SUMIFS(Import!AI$2:AI$237,Import!$F$2:$F$237,$F110,Import!$G$2:$G$237,$G110)</f>
        <v>36.96</v>
      </c>
      <c r="AN110" s="107">
        <f ca="1">SUMIFS(Import!AN$2:AN$166,Import!$F$2:$F$166,$F110,Import!$G$2:$G$166,$G110)</f>
        <v>0</v>
      </c>
      <c r="AO110" s="107">
        <f ca="1">SUMIFS(Import!AO$2:AO$166,Import!$F$2:$F$166,$F110,Import!$G$2:$G$166,$G110)</f>
        <v>0</v>
      </c>
      <c r="AP110" s="107">
        <f ca="1">SUMIFS(Import!AP$2:AP$166,Import!$F$2:$F$166,$F110,Import!$G$2:$G$166,$G110)</f>
        <v>0</v>
      </c>
      <c r="AU110" s="107">
        <f ca="1">SUMIFS(Import!AU$2:AU$166,Import!$F$2:$F$166,$F110,Import!$G$2:$G$166,$G110)</f>
        <v>0</v>
      </c>
      <c r="AV110" s="107">
        <f ca="1">SUMIFS(Import!AV$2:AV$166,Import!$F$2:$F$166,$F110,Import!$G$2:$G$166,$G110)</f>
        <v>0</v>
      </c>
      <c r="AW110" s="107">
        <f ca="1">SUMIFS(Import!AW$2:AW$166,Import!$F$2:$F$166,$F110,Import!$G$2:$G$166,$G110)</f>
        <v>0</v>
      </c>
      <c r="BB110" s="107">
        <f ca="1">SUMIFS(Import!BB$2:BB$166,Import!$F$2:$F$166,$F110,Import!$G$2:$G$166,$G110)</f>
        <v>0</v>
      </c>
      <c r="BC110" s="107">
        <f ca="1">SUMIFS(Import!BC$2:BC$166,Import!$F$2:$F$166,$F110,Import!$G$2:$G$166,$G110)</f>
        <v>0</v>
      </c>
      <c r="BD110" s="107">
        <f ca="1">SUMIFS(Import!BD$2:BD$166,Import!$F$2:$F$166,$F110,Import!$G$2:$G$166,$G110)</f>
        <v>0</v>
      </c>
      <c r="BI110" s="107">
        <f ca="1">SUMIFS(Import!BI$2:BI$166,Import!$F$2:$F$166,$F110,Import!$G$2:$G$166,$G110)</f>
        <v>0</v>
      </c>
      <c r="BJ110" s="107">
        <f ca="1">SUMIFS(Import!BJ$2:BJ$166,Import!$F$2:$F$166,$F110,Import!$G$2:$G$166,$G110)</f>
        <v>0</v>
      </c>
      <c r="BK110" s="107">
        <f ca="1">SUMIFS(Import!BK$2:BK$166,Import!$F$2:$F$166,$F110,Import!$G$2:$G$166,$G110)</f>
        <v>0</v>
      </c>
      <c r="BP110" s="107">
        <f ca="1">SUMIFS(Import!BP$2:BP$166,Import!$F$2:$F$166,$F110,Import!$G$2:$G$166,$G110)</f>
        <v>0</v>
      </c>
      <c r="BQ110" s="107">
        <f ca="1">SUMIFS(Import!BQ$2:BQ$166,Import!$F$2:$F$166,$F110,Import!$G$2:$G$166,$G110)</f>
        <v>0</v>
      </c>
      <c r="BR110" s="107">
        <f ca="1">SUMIFS(Import!BR$2:BR$166,Import!$F$2:$F$166,$F110,Import!$G$2:$G$166,$G110)</f>
        <v>0</v>
      </c>
      <c r="BW110" s="107">
        <f ca="1">SUMIFS(Import!BW$2:BW$166,Import!$F$2:$F$166,$F110,Import!$G$2:$G$166,$G110)</f>
        <v>0</v>
      </c>
      <c r="BX110" s="107">
        <f ca="1">SUMIFS(Import!BX$2:BX$166,Import!$F$2:$F$166,$F110,Import!$G$2:$G$166,$G110)</f>
        <v>0</v>
      </c>
      <c r="BY110" s="107">
        <f ca="1">SUMIFS(Import!BY$2:BY$166,Import!$F$2:$F$166,$F110,Import!$G$2:$G$166,$G110)</f>
        <v>0</v>
      </c>
      <c r="CD110" s="107">
        <f ca="1">SUMIFS(Import!CD$2:CD$166,Import!$F$2:$F$166,$F110,Import!$G$2:$G$166,$G110)</f>
        <v>0</v>
      </c>
      <c r="CE110" s="107">
        <f ca="1">SUMIFS(Import!CE$2:CE$166,Import!$F$2:$F$166,$F110,Import!$G$2:$G$166,$G110)</f>
        <v>0</v>
      </c>
      <c r="CF110" s="107">
        <f ca="1">SUMIFS(Import!CF$2:CF$166,Import!$F$2:$F$166,$F110,Import!$G$2:$G$166,$G110)</f>
        <v>0</v>
      </c>
      <c r="CK110" s="107">
        <f ca="1">SUMIFS(Import!CK$2:CK$166,Import!$F$2:$F$166,$F110,Import!$G$2:$G$166,$G110)</f>
        <v>0</v>
      </c>
      <c r="CL110" s="107">
        <f ca="1">SUMIFS(Import!CL$2:CL$166,Import!$F$2:$F$166,$F110,Import!$G$2:$G$166,$G110)</f>
        <v>0</v>
      </c>
      <c r="CM110" s="107">
        <f ca="1">SUMIFS(Import!CM$2:CM$166,Import!$F$2:$F$166,$F110,Import!$G$2:$G$166,$G110)</f>
        <v>0</v>
      </c>
      <c r="CR110" s="107">
        <f ca="1">SUMIFS(Import!CR$2:CR$166,Import!$F$2:$F$166,$F110,Import!$G$2:$G$166,$G110)</f>
        <v>0</v>
      </c>
      <c r="CS110" s="107">
        <f ca="1">SUMIFS(Import!CS$2:CS$166,Import!$F$2:$F$166,$F110,Import!$G$2:$G$166,$G110)</f>
        <v>0</v>
      </c>
      <c r="CT110" s="107">
        <f ca="1">SUMIFS(Import!CT$2:CT$166,Import!$F$2:$F$166,$F110,Import!$G$2:$G$166,$G110)</f>
        <v>0</v>
      </c>
    </row>
    <row r="111" spans="1:98" s="25" customFormat="1" x14ac:dyDescent="0.15">
      <c r="A111" s="109" t="s">
        <v>28</v>
      </c>
      <c r="B111" s="25" t="s">
        <v>29</v>
      </c>
      <c r="C111" s="25">
        <v>2</v>
      </c>
      <c r="D111" s="25" t="s">
        <v>49</v>
      </c>
      <c r="E111" s="25">
        <v>33</v>
      </c>
      <c r="F111" s="25" t="s">
        <v>61</v>
      </c>
      <c r="G111" s="25">
        <v>2</v>
      </c>
      <c r="H111" s="156">
        <f>IF(SUMIFS(Import!H$2:H$237,Import!$F$2:$F$237,$F111,Import!$G$2:$G$237,$G111)=0,Data_T1!$H111,SUMIFS(Import!H$2:H$237,Import!$F$2:$F$237,$F111,Import!$G$2:$G$237,$G111))</f>
        <v>1294</v>
      </c>
      <c r="I111" s="156">
        <f>SUMIFS(Import!I$2:I$237,Import!$F$2:$F$237,$F111,Import!$G$2:$G$237,$G111)</f>
        <v>643</v>
      </c>
      <c r="J111" s="25">
        <f>SUMIFS(Import!J$2:J$237,Import!$F$2:$F$237,$F111,Import!$G$2:$G$237,$G111)</f>
        <v>49.69</v>
      </c>
      <c r="K111" s="156">
        <f>SUMIFS(Import!K$2:K$237,Import!$F$2:$F$237,$F111,Import!$G$2:$G$237,$G111)</f>
        <v>651</v>
      </c>
      <c r="L111" s="25">
        <f>SUMIFS(Import!L$2:L$237,Import!$F$2:$F$237,$F111,Import!$G$2:$G$237,$G111)</f>
        <v>50.31</v>
      </c>
      <c r="M111" s="156">
        <f>SUMIFS(Import!M$2:M$237,Import!$F$2:$F$237,$F111,Import!$G$2:$G$237,$G111)</f>
        <v>37</v>
      </c>
      <c r="N111" s="25">
        <f>SUMIFS(Import!N$2:N$237,Import!$F$2:$F$237,$F111,Import!$G$2:$G$237,$G111)</f>
        <v>2.86</v>
      </c>
      <c r="O111" s="25">
        <f>SUMIFS(Import!O$2:O$237,Import!$F$2:$F$237,$F111,Import!$G$2:$G$237,$G111)</f>
        <v>5.68</v>
      </c>
      <c r="P111" s="156">
        <f>SUMIFS(Import!P$2:P$237,Import!$F$2:$F$237,$F111,Import!$G$2:$G$237,$G111)</f>
        <v>23</v>
      </c>
      <c r="Q111" s="25">
        <f>SUMIFS(Import!Q$2:Q$237,Import!$F$2:$F$237,$F111,Import!$G$2:$G$237,$G111)</f>
        <v>1.78</v>
      </c>
      <c r="R111" s="25">
        <f>SUMIFS(Import!R$2:R$237,Import!$F$2:$F$237,$F111,Import!$G$2:$G$237,$G111)</f>
        <v>3.53</v>
      </c>
      <c r="S111" s="156">
        <f>SUMIFS(Import!S$2:S$237,Import!$F$2:$F$237,$F111,Import!$G$2:$G$237,$G111)</f>
        <v>591</v>
      </c>
      <c r="T111" s="25">
        <f>SUMIFS(Import!T$2:T$237,Import!$F$2:$F$237,$F111,Import!$G$2:$G$237,$G111)</f>
        <v>45.67</v>
      </c>
      <c r="U111" s="25">
        <f>SUMIFS(Import!U$2:U$237,Import!$F$2:$F$237,$F111,Import!$G$2:$G$237,$G111)</f>
        <v>90.78</v>
      </c>
      <c r="V111" s="25">
        <v>1</v>
      </c>
      <c r="W111" s="25" t="s">
        <v>32</v>
      </c>
      <c r="X111" s="25" t="s">
        <v>33</v>
      </c>
      <c r="Y111" s="25" t="s">
        <v>34</v>
      </c>
      <c r="Z111" s="160">
        <f>SUMIFS(Import!Z$2:Z$237,Import!$F$2:$F$237,$F111,Import!$G$2:$G$237,$G111)</f>
        <v>400</v>
      </c>
      <c r="AA111" s="25">
        <f>SUMIFS(Import!AA$2:AA$237,Import!$F$2:$F$237,$F111,Import!$G$2:$G$237,$G111)</f>
        <v>30.91</v>
      </c>
      <c r="AB111" s="176">
        <f>SUMIFS(Import!AB$2:AB$237,Import!$F$2:$F$237,$F111,Import!$G$2:$G$237,$G111)</f>
        <v>67.680000000000007</v>
      </c>
      <c r="AC111" s="25">
        <v>2</v>
      </c>
      <c r="AD111" s="25" t="s">
        <v>35</v>
      </c>
      <c r="AE111" s="25" t="s">
        <v>36</v>
      </c>
      <c r="AF111" s="25" t="s">
        <v>37</v>
      </c>
      <c r="AG111" s="160">
        <f>SUMIFS(Import!AG$2:AG$237,Import!$F$2:$F$237,$F111,Import!$G$2:$G$237,$G111)</f>
        <v>191</v>
      </c>
      <c r="AH111" s="25">
        <f>SUMIFS(Import!AH$2:AH$237,Import!$F$2:$F$237,$F111,Import!$G$2:$G$237,$G111)</f>
        <v>14.76</v>
      </c>
      <c r="AI111" s="118">
        <f>SUMIFS(Import!AI$2:AI$237,Import!$F$2:$F$237,$F111,Import!$G$2:$G$237,$G111)</f>
        <v>32.32</v>
      </c>
      <c r="AN111" s="25">
        <f ca="1">SUMIFS(Import!AN$2:AN$166,Import!$F$2:$F$166,$F111,Import!$G$2:$G$166,$G111)</f>
        <v>0</v>
      </c>
      <c r="AO111" s="25">
        <f ca="1">SUMIFS(Import!AO$2:AO$166,Import!$F$2:$F$166,$F111,Import!$G$2:$G$166,$G111)</f>
        <v>0</v>
      </c>
      <c r="AP111" s="25">
        <f ca="1">SUMIFS(Import!AP$2:AP$166,Import!$F$2:$F$166,$F111,Import!$G$2:$G$166,$G111)</f>
        <v>0</v>
      </c>
      <c r="AU111" s="25">
        <f ca="1">SUMIFS(Import!AU$2:AU$166,Import!$F$2:$F$166,$F111,Import!$G$2:$G$166,$G111)</f>
        <v>0</v>
      </c>
      <c r="AV111" s="25">
        <f ca="1">SUMIFS(Import!AV$2:AV$166,Import!$F$2:$F$166,$F111,Import!$G$2:$G$166,$G111)</f>
        <v>0</v>
      </c>
      <c r="AW111" s="25">
        <f ca="1">SUMIFS(Import!AW$2:AW$166,Import!$F$2:$F$166,$F111,Import!$G$2:$G$166,$G111)</f>
        <v>0</v>
      </c>
      <c r="BB111" s="25">
        <f ca="1">SUMIFS(Import!BB$2:BB$166,Import!$F$2:$F$166,$F111,Import!$G$2:$G$166,$G111)</f>
        <v>0</v>
      </c>
      <c r="BC111" s="25">
        <f ca="1">SUMIFS(Import!BC$2:BC$166,Import!$F$2:$F$166,$F111,Import!$G$2:$G$166,$G111)</f>
        <v>0</v>
      </c>
      <c r="BD111" s="25">
        <f ca="1">SUMIFS(Import!BD$2:BD$166,Import!$F$2:$F$166,$F111,Import!$G$2:$G$166,$G111)</f>
        <v>0</v>
      </c>
      <c r="BI111" s="25">
        <f ca="1">SUMIFS(Import!BI$2:BI$166,Import!$F$2:$F$166,$F111,Import!$G$2:$G$166,$G111)</f>
        <v>0</v>
      </c>
      <c r="BJ111" s="25">
        <f ca="1">SUMIFS(Import!BJ$2:BJ$166,Import!$F$2:$F$166,$F111,Import!$G$2:$G$166,$G111)</f>
        <v>0</v>
      </c>
      <c r="BK111" s="25">
        <f ca="1">SUMIFS(Import!BK$2:BK$166,Import!$F$2:$F$166,$F111,Import!$G$2:$G$166,$G111)</f>
        <v>0</v>
      </c>
      <c r="BP111" s="25">
        <f ca="1">SUMIFS(Import!BP$2:BP$166,Import!$F$2:$F$166,$F111,Import!$G$2:$G$166,$G111)</f>
        <v>0</v>
      </c>
      <c r="BQ111" s="25">
        <f ca="1">SUMIFS(Import!BQ$2:BQ$166,Import!$F$2:$F$166,$F111,Import!$G$2:$G$166,$G111)</f>
        <v>0</v>
      </c>
      <c r="BR111" s="25">
        <f ca="1">SUMIFS(Import!BR$2:BR$166,Import!$F$2:$F$166,$F111,Import!$G$2:$G$166,$G111)</f>
        <v>0</v>
      </c>
      <c r="BW111" s="25">
        <f ca="1">SUMIFS(Import!BW$2:BW$166,Import!$F$2:$F$166,$F111,Import!$G$2:$G$166,$G111)</f>
        <v>0</v>
      </c>
      <c r="BX111" s="25">
        <f ca="1">SUMIFS(Import!BX$2:BX$166,Import!$F$2:$F$166,$F111,Import!$G$2:$G$166,$G111)</f>
        <v>0</v>
      </c>
      <c r="BY111" s="25">
        <f ca="1">SUMIFS(Import!BY$2:BY$166,Import!$F$2:$F$166,$F111,Import!$G$2:$G$166,$G111)</f>
        <v>0</v>
      </c>
      <c r="CD111" s="25">
        <f ca="1">SUMIFS(Import!CD$2:CD$166,Import!$F$2:$F$166,$F111,Import!$G$2:$G$166,$G111)</f>
        <v>0</v>
      </c>
      <c r="CE111" s="25">
        <f ca="1">SUMIFS(Import!CE$2:CE$166,Import!$F$2:$F$166,$F111,Import!$G$2:$G$166,$G111)</f>
        <v>0</v>
      </c>
      <c r="CF111" s="25">
        <f ca="1">SUMIFS(Import!CF$2:CF$166,Import!$F$2:$F$166,$F111,Import!$G$2:$G$166,$G111)</f>
        <v>0</v>
      </c>
      <c r="CK111" s="25">
        <f ca="1">SUMIFS(Import!CK$2:CK$166,Import!$F$2:$F$166,$F111,Import!$G$2:$G$166,$G111)</f>
        <v>0</v>
      </c>
      <c r="CL111" s="25">
        <f ca="1">SUMIFS(Import!CL$2:CL$166,Import!$F$2:$F$166,$F111,Import!$G$2:$G$166,$G111)</f>
        <v>0</v>
      </c>
      <c r="CM111" s="25">
        <f ca="1">SUMIFS(Import!CM$2:CM$166,Import!$F$2:$F$166,$F111,Import!$G$2:$G$166,$G111)</f>
        <v>0</v>
      </c>
      <c r="CR111" s="25">
        <f ca="1">SUMIFS(Import!CR$2:CR$166,Import!$F$2:$F$166,$F111,Import!$G$2:$G$166,$G111)</f>
        <v>0</v>
      </c>
      <c r="CS111" s="25">
        <f ca="1">SUMIFS(Import!CS$2:CS$166,Import!$F$2:$F$166,$F111,Import!$G$2:$G$166,$G111)</f>
        <v>0</v>
      </c>
      <c r="CT111" s="25">
        <f ca="1">SUMIFS(Import!CT$2:CT$166,Import!$F$2:$F$166,$F111,Import!$G$2:$G$166,$G111)</f>
        <v>0</v>
      </c>
    </row>
    <row r="112" spans="1:98" s="25" customFormat="1" x14ac:dyDescent="0.15">
      <c r="A112" s="109" t="s">
        <v>28</v>
      </c>
      <c r="B112" s="25" t="s">
        <v>29</v>
      </c>
      <c r="C112" s="25">
        <v>2</v>
      </c>
      <c r="D112" s="25" t="s">
        <v>49</v>
      </c>
      <c r="E112" s="25">
        <v>33</v>
      </c>
      <c r="F112" s="25" t="s">
        <v>61</v>
      </c>
      <c r="G112" s="25">
        <v>3</v>
      </c>
      <c r="H112" s="156">
        <f>IF(SUMIFS(Import!H$2:H$237,Import!$F$2:$F$237,$F112,Import!$G$2:$G$237,$G112)=0,Data_T1!$H112,SUMIFS(Import!H$2:H$237,Import!$F$2:$F$237,$F112,Import!$G$2:$G$237,$G112))</f>
        <v>1135</v>
      </c>
      <c r="I112" s="156">
        <f>SUMIFS(Import!I$2:I$237,Import!$F$2:$F$237,$F112,Import!$G$2:$G$237,$G112)</f>
        <v>565</v>
      </c>
      <c r="J112" s="25">
        <f>SUMIFS(Import!J$2:J$237,Import!$F$2:$F$237,$F112,Import!$G$2:$G$237,$G112)</f>
        <v>49.78</v>
      </c>
      <c r="K112" s="156">
        <f>SUMIFS(Import!K$2:K$237,Import!$F$2:$F$237,$F112,Import!$G$2:$G$237,$G112)</f>
        <v>570</v>
      </c>
      <c r="L112" s="25">
        <f>SUMIFS(Import!L$2:L$237,Import!$F$2:$F$237,$F112,Import!$G$2:$G$237,$G112)</f>
        <v>50.22</v>
      </c>
      <c r="M112" s="156">
        <f>SUMIFS(Import!M$2:M$237,Import!$F$2:$F$237,$F112,Import!$G$2:$G$237,$G112)</f>
        <v>18</v>
      </c>
      <c r="N112" s="25">
        <f>SUMIFS(Import!N$2:N$237,Import!$F$2:$F$237,$F112,Import!$G$2:$G$237,$G112)</f>
        <v>1.59</v>
      </c>
      <c r="O112" s="25">
        <f>SUMIFS(Import!O$2:O$237,Import!$F$2:$F$237,$F112,Import!$G$2:$G$237,$G112)</f>
        <v>3.16</v>
      </c>
      <c r="P112" s="156">
        <f>SUMIFS(Import!P$2:P$237,Import!$F$2:$F$237,$F112,Import!$G$2:$G$237,$G112)</f>
        <v>16</v>
      </c>
      <c r="Q112" s="25">
        <f>SUMIFS(Import!Q$2:Q$237,Import!$F$2:$F$237,$F112,Import!$G$2:$G$237,$G112)</f>
        <v>1.41</v>
      </c>
      <c r="R112" s="25">
        <f>SUMIFS(Import!R$2:R$237,Import!$F$2:$F$237,$F112,Import!$G$2:$G$237,$G112)</f>
        <v>2.81</v>
      </c>
      <c r="S112" s="156">
        <f>SUMIFS(Import!S$2:S$237,Import!$F$2:$F$237,$F112,Import!$G$2:$G$237,$G112)</f>
        <v>536</v>
      </c>
      <c r="T112" s="25">
        <f>SUMIFS(Import!T$2:T$237,Import!$F$2:$F$237,$F112,Import!$G$2:$G$237,$G112)</f>
        <v>47.22</v>
      </c>
      <c r="U112" s="25">
        <f>SUMIFS(Import!U$2:U$237,Import!$F$2:$F$237,$F112,Import!$G$2:$G$237,$G112)</f>
        <v>94.04</v>
      </c>
      <c r="V112" s="25">
        <v>1</v>
      </c>
      <c r="W112" s="25" t="s">
        <v>32</v>
      </c>
      <c r="X112" s="25" t="s">
        <v>33</v>
      </c>
      <c r="Y112" s="25" t="s">
        <v>34</v>
      </c>
      <c r="Z112" s="160">
        <f>SUMIFS(Import!Z$2:Z$237,Import!$F$2:$F$237,$F112,Import!$G$2:$G$237,$G112)</f>
        <v>319</v>
      </c>
      <c r="AA112" s="25">
        <f>SUMIFS(Import!AA$2:AA$237,Import!$F$2:$F$237,$F112,Import!$G$2:$G$237,$G112)</f>
        <v>28.11</v>
      </c>
      <c r="AB112" s="176">
        <f>SUMIFS(Import!AB$2:AB$237,Import!$F$2:$F$237,$F112,Import!$G$2:$G$237,$G112)</f>
        <v>59.51</v>
      </c>
      <c r="AC112" s="25">
        <v>2</v>
      </c>
      <c r="AD112" s="25" t="s">
        <v>35</v>
      </c>
      <c r="AE112" s="25" t="s">
        <v>36</v>
      </c>
      <c r="AF112" s="25" t="s">
        <v>37</v>
      </c>
      <c r="AG112" s="160">
        <f>SUMIFS(Import!AG$2:AG$237,Import!$F$2:$F$237,$F112,Import!$G$2:$G$237,$G112)</f>
        <v>217</v>
      </c>
      <c r="AH112" s="25">
        <f>SUMIFS(Import!AH$2:AH$237,Import!$F$2:$F$237,$F112,Import!$G$2:$G$237,$G112)</f>
        <v>19.12</v>
      </c>
      <c r="AI112" s="118">
        <f>SUMIFS(Import!AI$2:AI$237,Import!$F$2:$F$237,$F112,Import!$G$2:$G$237,$G112)</f>
        <v>40.49</v>
      </c>
      <c r="AN112" s="25">
        <f ca="1">SUMIFS(Import!AN$2:AN$166,Import!$F$2:$F$166,$F112,Import!$G$2:$G$166,$G112)</f>
        <v>0</v>
      </c>
      <c r="AO112" s="25">
        <f ca="1">SUMIFS(Import!AO$2:AO$166,Import!$F$2:$F$166,$F112,Import!$G$2:$G$166,$G112)</f>
        <v>0</v>
      </c>
      <c r="AP112" s="25">
        <f ca="1">SUMIFS(Import!AP$2:AP$166,Import!$F$2:$F$166,$F112,Import!$G$2:$G$166,$G112)</f>
        <v>0</v>
      </c>
      <c r="AU112" s="25">
        <f ca="1">SUMIFS(Import!AU$2:AU$166,Import!$F$2:$F$166,$F112,Import!$G$2:$G$166,$G112)</f>
        <v>0</v>
      </c>
      <c r="AV112" s="25">
        <f ca="1">SUMIFS(Import!AV$2:AV$166,Import!$F$2:$F$166,$F112,Import!$G$2:$G$166,$G112)</f>
        <v>0</v>
      </c>
      <c r="AW112" s="25">
        <f ca="1">SUMIFS(Import!AW$2:AW$166,Import!$F$2:$F$166,$F112,Import!$G$2:$G$166,$G112)</f>
        <v>0</v>
      </c>
      <c r="BB112" s="25">
        <f ca="1">SUMIFS(Import!BB$2:BB$166,Import!$F$2:$F$166,$F112,Import!$G$2:$G$166,$G112)</f>
        <v>0</v>
      </c>
      <c r="BC112" s="25">
        <f ca="1">SUMIFS(Import!BC$2:BC$166,Import!$F$2:$F$166,$F112,Import!$G$2:$G$166,$G112)</f>
        <v>0</v>
      </c>
      <c r="BD112" s="25">
        <f ca="1">SUMIFS(Import!BD$2:BD$166,Import!$F$2:$F$166,$F112,Import!$G$2:$G$166,$G112)</f>
        <v>0</v>
      </c>
      <c r="BI112" s="25">
        <f ca="1">SUMIFS(Import!BI$2:BI$166,Import!$F$2:$F$166,$F112,Import!$G$2:$G$166,$G112)</f>
        <v>0</v>
      </c>
      <c r="BJ112" s="25">
        <f ca="1">SUMIFS(Import!BJ$2:BJ$166,Import!$F$2:$F$166,$F112,Import!$G$2:$G$166,$G112)</f>
        <v>0</v>
      </c>
      <c r="BK112" s="25">
        <f ca="1">SUMIFS(Import!BK$2:BK$166,Import!$F$2:$F$166,$F112,Import!$G$2:$G$166,$G112)</f>
        <v>0</v>
      </c>
      <c r="BP112" s="25">
        <f ca="1">SUMIFS(Import!BP$2:BP$166,Import!$F$2:$F$166,$F112,Import!$G$2:$G$166,$G112)</f>
        <v>0</v>
      </c>
      <c r="BQ112" s="25">
        <f ca="1">SUMIFS(Import!BQ$2:BQ$166,Import!$F$2:$F$166,$F112,Import!$G$2:$G$166,$G112)</f>
        <v>0</v>
      </c>
      <c r="BR112" s="25">
        <f ca="1">SUMIFS(Import!BR$2:BR$166,Import!$F$2:$F$166,$F112,Import!$G$2:$G$166,$G112)</f>
        <v>0</v>
      </c>
      <c r="BW112" s="25">
        <f ca="1">SUMIFS(Import!BW$2:BW$166,Import!$F$2:$F$166,$F112,Import!$G$2:$G$166,$G112)</f>
        <v>0</v>
      </c>
      <c r="BX112" s="25">
        <f ca="1">SUMIFS(Import!BX$2:BX$166,Import!$F$2:$F$166,$F112,Import!$G$2:$G$166,$G112)</f>
        <v>0</v>
      </c>
      <c r="BY112" s="25">
        <f ca="1">SUMIFS(Import!BY$2:BY$166,Import!$F$2:$F$166,$F112,Import!$G$2:$G$166,$G112)</f>
        <v>0</v>
      </c>
      <c r="CD112" s="25">
        <f ca="1">SUMIFS(Import!CD$2:CD$166,Import!$F$2:$F$166,$F112,Import!$G$2:$G$166,$G112)</f>
        <v>0</v>
      </c>
      <c r="CE112" s="25">
        <f ca="1">SUMIFS(Import!CE$2:CE$166,Import!$F$2:$F$166,$F112,Import!$G$2:$G$166,$G112)</f>
        <v>0</v>
      </c>
      <c r="CF112" s="25">
        <f ca="1">SUMIFS(Import!CF$2:CF$166,Import!$F$2:$F$166,$F112,Import!$G$2:$G$166,$G112)</f>
        <v>0</v>
      </c>
      <c r="CK112" s="25">
        <f ca="1">SUMIFS(Import!CK$2:CK$166,Import!$F$2:$F$166,$F112,Import!$G$2:$G$166,$G112)</f>
        <v>0</v>
      </c>
      <c r="CL112" s="25">
        <f ca="1">SUMIFS(Import!CL$2:CL$166,Import!$F$2:$F$166,$F112,Import!$G$2:$G$166,$G112)</f>
        <v>0</v>
      </c>
      <c r="CM112" s="25">
        <f ca="1">SUMIFS(Import!CM$2:CM$166,Import!$F$2:$F$166,$F112,Import!$G$2:$G$166,$G112)</f>
        <v>0</v>
      </c>
      <c r="CR112" s="25">
        <f ca="1">SUMIFS(Import!CR$2:CR$166,Import!$F$2:$F$166,$F112,Import!$G$2:$G$166,$G112)</f>
        <v>0</v>
      </c>
      <c r="CS112" s="25">
        <f ca="1">SUMIFS(Import!CS$2:CS$166,Import!$F$2:$F$166,$F112,Import!$G$2:$G$166,$G112)</f>
        <v>0</v>
      </c>
      <c r="CT112" s="25">
        <f ca="1">SUMIFS(Import!CT$2:CT$166,Import!$F$2:$F$166,$F112,Import!$G$2:$G$166,$G112)</f>
        <v>0</v>
      </c>
    </row>
    <row r="113" spans="1:98" s="25" customFormat="1" x14ac:dyDescent="0.15">
      <c r="A113" s="109" t="s">
        <v>28</v>
      </c>
      <c r="B113" s="25" t="s">
        <v>29</v>
      </c>
      <c r="C113" s="25">
        <v>2</v>
      </c>
      <c r="D113" s="25" t="s">
        <v>49</v>
      </c>
      <c r="E113" s="25">
        <v>33</v>
      </c>
      <c r="F113" s="25" t="s">
        <v>61</v>
      </c>
      <c r="G113" s="25">
        <v>4</v>
      </c>
      <c r="H113" s="156">
        <f>IF(SUMIFS(Import!H$2:H$237,Import!$F$2:$F$237,$F113,Import!$G$2:$G$237,$G113)=0,Data_T1!$H113,SUMIFS(Import!H$2:H$237,Import!$F$2:$F$237,$F113,Import!$G$2:$G$237,$G113))</f>
        <v>1320</v>
      </c>
      <c r="I113" s="156">
        <f>SUMIFS(Import!I$2:I$237,Import!$F$2:$F$237,$F113,Import!$G$2:$G$237,$G113)</f>
        <v>568</v>
      </c>
      <c r="J113" s="25">
        <f>SUMIFS(Import!J$2:J$237,Import!$F$2:$F$237,$F113,Import!$G$2:$G$237,$G113)</f>
        <v>43.03</v>
      </c>
      <c r="K113" s="156">
        <f>SUMIFS(Import!K$2:K$237,Import!$F$2:$F$237,$F113,Import!$G$2:$G$237,$G113)</f>
        <v>752</v>
      </c>
      <c r="L113" s="25">
        <f>SUMIFS(Import!L$2:L$237,Import!$F$2:$F$237,$F113,Import!$G$2:$G$237,$G113)</f>
        <v>56.97</v>
      </c>
      <c r="M113" s="156">
        <f>SUMIFS(Import!M$2:M$237,Import!$F$2:$F$237,$F113,Import!$G$2:$G$237,$G113)</f>
        <v>27</v>
      </c>
      <c r="N113" s="25">
        <f>SUMIFS(Import!N$2:N$237,Import!$F$2:$F$237,$F113,Import!$G$2:$G$237,$G113)</f>
        <v>2.0499999999999998</v>
      </c>
      <c r="O113" s="25">
        <f>SUMIFS(Import!O$2:O$237,Import!$F$2:$F$237,$F113,Import!$G$2:$G$237,$G113)</f>
        <v>3.59</v>
      </c>
      <c r="P113" s="156">
        <f>SUMIFS(Import!P$2:P$237,Import!$F$2:$F$237,$F113,Import!$G$2:$G$237,$G113)</f>
        <v>27</v>
      </c>
      <c r="Q113" s="25">
        <f>SUMIFS(Import!Q$2:Q$237,Import!$F$2:$F$237,$F113,Import!$G$2:$G$237,$G113)</f>
        <v>2.0499999999999998</v>
      </c>
      <c r="R113" s="25">
        <f>SUMIFS(Import!R$2:R$237,Import!$F$2:$F$237,$F113,Import!$G$2:$G$237,$G113)</f>
        <v>3.59</v>
      </c>
      <c r="S113" s="156">
        <f>SUMIFS(Import!S$2:S$237,Import!$F$2:$F$237,$F113,Import!$G$2:$G$237,$G113)</f>
        <v>698</v>
      </c>
      <c r="T113" s="25">
        <f>SUMIFS(Import!T$2:T$237,Import!$F$2:$F$237,$F113,Import!$G$2:$G$237,$G113)</f>
        <v>52.88</v>
      </c>
      <c r="U113" s="25">
        <f>SUMIFS(Import!U$2:U$237,Import!$F$2:$F$237,$F113,Import!$G$2:$G$237,$G113)</f>
        <v>92.82</v>
      </c>
      <c r="V113" s="25">
        <v>1</v>
      </c>
      <c r="W113" s="25" t="s">
        <v>32</v>
      </c>
      <c r="X113" s="25" t="s">
        <v>33</v>
      </c>
      <c r="Y113" s="25" t="s">
        <v>34</v>
      </c>
      <c r="Z113" s="160">
        <f>SUMIFS(Import!Z$2:Z$237,Import!$F$2:$F$237,$F113,Import!$G$2:$G$237,$G113)</f>
        <v>479</v>
      </c>
      <c r="AA113" s="25">
        <f>SUMIFS(Import!AA$2:AA$237,Import!$F$2:$F$237,$F113,Import!$G$2:$G$237,$G113)</f>
        <v>36.29</v>
      </c>
      <c r="AB113" s="176">
        <f>SUMIFS(Import!AB$2:AB$237,Import!$F$2:$F$237,$F113,Import!$G$2:$G$237,$G113)</f>
        <v>68.62</v>
      </c>
      <c r="AC113" s="25">
        <v>2</v>
      </c>
      <c r="AD113" s="25" t="s">
        <v>35</v>
      </c>
      <c r="AE113" s="25" t="s">
        <v>36</v>
      </c>
      <c r="AF113" s="25" t="s">
        <v>37</v>
      </c>
      <c r="AG113" s="160">
        <f>SUMIFS(Import!AG$2:AG$237,Import!$F$2:$F$237,$F113,Import!$G$2:$G$237,$G113)</f>
        <v>219</v>
      </c>
      <c r="AH113" s="25">
        <f>SUMIFS(Import!AH$2:AH$237,Import!$F$2:$F$237,$F113,Import!$G$2:$G$237,$G113)</f>
        <v>16.59</v>
      </c>
      <c r="AI113" s="118">
        <f>SUMIFS(Import!AI$2:AI$237,Import!$F$2:$F$237,$F113,Import!$G$2:$G$237,$G113)</f>
        <v>31.38</v>
      </c>
      <c r="AN113" s="25">
        <f ca="1">SUMIFS(Import!AN$2:AN$166,Import!$F$2:$F$166,$F113,Import!$G$2:$G$166,$G113)</f>
        <v>0</v>
      </c>
      <c r="AO113" s="25">
        <f ca="1">SUMIFS(Import!AO$2:AO$166,Import!$F$2:$F$166,$F113,Import!$G$2:$G$166,$G113)</f>
        <v>0</v>
      </c>
      <c r="AP113" s="25">
        <f ca="1">SUMIFS(Import!AP$2:AP$166,Import!$F$2:$F$166,$F113,Import!$G$2:$G$166,$G113)</f>
        <v>0</v>
      </c>
      <c r="AU113" s="25">
        <f ca="1">SUMIFS(Import!AU$2:AU$166,Import!$F$2:$F$166,$F113,Import!$G$2:$G$166,$G113)</f>
        <v>0</v>
      </c>
      <c r="AV113" s="25">
        <f ca="1">SUMIFS(Import!AV$2:AV$166,Import!$F$2:$F$166,$F113,Import!$G$2:$G$166,$G113)</f>
        <v>0</v>
      </c>
      <c r="AW113" s="25">
        <f ca="1">SUMIFS(Import!AW$2:AW$166,Import!$F$2:$F$166,$F113,Import!$G$2:$G$166,$G113)</f>
        <v>0</v>
      </c>
      <c r="BB113" s="25">
        <f ca="1">SUMIFS(Import!BB$2:BB$166,Import!$F$2:$F$166,$F113,Import!$G$2:$G$166,$G113)</f>
        <v>0</v>
      </c>
      <c r="BC113" s="25">
        <f ca="1">SUMIFS(Import!BC$2:BC$166,Import!$F$2:$F$166,$F113,Import!$G$2:$G$166,$G113)</f>
        <v>0</v>
      </c>
      <c r="BD113" s="25">
        <f ca="1">SUMIFS(Import!BD$2:BD$166,Import!$F$2:$F$166,$F113,Import!$G$2:$G$166,$G113)</f>
        <v>0</v>
      </c>
      <c r="BI113" s="25">
        <f ca="1">SUMIFS(Import!BI$2:BI$166,Import!$F$2:$F$166,$F113,Import!$G$2:$G$166,$G113)</f>
        <v>0</v>
      </c>
      <c r="BJ113" s="25">
        <f ca="1">SUMIFS(Import!BJ$2:BJ$166,Import!$F$2:$F$166,$F113,Import!$G$2:$G$166,$G113)</f>
        <v>0</v>
      </c>
      <c r="BK113" s="25">
        <f ca="1">SUMIFS(Import!BK$2:BK$166,Import!$F$2:$F$166,$F113,Import!$G$2:$G$166,$G113)</f>
        <v>0</v>
      </c>
      <c r="BP113" s="25">
        <f ca="1">SUMIFS(Import!BP$2:BP$166,Import!$F$2:$F$166,$F113,Import!$G$2:$G$166,$G113)</f>
        <v>0</v>
      </c>
      <c r="BQ113" s="25">
        <f ca="1">SUMIFS(Import!BQ$2:BQ$166,Import!$F$2:$F$166,$F113,Import!$G$2:$G$166,$G113)</f>
        <v>0</v>
      </c>
      <c r="BR113" s="25">
        <f ca="1">SUMIFS(Import!BR$2:BR$166,Import!$F$2:$F$166,$F113,Import!$G$2:$G$166,$G113)</f>
        <v>0</v>
      </c>
      <c r="BW113" s="25">
        <f ca="1">SUMIFS(Import!BW$2:BW$166,Import!$F$2:$F$166,$F113,Import!$G$2:$G$166,$G113)</f>
        <v>0</v>
      </c>
      <c r="BX113" s="25">
        <f ca="1">SUMIFS(Import!BX$2:BX$166,Import!$F$2:$F$166,$F113,Import!$G$2:$G$166,$G113)</f>
        <v>0</v>
      </c>
      <c r="BY113" s="25">
        <f ca="1">SUMIFS(Import!BY$2:BY$166,Import!$F$2:$F$166,$F113,Import!$G$2:$G$166,$G113)</f>
        <v>0</v>
      </c>
      <c r="CD113" s="25">
        <f ca="1">SUMIFS(Import!CD$2:CD$166,Import!$F$2:$F$166,$F113,Import!$G$2:$G$166,$G113)</f>
        <v>0</v>
      </c>
      <c r="CE113" s="25">
        <f ca="1">SUMIFS(Import!CE$2:CE$166,Import!$F$2:$F$166,$F113,Import!$G$2:$G$166,$G113)</f>
        <v>0</v>
      </c>
      <c r="CF113" s="25">
        <f ca="1">SUMIFS(Import!CF$2:CF$166,Import!$F$2:$F$166,$F113,Import!$G$2:$G$166,$G113)</f>
        <v>0</v>
      </c>
      <c r="CK113" s="25">
        <f ca="1">SUMIFS(Import!CK$2:CK$166,Import!$F$2:$F$166,$F113,Import!$G$2:$G$166,$G113)</f>
        <v>0</v>
      </c>
      <c r="CL113" s="25">
        <f ca="1">SUMIFS(Import!CL$2:CL$166,Import!$F$2:$F$166,$F113,Import!$G$2:$G$166,$G113)</f>
        <v>0</v>
      </c>
      <c r="CM113" s="25">
        <f ca="1">SUMIFS(Import!CM$2:CM$166,Import!$F$2:$F$166,$F113,Import!$G$2:$G$166,$G113)</f>
        <v>0</v>
      </c>
      <c r="CR113" s="25">
        <f ca="1">SUMIFS(Import!CR$2:CR$166,Import!$F$2:$F$166,$F113,Import!$G$2:$G$166,$G113)</f>
        <v>0</v>
      </c>
      <c r="CS113" s="25">
        <f ca="1">SUMIFS(Import!CS$2:CS$166,Import!$F$2:$F$166,$F113,Import!$G$2:$G$166,$G113)</f>
        <v>0</v>
      </c>
      <c r="CT113" s="25">
        <f ca="1">SUMIFS(Import!CT$2:CT$166,Import!$F$2:$F$166,$F113,Import!$G$2:$G$166,$G113)</f>
        <v>0</v>
      </c>
    </row>
    <row r="114" spans="1:98" s="25" customFormat="1" x14ac:dyDescent="0.15">
      <c r="A114" s="109" t="s">
        <v>28</v>
      </c>
      <c r="B114" s="25" t="s">
        <v>29</v>
      </c>
      <c r="C114" s="25">
        <v>2</v>
      </c>
      <c r="D114" s="25" t="s">
        <v>49</v>
      </c>
      <c r="E114" s="25">
        <v>33</v>
      </c>
      <c r="F114" s="25" t="s">
        <v>61</v>
      </c>
      <c r="G114" s="25">
        <v>5</v>
      </c>
      <c r="H114" s="156">
        <f>IF(SUMIFS(Import!H$2:H$237,Import!$F$2:$F$237,$F114,Import!$G$2:$G$237,$G114)=0,Data_T1!$H114,SUMIFS(Import!H$2:H$237,Import!$F$2:$F$237,$F114,Import!$G$2:$G$237,$G114))</f>
        <v>1148</v>
      </c>
      <c r="I114" s="156">
        <f>SUMIFS(Import!I$2:I$237,Import!$F$2:$F$237,$F114,Import!$G$2:$G$237,$G114)</f>
        <v>546</v>
      </c>
      <c r="J114" s="25">
        <f>SUMIFS(Import!J$2:J$237,Import!$F$2:$F$237,$F114,Import!$G$2:$G$237,$G114)</f>
        <v>47.56</v>
      </c>
      <c r="K114" s="156">
        <f>SUMIFS(Import!K$2:K$237,Import!$F$2:$F$237,$F114,Import!$G$2:$G$237,$G114)</f>
        <v>602</v>
      </c>
      <c r="L114" s="25">
        <f>SUMIFS(Import!L$2:L$237,Import!$F$2:$F$237,$F114,Import!$G$2:$G$237,$G114)</f>
        <v>52.44</v>
      </c>
      <c r="M114" s="156">
        <f>SUMIFS(Import!M$2:M$237,Import!$F$2:$F$237,$F114,Import!$G$2:$G$237,$G114)</f>
        <v>21</v>
      </c>
      <c r="N114" s="25">
        <f>SUMIFS(Import!N$2:N$237,Import!$F$2:$F$237,$F114,Import!$G$2:$G$237,$G114)</f>
        <v>1.83</v>
      </c>
      <c r="O114" s="25">
        <f>SUMIFS(Import!O$2:O$237,Import!$F$2:$F$237,$F114,Import!$G$2:$G$237,$G114)</f>
        <v>3.49</v>
      </c>
      <c r="P114" s="156">
        <f>SUMIFS(Import!P$2:P$237,Import!$F$2:$F$237,$F114,Import!$G$2:$G$237,$G114)</f>
        <v>27</v>
      </c>
      <c r="Q114" s="25">
        <f>SUMIFS(Import!Q$2:Q$237,Import!$F$2:$F$237,$F114,Import!$G$2:$G$237,$G114)</f>
        <v>2.35</v>
      </c>
      <c r="R114" s="25">
        <f>SUMIFS(Import!R$2:R$237,Import!$F$2:$F$237,$F114,Import!$G$2:$G$237,$G114)</f>
        <v>4.49</v>
      </c>
      <c r="S114" s="156">
        <f>SUMIFS(Import!S$2:S$237,Import!$F$2:$F$237,$F114,Import!$G$2:$G$237,$G114)</f>
        <v>554</v>
      </c>
      <c r="T114" s="25">
        <f>SUMIFS(Import!T$2:T$237,Import!$F$2:$F$237,$F114,Import!$G$2:$G$237,$G114)</f>
        <v>48.26</v>
      </c>
      <c r="U114" s="25">
        <f>SUMIFS(Import!U$2:U$237,Import!$F$2:$F$237,$F114,Import!$G$2:$G$237,$G114)</f>
        <v>92.03</v>
      </c>
      <c r="V114" s="25">
        <v>1</v>
      </c>
      <c r="W114" s="25" t="s">
        <v>32</v>
      </c>
      <c r="X114" s="25" t="s">
        <v>33</v>
      </c>
      <c r="Y114" s="25" t="s">
        <v>34</v>
      </c>
      <c r="Z114" s="160">
        <f>SUMIFS(Import!Z$2:Z$237,Import!$F$2:$F$237,$F114,Import!$G$2:$G$237,$G114)</f>
        <v>389</v>
      </c>
      <c r="AA114" s="25">
        <f>SUMIFS(Import!AA$2:AA$237,Import!$F$2:$F$237,$F114,Import!$G$2:$G$237,$G114)</f>
        <v>33.89</v>
      </c>
      <c r="AB114" s="176">
        <f>SUMIFS(Import!AB$2:AB$237,Import!$F$2:$F$237,$F114,Import!$G$2:$G$237,$G114)</f>
        <v>70.22</v>
      </c>
      <c r="AC114" s="25">
        <v>2</v>
      </c>
      <c r="AD114" s="25" t="s">
        <v>35</v>
      </c>
      <c r="AE114" s="25" t="s">
        <v>36</v>
      </c>
      <c r="AF114" s="25" t="s">
        <v>37</v>
      </c>
      <c r="AG114" s="160">
        <f>SUMIFS(Import!AG$2:AG$237,Import!$F$2:$F$237,$F114,Import!$G$2:$G$237,$G114)</f>
        <v>165</v>
      </c>
      <c r="AH114" s="25">
        <f>SUMIFS(Import!AH$2:AH$237,Import!$F$2:$F$237,$F114,Import!$G$2:$G$237,$G114)</f>
        <v>14.37</v>
      </c>
      <c r="AI114" s="118">
        <f>SUMIFS(Import!AI$2:AI$237,Import!$F$2:$F$237,$F114,Import!$G$2:$G$237,$G114)</f>
        <v>29.78</v>
      </c>
      <c r="AN114" s="25">
        <f ca="1">SUMIFS(Import!AN$2:AN$166,Import!$F$2:$F$166,$F114,Import!$G$2:$G$166,$G114)</f>
        <v>0</v>
      </c>
      <c r="AO114" s="25">
        <f ca="1">SUMIFS(Import!AO$2:AO$166,Import!$F$2:$F$166,$F114,Import!$G$2:$G$166,$G114)</f>
        <v>0</v>
      </c>
      <c r="AP114" s="25">
        <f ca="1">SUMIFS(Import!AP$2:AP$166,Import!$F$2:$F$166,$F114,Import!$G$2:$G$166,$G114)</f>
        <v>0</v>
      </c>
      <c r="AU114" s="25">
        <f ca="1">SUMIFS(Import!AU$2:AU$166,Import!$F$2:$F$166,$F114,Import!$G$2:$G$166,$G114)</f>
        <v>0</v>
      </c>
      <c r="AV114" s="25">
        <f ca="1">SUMIFS(Import!AV$2:AV$166,Import!$F$2:$F$166,$F114,Import!$G$2:$G$166,$G114)</f>
        <v>0</v>
      </c>
      <c r="AW114" s="25">
        <f ca="1">SUMIFS(Import!AW$2:AW$166,Import!$F$2:$F$166,$F114,Import!$G$2:$G$166,$G114)</f>
        <v>0</v>
      </c>
      <c r="BB114" s="25">
        <f ca="1">SUMIFS(Import!BB$2:BB$166,Import!$F$2:$F$166,$F114,Import!$G$2:$G$166,$G114)</f>
        <v>0</v>
      </c>
      <c r="BC114" s="25">
        <f ca="1">SUMIFS(Import!BC$2:BC$166,Import!$F$2:$F$166,$F114,Import!$G$2:$G$166,$G114)</f>
        <v>0</v>
      </c>
      <c r="BD114" s="25">
        <f ca="1">SUMIFS(Import!BD$2:BD$166,Import!$F$2:$F$166,$F114,Import!$G$2:$G$166,$G114)</f>
        <v>0</v>
      </c>
      <c r="BI114" s="25">
        <f ca="1">SUMIFS(Import!BI$2:BI$166,Import!$F$2:$F$166,$F114,Import!$G$2:$G$166,$G114)</f>
        <v>0</v>
      </c>
      <c r="BJ114" s="25">
        <f ca="1">SUMIFS(Import!BJ$2:BJ$166,Import!$F$2:$F$166,$F114,Import!$G$2:$G$166,$G114)</f>
        <v>0</v>
      </c>
      <c r="BK114" s="25">
        <f ca="1">SUMIFS(Import!BK$2:BK$166,Import!$F$2:$F$166,$F114,Import!$G$2:$G$166,$G114)</f>
        <v>0</v>
      </c>
      <c r="BP114" s="25">
        <f ca="1">SUMIFS(Import!BP$2:BP$166,Import!$F$2:$F$166,$F114,Import!$G$2:$G$166,$G114)</f>
        <v>0</v>
      </c>
      <c r="BQ114" s="25">
        <f ca="1">SUMIFS(Import!BQ$2:BQ$166,Import!$F$2:$F$166,$F114,Import!$G$2:$G$166,$G114)</f>
        <v>0</v>
      </c>
      <c r="BR114" s="25">
        <f ca="1">SUMIFS(Import!BR$2:BR$166,Import!$F$2:$F$166,$F114,Import!$G$2:$G$166,$G114)</f>
        <v>0</v>
      </c>
      <c r="BW114" s="25">
        <f ca="1">SUMIFS(Import!BW$2:BW$166,Import!$F$2:$F$166,$F114,Import!$G$2:$G$166,$G114)</f>
        <v>0</v>
      </c>
      <c r="BX114" s="25">
        <f ca="1">SUMIFS(Import!BX$2:BX$166,Import!$F$2:$F$166,$F114,Import!$G$2:$G$166,$G114)</f>
        <v>0</v>
      </c>
      <c r="BY114" s="25">
        <f ca="1">SUMIFS(Import!BY$2:BY$166,Import!$F$2:$F$166,$F114,Import!$G$2:$G$166,$G114)</f>
        <v>0</v>
      </c>
      <c r="CD114" s="25">
        <f ca="1">SUMIFS(Import!CD$2:CD$166,Import!$F$2:$F$166,$F114,Import!$G$2:$G$166,$G114)</f>
        <v>0</v>
      </c>
      <c r="CE114" s="25">
        <f ca="1">SUMIFS(Import!CE$2:CE$166,Import!$F$2:$F$166,$F114,Import!$G$2:$G$166,$G114)</f>
        <v>0</v>
      </c>
      <c r="CF114" s="25">
        <f ca="1">SUMIFS(Import!CF$2:CF$166,Import!$F$2:$F$166,$F114,Import!$G$2:$G$166,$G114)</f>
        <v>0</v>
      </c>
      <c r="CK114" s="25">
        <f ca="1">SUMIFS(Import!CK$2:CK$166,Import!$F$2:$F$166,$F114,Import!$G$2:$G$166,$G114)</f>
        <v>0</v>
      </c>
      <c r="CL114" s="25">
        <f ca="1">SUMIFS(Import!CL$2:CL$166,Import!$F$2:$F$166,$F114,Import!$G$2:$G$166,$G114)</f>
        <v>0</v>
      </c>
      <c r="CM114" s="25">
        <f ca="1">SUMIFS(Import!CM$2:CM$166,Import!$F$2:$F$166,$F114,Import!$G$2:$G$166,$G114)</f>
        <v>0</v>
      </c>
      <c r="CR114" s="25">
        <f ca="1">SUMIFS(Import!CR$2:CR$166,Import!$F$2:$F$166,$F114,Import!$G$2:$G$166,$G114)</f>
        <v>0</v>
      </c>
      <c r="CS114" s="25">
        <f ca="1">SUMIFS(Import!CS$2:CS$166,Import!$F$2:$F$166,$F114,Import!$G$2:$G$166,$G114)</f>
        <v>0</v>
      </c>
      <c r="CT114" s="25">
        <f ca="1">SUMIFS(Import!CT$2:CT$166,Import!$F$2:$F$166,$F114,Import!$G$2:$G$166,$G114)</f>
        <v>0</v>
      </c>
    </row>
    <row r="115" spans="1:98" s="25" customFormat="1" x14ac:dyDescent="0.15">
      <c r="A115" s="109" t="s">
        <v>28</v>
      </c>
      <c r="B115" s="25" t="s">
        <v>29</v>
      </c>
      <c r="C115" s="25">
        <v>2</v>
      </c>
      <c r="D115" s="25" t="s">
        <v>49</v>
      </c>
      <c r="E115" s="25">
        <v>33</v>
      </c>
      <c r="F115" s="25" t="s">
        <v>61</v>
      </c>
      <c r="G115" s="25">
        <v>6</v>
      </c>
      <c r="H115" s="156">
        <f>IF(SUMIFS(Import!H$2:H$237,Import!$F$2:$F$237,$F115,Import!$G$2:$G$237,$G115)=0,Data_T1!$H115,SUMIFS(Import!H$2:H$237,Import!$F$2:$F$237,$F115,Import!$G$2:$G$237,$G115))</f>
        <v>1190</v>
      </c>
      <c r="I115" s="156">
        <f>SUMIFS(Import!I$2:I$237,Import!$F$2:$F$237,$F115,Import!$G$2:$G$237,$G115)</f>
        <v>578</v>
      </c>
      <c r="J115" s="25">
        <f>SUMIFS(Import!J$2:J$237,Import!$F$2:$F$237,$F115,Import!$G$2:$G$237,$G115)</f>
        <v>48.57</v>
      </c>
      <c r="K115" s="156">
        <f>SUMIFS(Import!K$2:K$237,Import!$F$2:$F$237,$F115,Import!$G$2:$G$237,$G115)</f>
        <v>612</v>
      </c>
      <c r="L115" s="25">
        <f>SUMIFS(Import!L$2:L$237,Import!$F$2:$F$237,$F115,Import!$G$2:$G$237,$G115)</f>
        <v>51.43</v>
      </c>
      <c r="M115" s="156">
        <f>SUMIFS(Import!M$2:M$237,Import!$F$2:$F$237,$F115,Import!$G$2:$G$237,$G115)</f>
        <v>22</v>
      </c>
      <c r="N115" s="25">
        <f>SUMIFS(Import!N$2:N$237,Import!$F$2:$F$237,$F115,Import!$G$2:$G$237,$G115)</f>
        <v>1.85</v>
      </c>
      <c r="O115" s="25">
        <f>SUMIFS(Import!O$2:O$237,Import!$F$2:$F$237,$F115,Import!$G$2:$G$237,$G115)</f>
        <v>3.59</v>
      </c>
      <c r="P115" s="156">
        <f>SUMIFS(Import!P$2:P$237,Import!$F$2:$F$237,$F115,Import!$G$2:$G$237,$G115)</f>
        <v>22</v>
      </c>
      <c r="Q115" s="25">
        <f>SUMIFS(Import!Q$2:Q$237,Import!$F$2:$F$237,$F115,Import!$G$2:$G$237,$G115)</f>
        <v>1.85</v>
      </c>
      <c r="R115" s="25">
        <f>SUMIFS(Import!R$2:R$237,Import!$F$2:$F$237,$F115,Import!$G$2:$G$237,$G115)</f>
        <v>3.59</v>
      </c>
      <c r="S115" s="156">
        <f>SUMIFS(Import!S$2:S$237,Import!$F$2:$F$237,$F115,Import!$G$2:$G$237,$G115)</f>
        <v>568</v>
      </c>
      <c r="T115" s="25">
        <f>SUMIFS(Import!T$2:T$237,Import!$F$2:$F$237,$F115,Import!$G$2:$G$237,$G115)</f>
        <v>47.73</v>
      </c>
      <c r="U115" s="25">
        <f>SUMIFS(Import!U$2:U$237,Import!$F$2:$F$237,$F115,Import!$G$2:$G$237,$G115)</f>
        <v>92.81</v>
      </c>
      <c r="V115" s="25">
        <v>1</v>
      </c>
      <c r="W115" s="25" t="s">
        <v>32</v>
      </c>
      <c r="X115" s="25" t="s">
        <v>33</v>
      </c>
      <c r="Y115" s="25" t="s">
        <v>34</v>
      </c>
      <c r="Z115" s="160">
        <f>SUMIFS(Import!Z$2:Z$237,Import!$F$2:$F$237,$F115,Import!$G$2:$G$237,$G115)</f>
        <v>348</v>
      </c>
      <c r="AA115" s="25">
        <f>SUMIFS(Import!AA$2:AA$237,Import!$F$2:$F$237,$F115,Import!$G$2:$G$237,$G115)</f>
        <v>29.24</v>
      </c>
      <c r="AB115" s="176">
        <f>SUMIFS(Import!AB$2:AB$237,Import!$F$2:$F$237,$F115,Import!$G$2:$G$237,$G115)</f>
        <v>61.27</v>
      </c>
      <c r="AC115" s="25">
        <v>2</v>
      </c>
      <c r="AD115" s="25" t="s">
        <v>35</v>
      </c>
      <c r="AE115" s="25" t="s">
        <v>36</v>
      </c>
      <c r="AF115" s="25" t="s">
        <v>37</v>
      </c>
      <c r="AG115" s="160">
        <f>SUMIFS(Import!AG$2:AG$237,Import!$F$2:$F$237,$F115,Import!$G$2:$G$237,$G115)</f>
        <v>220</v>
      </c>
      <c r="AH115" s="25">
        <f>SUMIFS(Import!AH$2:AH$237,Import!$F$2:$F$237,$F115,Import!$G$2:$G$237,$G115)</f>
        <v>18.489999999999998</v>
      </c>
      <c r="AI115" s="118">
        <f>SUMIFS(Import!AI$2:AI$237,Import!$F$2:$F$237,$F115,Import!$G$2:$G$237,$G115)</f>
        <v>38.729999999999997</v>
      </c>
      <c r="AN115" s="25">
        <f ca="1">SUMIFS(Import!AN$2:AN$166,Import!$F$2:$F$166,$F115,Import!$G$2:$G$166,$G115)</f>
        <v>0</v>
      </c>
      <c r="AO115" s="25">
        <f ca="1">SUMIFS(Import!AO$2:AO$166,Import!$F$2:$F$166,$F115,Import!$G$2:$G$166,$G115)</f>
        <v>0</v>
      </c>
      <c r="AP115" s="25">
        <f ca="1">SUMIFS(Import!AP$2:AP$166,Import!$F$2:$F$166,$F115,Import!$G$2:$G$166,$G115)</f>
        <v>0</v>
      </c>
      <c r="AU115" s="25">
        <f ca="1">SUMIFS(Import!AU$2:AU$166,Import!$F$2:$F$166,$F115,Import!$G$2:$G$166,$G115)</f>
        <v>0</v>
      </c>
      <c r="AV115" s="25">
        <f ca="1">SUMIFS(Import!AV$2:AV$166,Import!$F$2:$F$166,$F115,Import!$G$2:$G$166,$G115)</f>
        <v>0</v>
      </c>
      <c r="AW115" s="25">
        <f ca="1">SUMIFS(Import!AW$2:AW$166,Import!$F$2:$F$166,$F115,Import!$G$2:$G$166,$G115)</f>
        <v>0</v>
      </c>
      <c r="BB115" s="25">
        <f ca="1">SUMIFS(Import!BB$2:BB$166,Import!$F$2:$F$166,$F115,Import!$G$2:$G$166,$G115)</f>
        <v>0</v>
      </c>
      <c r="BC115" s="25">
        <f ca="1">SUMIFS(Import!BC$2:BC$166,Import!$F$2:$F$166,$F115,Import!$G$2:$G$166,$G115)</f>
        <v>0</v>
      </c>
      <c r="BD115" s="25">
        <f ca="1">SUMIFS(Import!BD$2:BD$166,Import!$F$2:$F$166,$F115,Import!$G$2:$G$166,$G115)</f>
        <v>0</v>
      </c>
      <c r="BI115" s="25">
        <f ca="1">SUMIFS(Import!BI$2:BI$166,Import!$F$2:$F$166,$F115,Import!$G$2:$G$166,$G115)</f>
        <v>0</v>
      </c>
      <c r="BJ115" s="25">
        <f ca="1">SUMIFS(Import!BJ$2:BJ$166,Import!$F$2:$F$166,$F115,Import!$G$2:$G$166,$G115)</f>
        <v>0</v>
      </c>
      <c r="BK115" s="25">
        <f ca="1">SUMIFS(Import!BK$2:BK$166,Import!$F$2:$F$166,$F115,Import!$G$2:$G$166,$G115)</f>
        <v>0</v>
      </c>
      <c r="BP115" s="25">
        <f ca="1">SUMIFS(Import!BP$2:BP$166,Import!$F$2:$F$166,$F115,Import!$G$2:$G$166,$G115)</f>
        <v>0</v>
      </c>
      <c r="BQ115" s="25">
        <f ca="1">SUMIFS(Import!BQ$2:BQ$166,Import!$F$2:$F$166,$F115,Import!$G$2:$G$166,$G115)</f>
        <v>0</v>
      </c>
      <c r="BR115" s="25">
        <f ca="1">SUMIFS(Import!BR$2:BR$166,Import!$F$2:$F$166,$F115,Import!$G$2:$G$166,$G115)</f>
        <v>0</v>
      </c>
      <c r="BW115" s="25">
        <f ca="1">SUMIFS(Import!BW$2:BW$166,Import!$F$2:$F$166,$F115,Import!$G$2:$G$166,$G115)</f>
        <v>0</v>
      </c>
      <c r="BX115" s="25">
        <f ca="1">SUMIFS(Import!BX$2:BX$166,Import!$F$2:$F$166,$F115,Import!$G$2:$G$166,$G115)</f>
        <v>0</v>
      </c>
      <c r="BY115" s="25">
        <f ca="1">SUMIFS(Import!BY$2:BY$166,Import!$F$2:$F$166,$F115,Import!$G$2:$G$166,$G115)</f>
        <v>0</v>
      </c>
      <c r="CD115" s="25">
        <f ca="1">SUMIFS(Import!CD$2:CD$166,Import!$F$2:$F$166,$F115,Import!$G$2:$G$166,$G115)</f>
        <v>0</v>
      </c>
      <c r="CE115" s="25">
        <f ca="1">SUMIFS(Import!CE$2:CE$166,Import!$F$2:$F$166,$F115,Import!$G$2:$G$166,$G115)</f>
        <v>0</v>
      </c>
      <c r="CF115" s="25">
        <f ca="1">SUMIFS(Import!CF$2:CF$166,Import!$F$2:$F$166,$F115,Import!$G$2:$G$166,$G115)</f>
        <v>0</v>
      </c>
      <c r="CK115" s="25">
        <f ca="1">SUMIFS(Import!CK$2:CK$166,Import!$F$2:$F$166,$F115,Import!$G$2:$G$166,$G115)</f>
        <v>0</v>
      </c>
      <c r="CL115" s="25">
        <f ca="1">SUMIFS(Import!CL$2:CL$166,Import!$F$2:$F$166,$F115,Import!$G$2:$G$166,$G115)</f>
        <v>0</v>
      </c>
      <c r="CM115" s="25">
        <f ca="1">SUMIFS(Import!CM$2:CM$166,Import!$F$2:$F$166,$F115,Import!$G$2:$G$166,$G115)</f>
        <v>0</v>
      </c>
      <c r="CR115" s="25">
        <f ca="1">SUMIFS(Import!CR$2:CR$166,Import!$F$2:$F$166,$F115,Import!$G$2:$G$166,$G115)</f>
        <v>0</v>
      </c>
      <c r="CS115" s="25">
        <f ca="1">SUMIFS(Import!CS$2:CS$166,Import!$F$2:$F$166,$F115,Import!$G$2:$G$166,$G115)</f>
        <v>0</v>
      </c>
      <c r="CT115" s="25">
        <f ca="1">SUMIFS(Import!CT$2:CT$166,Import!$F$2:$F$166,$F115,Import!$G$2:$G$166,$G115)</f>
        <v>0</v>
      </c>
    </row>
    <row r="116" spans="1:98" s="25" customFormat="1" x14ac:dyDescent="0.15">
      <c r="A116" s="109" t="s">
        <v>28</v>
      </c>
      <c r="B116" s="25" t="s">
        <v>29</v>
      </c>
      <c r="C116" s="25">
        <v>2</v>
      </c>
      <c r="D116" s="25" t="s">
        <v>49</v>
      </c>
      <c r="E116" s="25">
        <v>33</v>
      </c>
      <c r="F116" s="25" t="s">
        <v>61</v>
      </c>
      <c r="G116" s="25">
        <v>7</v>
      </c>
      <c r="H116" s="156">
        <f>IF(SUMIFS(Import!H$2:H$237,Import!$F$2:$F$237,$F116,Import!$G$2:$G$237,$G116)=0,Data_T1!$H116,SUMIFS(Import!H$2:H$237,Import!$F$2:$F$237,$F116,Import!$G$2:$G$237,$G116))</f>
        <v>1076</v>
      </c>
      <c r="I116" s="156">
        <f>SUMIFS(Import!I$2:I$237,Import!$F$2:$F$237,$F116,Import!$G$2:$G$237,$G116)</f>
        <v>498</v>
      </c>
      <c r="J116" s="25">
        <f>SUMIFS(Import!J$2:J$237,Import!$F$2:$F$237,$F116,Import!$G$2:$G$237,$G116)</f>
        <v>46.28</v>
      </c>
      <c r="K116" s="156">
        <f>SUMIFS(Import!K$2:K$237,Import!$F$2:$F$237,$F116,Import!$G$2:$G$237,$G116)</f>
        <v>578</v>
      </c>
      <c r="L116" s="25">
        <f>SUMIFS(Import!L$2:L$237,Import!$F$2:$F$237,$F116,Import!$G$2:$G$237,$G116)</f>
        <v>53.72</v>
      </c>
      <c r="M116" s="156">
        <f>SUMIFS(Import!M$2:M$237,Import!$F$2:$F$237,$F116,Import!$G$2:$G$237,$G116)</f>
        <v>20</v>
      </c>
      <c r="N116" s="25">
        <f>SUMIFS(Import!N$2:N$237,Import!$F$2:$F$237,$F116,Import!$G$2:$G$237,$G116)</f>
        <v>1.86</v>
      </c>
      <c r="O116" s="25">
        <f>SUMIFS(Import!O$2:O$237,Import!$F$2:$F$237,$F116,Import!$G$2:$G$237,$G116)</f>
        <v>3.46</v>
      </c>
      <c r="P116" s="156">
        <f>SUMIFS(Import!P$2:P$237,Import!$F$2:$F$237,$F116,Import!$G$2:$G$237,$G116)</f>
        <v>20</v>
      </c>
      <c r="Q116" s="25">
        <f>SUMIFS(Import!Q$2:Q$237,Import!$F$2:$F$237,$F116,Import!$G$2:$G$237,$G116)</f>
        <v>1.86</v>
      </c>
      <c r="R116" s="25">
        <f>SUMIFS(Import!R$2:R$237,Import!$F$2:$F$237,$F116,Import!$G$2:$G$237,$G116)</f>
        <v>3.46</v>
      </c>
      <c r="S116" s="156">
        <f>SUMIFS(Import!S$2:S$237,Import!$F$2:$F$237,$F116,Import!$G$2:$G$237,$G116)</f>
        <v>538</v>
      </c>
      <c r="T116" s="25">
        <f>SUMIFS(Import!T$2:T$237,Import!$F$2:$F$237,$F116,Import!$G$2:$G$237,$G116)</f>
        <v>50</v>
      </c>
      <c r="U116" s="25">
        <f>SUMIFS(Import!U$2:U$237,Import!$F$2:$F$237,$F116,Import!$G$2:$G$237,$G116)</f>
        <v>93.08</v>
      </c>
      <c r="V116" s="25">
        <v>1</v>
      </c>
      <c r="W116" s="25" t="s">
        <v>32</v>
      </c>
      <c r="X116" s="25" t="s">
        <v>33</v>
      </c>
      <c r="Y116" s="25" t="s">
        <v>34</v>
      </c>
      <c r="Z116" s="160">
        <f>SUMIFS(Import!Z$2:Z$237,Import!$F$2:$F$237,$F116,Import!$G$2:$G$237,$G116)</f>
        <v>338</v>
      </c>
      <c r="AA116" s="25">
        <f>SUMIFS(Import!AA$2:AA$237,Import!$F$2:$F$237,$F116,Import!$G$2:$G$237,$G116)</f>
        <v>31.41</v>
      </c>
      <c r="AB116" s="176">
        <f>SUMIFS(Import!AB$2:AB$237,Import!$F$2:$F$237,$F116,Import!$G$2:$G$237,$G116)</f>
        <v>62.83</v>
      </c>
      <c r="AC116" s="25">
        <v>2</v>
      </c>
      <c r="AD116" s="25" t="s">
        <v>35</v>
      </c>
      <c r="AE116" s="25" t="s">
        <v>36</v>
      </c>
      <c r="AF116" s="25" t="s">
        <v>37</v>
      </c>
      <c r="AG116" s="160">
        <f>SUMIFS(Import!AG$2:AG$237,Import!$F$2:$F$237,$F116,Import!$G$2:$G$237,$G116)</f>
        <v>200</v>
      </c>
      <c r="AH116" s="25">
        <f>SUMIFS(Import!AH$2:AH$237,Import!$F$2:$F$237,$F116,Import!$G$2:$G$237,$G116)</f>
        <v>18.59</v>
      </c>
      <c r="AI116" s="118">
        <f>SUMIFS(Import!AI$2:AI$237,Import!$F$2:$F$237,$F116,Import!$G$2:$G$237,$G116)</f>
        <v>37.17</v>
      </c>
      <c r="AN116" s="25">
        <f ca="1">SUMIFS(Import!AN$2:AN$166,Import!$F$2:$F$166,$F116,Import!$G$2:$G$166,$G116)</f>
        <v>0</v>
      </c>
      <c r="AO116" s="25">
        <f ca="1">SUMIFS(Import!AO$2:AO$166,Import!$F$2:$F$166,$F116,Import!$G$2:$G$166,$G116)</f>
        <v>0</v>
      </c>
      <c r="AP116" s="25">
        <f ca="1">SUMIFS(Import!AP$2:AP$166,Import!$F$2:$F$166,$F116,Import!$G$2:$G$166,$G116)</f>
        <v>0</v>
      </c>
      <c r="AU116" s="25">
        <f ca="1">SUMIFS(Import!AU$2:AU$166,Import!$F$2:$F$166,$F116,Import!$G$2:$G$166,$G116)</f>
        <v>0</v>
      </c>
      <c r="AV116" s="25">
        <f ca="1">SUMIFS(Import!AV$2:AV$166,Import!$F$2:$F$166,$F116,Import!$G$2:$G$166,$G116)</f>
        <v>0</v>
      </c>
      <c r="AW116" s="25">
        <f ca="1">SUMIFS(Import!AW$2:AW$166,Import!$F$2:$F$166,$F116,Import!$G$2:$G$166,$G116)</f>
        <v>0</v>
      </c>
      <c r="BB116" s="25">
        <f ca="1">SUMIFS(Import!BB$2:BB$166,Import!$F$2:$F$166,$F116,Import!$G$2:$G$166,$G116)</f>
        <v>0</v>
      </c>
      <c r="BC116" s="25">
        <f ca="1">SUMIFS(Import!BC$2:BC$166,Import!$F$2:$F$166,$F116,Import!$G$2:$G$166,$G116)</f>
        <v>0</v>
      </c>
      <c r="BD116" s="25">
        <f ca="1">SUMIFS(Import!BD$2:BD$166,Import!$F$2:$F$166,$F116,Import!$G$2:$G$166,$G116)</f>
        <v>0</v>
      </c>
      <c r="BI116" s="25">
        <f ca="1">SUMIFS(Import!BI$2:BI$166,Import!$F$2:$F$166,$F116,Import!$G$2:$G$166,$G116)</f>
        <v>0</v>
      </c>
      <c r="BJ116" s="25">
        <f ca="1">SUMIFS(Import!BJ$2:BJ$166,Import!$F$2:$F$166,$F116,Import!$G$2:$G$166,$G116)</f>
        <v>0</v>
      </c>
      <c r="BK116" s="25">
        <f ca="1">SUMIFS(Import!BK$2:BK$166,Import!$F$2:$F$166,$F116,Import!$G$2:$G$166,$G116)</f>
        <v>0</v>
      </c>
      <c r="BP116" s="25">
        <f ca="1">SUMIFS(Import!BP$2:BP$166,Import!$F$2:$F$166,$F116,Import!$G$2:$G$166,$G116)</f>
        <v>0</v>
      </c>
      <c r="BQ116" s="25">
        <f ca="1">SUMIFS(Import!BQ$2:BQ$166,Import!$F$2:$F$166,$F116,Import!$G$2:$G$166,$G116)</f>
        <v>0</v>
      </c>
      <c r="BR116" s="25">
        <f ca="1">SUMIFS(Import!BR$2:BR$166,Import!$F$2:$F$166,$F116,Import!$G$2:$G$166,$G116)</f>
        <v>0</v>
      </c>
      <c r="BW116" s="25">
        <f ca="1">SUMIFS(Import!BW$2:BW$166,Import!$F$2:$F$166,$F116,Import!$G$2:$G$166,$G116)</f>
        <v>0</v>
      </c>
      <c r="BX116" s="25">
        <f ca="1">SUMIFS(Import!BX$2:BX$166,Import!$F$2:$F$166,$F116,Import!$G$2:$G$166,$G116)</f>
        <v>0</v>
      </c>
      <c r="BY116" s="25">
        <f ca="1">SUMIFS(Import!BY$2:BY$166,Import!$F$2:$F$166,$F116,Import!$G$2:$G$166,$G116)</f>
        <v>0</v>
      </c>
      <c r="CD116" s="25">
        <f ca="1">SUMIFS(Import!CD$2:CD$166,Import!$F$2:$F$166,$F116,Import!$G$2:$G$166,$G116)</f>
        <v>0</v>
      </c>
      <c r="CE116" s="25">
        <f ca="1">SUMIFS(Import!CE$2:CE$166,Import!$F$2:$F$166,$F116,Import!$G$2:$G$166,$G116)</f>
        <v>0</v>
      </c>
      <c r="CF116" s="25">
        <f ca="1">SUMIFS(Import!CF$2:CF$166,Import!$F$2:$F$166,$F116,Import!$G$2:$G$166,$G116)</f>
        <v>0</v>
      </c>
      <c r="CK116" s="25">
        <f ca="1">SUMIFS(Import!CK$2:CK$166,Import!$F$2:$F$166,$F116,Import!$G$2:$G$166,$G116)</f>
        <v>0</v>
      </c>
      <c r="CL116" s="25">
        <f ca="1">SUMIFS(Import!CL$2:CL$166,Import!$F$2:$F$166,$F116,Import!$G$2:$G$166,$G116)</f>
        <v>0</v>
      </c>
      <c r="CM116" s="25">
        <f ca="1">SUMIFS(Import!CM$2:CM$166,Import!$F$2:$F$166,$F116,Import!$G$2:$G$166,$G116)</f>
        <v>0</v>
      </c>
      <c r="CR116" s="25">
        <f ca="1">SUMIFS(Import!CR$2:CR$166,Import!$F$2:$F$166,$F116,Import!$G$2:$G$166,$G116)</f>
        <v>0</v>
      </c>
      <c r="CS116" s="25">
        <f ca="1">SUMIFS(Import!CS$2:CS$166,Import!$F$2:$F$166,$F116,Import!$G$2:$G$166,$G116)</f>
        <v>0</v>
      </c>
      <c r="CT116" s="25">
        <f ca="1">SUMIFS(Import!CT$2:CT$166,Import!$F$2:$F$166,$F116,Import!$G$2:$G$166,$G116)</f>
        <v>0</v>
      </c>
    </row>
    <row r="117" spans="1:98" s="82" customFormat="1" ht="14" thickBot="1" x14ac:dyDescent="0.2">
      <c r="A117" s="108" t="s">
        <v>28</v>
      </c>
      <c r="B117" s="82" t="s">
        <v>29</v>
      </c>
      <c r="C117" s="82">
        <v>2</v>
      </c>
      <c r="D117" s="82" t="s">
        <v>49</v>
      </c>
      <c r="E117" s="82">
        <v>33</v>
      </c>
      <c r="F117" s="82" t="s">
        <v>61</v>
      </c>
      <c r="G117" s="82">
        <v>8</v>
      </c>
      <c r="H117" s="155">
        <f>IF(SUMIFS(Import!H$2:H$237,Import!$F$2:$F$237,$F117,Import!$G$2:$G$237,$G117)=0,Data_T1!$H117,SUMIFS(Import!H$2:H$237,Import!$F$2:$F$237,$F117,Import!$G$2:$G$237,$G117))</f>
        <v>959</v>
      </c>
      <c r="I117" s="155">
        <f>SUMIFS(Import!I$2:I$237,Import!$F$2:$F$237,$F117,Import!$G$2:$G$237,$G117)</f>
        <v>475</v>
      </c>
      <c r="J117" s="82">
        <f>SUMIFS(Import!J$2:J$237,Import!$F$2:$F$237,$F117,Import!$G$2:$G$237,$G117)</f>
        <v>49.53</v>
      </c>
      <c r="K117" s="155">
        <f>SUMIFS(Import!K$2:K$237,Import!$F$2:$F$237,$F117,Import!$G$2:$G$237,$G117)</f>
        <v>484</v>
      </c>
      <c r="L117" s="82">
        <f>SUMIFS(Import!L$2:L$237,Import!$F$2:$F$237,$F117,Import!$G$2:$G$237,$G117)</f>
        <v>50.47</v>
      </c>
      <c r="M117" s="155">
        <f>SUMIFS(Import!M$2:M$237,Import!$F$2:$F$237,$F117,Import!$G$2:$G$237,$G117)</f>
        <v>16</v>
      </c>
      <c r="N117" s="82">
        <f>SUMIFS(Import!N$2:N$237,Import!$F$2:$F$237,$F117,Import!$G$2:$G$237,$G117)</f>
        <v>1.67</v>
      </c>
      <c r="O117" s="82">
        <f>SUMIFS(Import!O$2:O$237,Import!$F$2:$F$237,$F117,Import!$G$2:$G$237,$G117)</f>
        <v>3.31</v>
      </c>
      <c r="P117" s="155">
        <f>SUMIFS(Import!P$2:P$237,Import!$F$2:$F$237,$F117,Import!$G$2:$G$237,$G117)</f>
        <v>19</v>
      </c>
      <c r="Q117" s="82">
        <f>SUMIFS(Import!Q$2:Q$237,Import!$F$2:$F$237,$F117,Import!$G$2:$G$237,$G117)</f>
        <v>1.98</v>
      </c>
      <c r="R117" s="82">
        <f>SUMIFS(Import!R$2:R$237,Import!$F$2:$F$237,$F117,Import!$G$2:$G$237,$G117)</f>
        <v>3.93</v>
      </c>
      <c r="S117" s="155">
        <f>SUMIFS(Import!S$2:S$237,Import!$F$2:$F$237,$F117,Import!$G$2:$G$237,$G117)</f>
        <v>449</v>
      </c>
      <c r="T117" s="82">
        <f>SUMIFS(Import!T$2:T$237,Import!$F$2:$F$237,$F117,Import!$G$2:$G$237,$G117)</f>
        <v>46.82</v>
      </c>
      <c r="U117" s="82">
        <f>SUMIFS(Import!U$2:U$237,Import!$F$2:$F$237,$F117,Import!$G$2:$G$237,$G117)</f>
        <v>92.77</v>
      </c>
      <c r="V117" s="82">
        <v>1</v>
      </c>
      <c r="W117" s="82" t="s">
        <v>32</v>
      </c>
      <c r="X117" s="82" t="s">
        <v>33</v>
      </c>
      <c r="Y117" s="82" t="s">
        <v>34</v>
      </c>
      <c r="Z117" s="159">
        <f>SUMIFS(Import!Z$2:Z$237,Import!$F$2:$F$237,$F117,Import!$G$2:$G$237,$G117)</f>
        <v>314</v>
      </c>
      <c r="AA117" s="82">
        <f>SUMIFS(Import!AA$2:AA$237,Import!$F$2:$F$237,$F117,Import!$G$2:$G$237,$G117)</f>
        <v>32.74</v>
      </c>
      <c r="AB117" s="170">
        <f>SUMIFS(Import!AB$2:AB$237,Import!$F$2:$F$237,$F117,Import!$G$2:$G$237,$G117)</f>
        <v>69.930000000000007</v>
      </c>
      <c r="AC117" s="82">
        <v>2</v>
      </c>
      <c r="AD117" s="82" t="s">
        <v>35</v>
      </c>
      <c r="AE117" s="82" t="s">
        <v>36</v>
      </c>
      <c r="AF117" s="82" t="s">
        <v>37</v>
      </c>
      <c r="AG117" s="159">
        <f>SUMIFS(Import!AG$2:AG$237,Import!$F$2:$F$237,$F117,Import!$G$2:$G$237,$G117)</f>
        <v>135</v>
      </c>
      <c r="AH117" s="82">
        <f>SUMIFS(Import!AH$2:AH$237,Import!$F$2:$F$237,$F117,Import!$G$2:$G$237,$G117)</f>
        <v>14.08</v>
      </c>
      <c r="AI117" s="119">
        <f>SUMIFS(Import!AI$2:AI$237,Import!$F$2:$F$237,$F117,Import!$G$2:$G$237,$G117)</f>
        <v>30.07</v>
      </c>
      <c r="AN117" s="82">
        <f ca="1">SUMIFS(Import!AN$2:AN$166,Import!$F$2:$F$166,$F117,Import!$G$2:$G$166,$G117)</f>
        <v>0</v>
      </c>
      <c r="AO117" s="82">
        <f ca="1">SUMIFS(Import!AO$2:AO$166,Import!$F$2:$F$166,$F117,Import!$G$2:$G$166,$G117)</f>
        <v>0</v>
      </c>
      <c r="AP117" s="82">
        <f ca="1">SUMIFS(Import!AP$2:AP$166,Import!$F$2:$F$166,$F117,Import!$G$2:$G$166,$G117)</f>
        <v>0</v>
      </c>
      <c r="AU117" s="82">
        <f ca="1">SUMIFS(Import!AU$2:AU$166,Import!$F$2:$F$166,$F117,Import!$G$2:$G$166,$G117)</f>
        <v>0</v>
      </c>
      <c r="AV117" s="82">
        <f ca="1">SUMIFS(Import!AV$2:AV$166,Import!$F$2:$F$166,$F117,Import!$G$2:$G$166,$G117)</f>
        <v>0</v>
      </c>
      <c r="AW117" s="82">
        <f ca="1">SUMIFS(Import!AW$2:AW$166,Import!$F$2:$F$166,$F117,Import!$G$2:$G$166,$G117)</f>
        <v>0</v>
      </c>
      <c r="BB117" s="82">
        <f ca="1">SUMIFS(Import!BB$2:BB$166,Import!$F$2:$F$166,$F117,Import!$G$2:$G$166,$G117)</f>
        <v>0</v>
      </c>
      <c r="BC117" s="82">
        <f ca="1">SUMIFS(Import!BC$2:BC$166,Import!$F$2:$F$166,$F117,Import!$G$2:$G$166,$G117)</f>
        <v>0</v>
      </c>
      <c r="BD117" s="82">
        <f ca="1">SUMIFS(Import!BD$2:BD$166,Import!$F$2:$F$166,$F117,Import!$G$2:$G$166,$G117)</f>
        <v>0</v>
      </c>
      <c r="BI117" s="82">
        <f ca="1">SUMIFS(Import!BI$2:BI$166,Import!$F$2:$F$166,$F117,Import!$G$2:$G$166,$G117)</f>
        <v>0</v>
      </c>
      <c r="BJ117" s="82">
        <f ca="1">SUMIFS(Import!BJ$2:BJ$166,Import!$F$2:$F$166,$F117,Import!$G$2:$G$166,$G117)</f>
        <v>0</v>
      </c>
      <c r="BK117" s="82">
        <f ca="1">SUMIFS(Import!BK$2:BK$166,Import!$F$2:$F$166,$F117,Import!$G$2:$G$166,$G117)</f>
        <v>0</v>
      </c>
      <c r="BP117" s="82">
        <f ca="1">SUMIFS(Import!BP$2:BP$166,Import!$F$2:$F$166,$F117,Import!$G$2:$G$166,$G117)</f>
        <v>0</v>
      </c>
      <c r="BQ117" s="82">
        <f ca="1">SUMIFS(Import!BQ$2:BQ$166,Import!$F$2:$F$166,$F117,Import!$G$2:$G$166,$G117)</f>
        <v>0</v>
      </c>
      <c r="BR117" s="82">
        <f ca="1">SUMIFS(Import!BR$2:BR$166,Import!$F$2:$F$166,$F117,Import!$G$2:$G$166,$G117)</f>
        <v>0</v>
      </c>
      <c r="BW117" s="82">
        <f ca="1">SUMIFS(Import!BW$2:BW$166,Import!$F$2:$F$166,$F117,Import!$G$2:$G$166,$G117)</f>
        <v>0</v>
      </c>
      <c r="BX117" s="82">
        <f ca="1">SUMIFS(Import!BX$2:BX$166,Import!$F$2:$F$166,$F117,Import!$G$2:$G$166,$G117)</f>
        <v>0</v>
      </c>
      <c r="BY117" s="82">
        <f ca="1">SUMIFS(Import!BY$2:BY$166,Import!$F$2:$F$166,$F117,Import!$G$2:$G$166,$G117)</f>
        <v>0</v>
      </c>
      <c r="CD117" s="82">
        <f ca="1">SUMIFS(Import!CD$2:CD$166,Import!$F$2:$F$166,$F117,Import!$G$2:$G$166,$G117)</f>
        <v>0</v>
      </c>
      <c r="CE117" s="82">
        <f ca="1">SUMIFS(Import!CE$2:CE$166,Import!$F$2:$F$166,$F117,Import!$G$2:$G$166,$G117)</f>
        <v>0</v>
      </c>
      <c r="CF117" s="82">
        <f ca="1">SUMIFS(Import!CF$2:CF$166,Import!$F$2:$F$166,$F117,Import!$G$2:$G$166,$G117)</f>
        <v>0</v>
      </c>
      <c r="CK117" s="82">
        <f ca="1">SUMIFS(Import!CK$2:CK$166,Import!$F$2:$F$166,$F117,Import!$G$2:$G$166,$G117)</f>
        <v>0</v>
      </c>
      <c r="CL117" s="82">
        <f ca="1">SUMIFS(Import!CL$2:CL$166,Import!$F$2:$F$166,$F117,Import!$G$2:$G$166,$G117)</f>
        <v>0</v>
      </c>
      <c r="CM117" s="82">
        <f ca="1">SUMIFS(Import!CM$2:CM$166,Import!$F$2:$F$166,$F117,Import!$G$2:$G$166,$G117)</f>
        <v>0</v>
      </c>
      <c r="CR117" s="82">
        <f ca="1">SUMIFS(Import!CR$2:CR$166,Import!$F$2:$F$166,$F117,Import!$G$2:$G$166,$G117)</f>
        <v>0</v>
      </c>
      <c r="CS117" s="82">
        <f ca="1">SUMIFS(Import!CS$2:CS$166,Import!$F$2:$F$166,$F117,Import!$G$2:$G$166,$G117)</f>
        <v>0</v>
      </c>
      <c r="CT117" s="82">
        <f ca="1">SUMIFS(Import!CT$2:CT$166,Import!$F$2:$F$166,$F117,Import!$G$2:$G$166,$G117)</f>
        <v>0</v>
      </c>
    </row>
    <row r="118" spans="1:98" s="107" customFormat="1" x14ac:dyDescent="0.15">
      <c r="A118" s="106" t="s">
        <v>28</v>
      </c>
      <c r="B118" s="107" t="s">
        <v>29</v>
      </c>
      <c r="C118" s="107">
        <v>2</v>
      </c>
      <c r="D118" s="107" t="s">
        <v>49</v>
      </c>
      <c r="E118" s="107">
        <v>34</v>
      </c>
      <c r="F118" s="107" t="s">
        <v>62</v>
      </c>
      <c r="G118" s="107">
        <v>1</v>
      </c>
      <c r="H118" s="154">
        <f>IF(SUMIFS(Import!H$2:H$237,Import!$F$2:$F$237,$F118,Import!$G$2:$G$237,$G118)=0,Data_T1!$H118,SUMIFS(Import!H$2:H$237,Import!$F$2:$F$237,$F118,Import!$G$2:$G$237,$G118))</f>
        <v>1122</v>
      </c>
      <c r="I118" s="154">
        <f>SUMIFS(Import!I$2:I$237,Import!$F$2:$F$237,$F118,Import!$G$2:$G$237,$G118)</f>
        <v>633</v>
      </c>
      <c r="J118" s="107">
        <f>SUMIFS(Import!J$2:J$237,Import!$F$2:$F$237,$F118,Import!$G$2:$G$237,$G118)</f>
        <v>56.42</v>
      </c>
      <c r="K118" s="154">
        <f>SUMIFS(Import!K$2:K$237,Import!$F$2:$F$237,$F118,Import!$G$2:$G$237,$G118)</f>
        <v>489</v>
      </c>
      <c r="L118" s="107">
        <f>SUMIFS(Import!L$2:L$237,Import!$F$2:$F$237,$F118,Import!$G$2:$G$237,$G118)</f>
        <v>43.58</v>
      </c>
      <c r="M118" s="154">
        <f>SUMIFS(Import!M$2:M$237,Import!$F$2:$F$237,$F118,Import!$G$2:$G$237,$G118)</f>
        <v>9</v>
      </c>
      <c r="N118" s="107">
        <f>SUMIFS(Import!N$2:N$237,Import!$F$2:$F$237,$F118,Import!$G$2:$G$237,$G118)</f>
        <v>0.8</v>
      </c>
      <c r="O118" s="107">
        <f>SUMIFS(Import!O$2:O$237,Import!$F$2:$F$237,$F118,Import!$G$2:$G$237,$G118)</f>
        <v>1.84</v>
      </c>
      <c r="P118" s="154">
        <f>SUMIFS(Import!P$2:P$237,Import!$F$2:$F$237,$F118,Import!$G$2:$G$237,$G118)</f>
        <v>13</v>
      </c>
      <c r="Q118" s="107">
        <f>SUMIFS(Import!Q$2:Q$237,Import!$F$2:$F$237,$F118,Import!$G$2:$G$237,$G118)</f>
        <v>1.1599999999999999</v>
      </c>
      <c r="R118" s="107">
        <f>SUMIFS(Import!R$2:R$237,Import!$F$2:$F$237,$F118,Import!$G$2:$G$237,$G118)</f>
        <v>2.66</v>
      </c>
      <c r="S118" s="154">
        <f>SUMIFS(Import!S$2:S$237,Import!$F$2:$F$237,$F118,Import!$G$2:$G$237,$G118)</f>
        <v>467</v>
      </c>
      <c r="T118" s="107">
        <f>SUMIFS(Import!T$2:T$237,Import!$F$2:$F$237,$F118,Import!$G$2:$G$237,$G118)</f>
        <v>41.62</v>
      </c>
      <c r="U118" s="107">
        <f>SUMIFS(Import!U$2:U$237,Import!$F$2:$F$237,$F118,Import!$G$2:$G$237,$G118)</f>
        <v>95.5</v>
      </c>
      <c r="V118" s="107">
        <v>1</v>
      </c>
      <c r="W118" s="107" t="s">
        <v>32</v>
      </c>
      <c r="X118" s="107" t="s">
        <v>33</v>
      </c>
      <c r="Y118" s="107" t="s">
        <v>34</v>
      </c>
      <c r="Z118" s="158">
        <f>SUMIFS(Import!Z$2:Z$237,Import!$F$2:$F$237,$F118,Import!$G$2:$G$237,$G118)</f>
        <v>289</v>
      </c>
      <c r="AA118" s="107">
        <f>SUMIFS(Import!AA$2:AA$237,Import!$F$2:$F$237,$F118,Import!$G$2:$G$237,$G118)</f>
        <v>25.76</v>
      </c>
      <c r="AB118" s="173">
        <f>SUMIFS(Import!AB$2:AB$237,Import!$F$2:$F$237,$F118,Import!$G$2:$G$237,$G118)</f>
        <v>61.88</v>
      </c>
      <c r="AC118" s="107">
        <v>2</v>
      </c>
      <c r="AD118" s="107" t="s">
        <v>35</v>
      </c>
      <c r="AE118" s="107" t="s">
        <v>36</v>
      </c>
      <c r="AF118" s="107" t="s">
        <v>37</v>
      </c>
      <c r="AG118" s="158">
        <f>SUMIFS(Import!AG$2:AG$237,Import!$F$2:$F$237,$F118,Import!$G$2:$G$237,$G118)</f>
        <v>178</v>
      </c>
      <c r="AH118" s="107">
        <f>SUMIFS(Import!AH$2:AH$237,Import!$F$2:$F$237,$F118,Import!$G$2:$G$237,$G118)</f>
        <v>15.86</v>
      </c>
      <c r="AI118" s="117">
        <f>SUMIFS(Import!AI$2:AI$237,Import!$F$2:$F$237,$F118,Import!$G$2:$G$237,$G118)</f>
        <v>38.119999999999997</v>
      </c>
      <c r="AN118" s="107">
        <f ca="1">SUMIFS(Import!AN$2:AN$166,Import!$F$2:$F$166,$F118,Import!$G$2:$G$166,$G118)</f>
        <v>0</v>
      </c>
      <c r="AO118" s="107">
        <f ca="1">SUMIFS(Import!AO$2:AO$166,Import!$F$2:$F$166,$F118,Import!$G$2:$G$166,$G118)</f>
        <v>0</v>
      </c>
      <c r="AP118" s="107">
        <f ca="1">SUMIFS(Import!AP$2:AP$166,Import!$F$2:$F$166,$F118,Import!$G$2:$G$166,$G118)</f>
        <v>0</v>
      </c>
      <c r="AU118" s="107">
        <f ca="1">SUMIFS(Import!AU$2:AU$166,Import!$F$2:$F$166,$F118,Import!$G$2:$G$166,$G118)</f>
        <v>0</v>
      </c>
      <c r="AV118" s="107">
        <f ca="1">SUMIFS(Import!AV$2:AV$166,Import!$F$2:$F$166,$F118,Import!$G$2:$G$166,$G118)</f>
        <v>0</v>
      </c>
      <c r="AW118" s="107">
        <f ca="1">SUMIFS(Import!AW$2:AW$166,Import!$F$2:$F$166,$F118,Import!$G$2:$G$166,$G118)</f>
        <v>0</v>
      </c>
      <c r="BB118" s="107">
        <f ca="1">SUMIFS(Import!BB$2:BB$166,Import!$F$2:$F$166,$F118,Import!$G$2:$G$166,$G118)</f>
        <v>0</v>
      </c>
      <c r="BC118" s="107">
        <f ca="1">SUMIFS(Import!BC$2:BC$166,Import!$F$2:$F$166,$F118,Import!$G$2:$G$166,$G118)</f>
        <v>0</v>
      </c>
      <c r="BD118" s="107">
        <f ca="1">SUMIFS(Import!BD$2:BD$166,Import!$F$2:$F$166,$F118,Import!$G$2:$G$166,$G118)</f>
        <v>0</v>
      </c>
      <c r="BI118" s="107">
        <f ca="1">SUMIFS(Import!BI$2:BI$166,Import!$F$2:$F$166,$F118,Import!$G$2:$G$166,$G118)</f>
        <v>0</v>
      </c>
      <c r="BJ118" s="107">
        <f ca="1">SUMIFS(Import!BJ$2:BJ$166,Import!$F$2:$F$166,$F118,Import!$G$2:$G$166,$G118)</f>
        <v>0</v>
      </c>
      <c r="BK118" s="107">
        <f ca="1">SUMIFS(Import!BK$2:BK$166,Import!$F$2:$F$166,$F118,Import!$G$2:$G$166,$G118)</f>
        <v>0</v>
      </c>
      <c r="BP118" s="107">
        <f ca="1">SUMIFS(Import!BP$2:BP$166,Import!$F$2:$F$166,$F118,Import!$G$2:$G$166,$G118)</f>
        <v>0</v>
      </c>
      <c r="BQ118" s="107">
        <f ca="1">SUMIFS(Import!BQ$2:BQ$166,Import!$F$2:$F$166,$F118,Import!$G$2:$G$166,$G118)</f>
        <v>0</v>
      </c>
      <c r="BR118" s="107">
        <f ca="1">SUMIFS(Import!BR$2:BR$166,Import!$F$2:$F$166,$F118,Import!$G$2:$G$166,$G118)</f>
        <v>0</v>
      </c>
      <c r="BW118" s="107">
        <f ca="1">SUMIFS(Import!BW$2:BW$166,Import!$F$2:$F$166,$F118,Import!$G$2:$G$166,$G118)</f>
        <v>0</v>
      </c>
      <c r="BX118" s="107">
        <f ca="1">SUMIFS(Import!BX$2:BX$166,Import!$F$2:$F$166,$F118,Import!$G$2:$G$166,$G118)</f>
        <v>0</v>
      </c>
      <c r="BY118" s="107">
        <f ca="1">SUMIFS(Import!BY$2:BY$166,Import!$F$2:$F$166,$F118,Import!$G$2:$G$166,$G118)</f>
        <v>0</v>
      </c>
      <c r="CD118" s="107">
        <f ca="1">SUMIFS(Import!CD$2:CD$166,Import!$F$2:$F$166,$F118,Import!$G$2:$G$166,$G118)</f>
        <v>0</v>
      </c>
      <c r="CE118" s="107">
        <f ca="1">SUMIFS(Import!CE$2:CE$166,Import!$F$2:$F$166,$F118,Import!$G$2:$G$166,$G118)</f>
        <v>0</v>
      </c>
      <c r="CF118" s="107">
        <f ca="1">SUMIFS(Import!CF$2:CF$166,Import!$F$2:$F$166,$F118,Import!$G$2:$G$166,$G118)</f>
        <v>0</v>
      </c>
      <c r="CK118" s="107">
        <f ca="1">SUMIFS(Import!CK$2:CK$166,Import!$F$2:$F$166,$F118,Import!$G$2:$G$166,$G118)</f>
        <v>0</v>
      </c>
      <c r="CL118" s="107">
        <f ca="1">SUMIFS(Import!CL$2:CL$166,Import!$F$2:$F$166,$F118,Import!$G$2:$G$166,$G118)</f>
        <v>0</v>
      </c>
      <c r="CM118" s="107">
        <f ca="1">SUMIFS(Import!CM$2:CM$166,Import!$F$2:$F$166,$F118,Import!$G$2:$G$166,$G118)</f>
        <v>0</v>
      </c>
      <c r="CR118" s="107">
        <f ca="1">SUMIFS(Import!CR$2:CR$166,Import!$F$2:$F$166,$F118,Import!$G$2:$G$166,$G118)</f>
        <v>0</v>
      </c>
      <c r="CS118" s="107">
        <f ca="1">SUMIFS(Import!CS$2:CS$166,Import!$F$2:$F$166,$F118,Import!$G$2:$G$166,$G118)</f>
        <v>0</v>
      </c>
      <c r="CT118" s="107">
        <f ca="1">SUMIFS(Import!CT$2:CT$166,Import!$F$2:$F$166,$F118,Import!$G$2:$G$166,$G118)</f>
        <v>0</v>
      </c>
    </row>
    <row r="119" spans="1:98" s="25" customFormat="1" x14ac:dyDescent="0.15">
      <c r="A119" s="109" t="s">
        <v>28</v>
      </c>
      <c r="B119" s="25" t="s">
        <v>29</v>
      </c>
      <c r="C119" s="25">
        <v>2</v>
      </c>
      <c r="D119" s="25" t="s">
        <v>49</v>
      </c>
      <c r="E119" s="25">
        <v>34</v>
      </c>
      <c r="F119" s="25" t="s">
        <v>62</v>
      </c>
      <c r="G119" s="25">
        <v>2</v>
      </c>
      <c r="H119" s="156">
        <f>IF(SUMIFS(Import!H$2:H$237,Import!$F$2:$F$237,$F119,Import!$G$2:$G$237,$G119)=0,Data_T1!$H119,SUMIFS(Import!H$2:H$237,Import!$F$2:$F$237,$F119,Import!$G$2:$G$237,$G119))</f>
        <v>1093</v>
      </c>
      <c r="I119" s="156">
        <f>SUMIFS(Import!I$2:I$237,Import!$F$2:$F$237,$F119,Import!$G$2:$G$237,$G119)</f>
        <v>658</v>
      </c>
      <c r="J119" s="25">
        <f>SUMIFS(Import!J$2:J$237,Import!$F$2:$F$237,$F119,Import!$G$2:$G$237,$G119)</f>
        <v>60.2</v>
      </c>
      <c r="K119" s="156">
        <f>SUMIFS(Import!K$2:K$237,Import!$F$2:$F$237,$F119,Import!$G$2:$G$237,$G119)</f>
        <v>435</v>
      </c>
      <c r="L119" s="25">
        <f>SUMIFS(Import!L$2:L$237,Import!$F$2:$F$237,$F119,Import!$G$2:$G$237,$G119)</f>
        <v>39.799999999999997</v>
      </c>
      <c r="M119" s="156">
        <f>SUMIFS(Import!M$2:M$237,Import!$F$2:$F$237,$F119,Import!$G$2:$G$237,$G119)</f>
        <v>16</v>
      </c>
      <c r="N119" s="25">
        <f>SUMIFS(Import!N$2:N$237,Import!$F$2:$F$237,$F119,Import!$G$2:$G$237,$G119)</f>
        <v>1.46</v>
      </c>
      <c r="O119" s="25">
        <f>SUMIFS(Import!O$2:O$237,Import!$F$2:$F$237,$F119,Import!$G$2:$G$237,$G119)</f>
        <v>3.68</v>
      </c>
      <c r="P119" s="156">
        <f>SUMIFS(Import!P$2:P$237,Import!$F$2:$F$237,$F119,Import!$G$2:$G$237,$G119)</f>
        <v>13</v>
      </c>
      <c r="Q119" s="25">
        <f>SUMIFS(Import!Q$2:Q$237,Import!$F$2:$F$237,$F119,Import!$G$2:$G$237,$G119)</f>
        <v>1.19</v>
      </c>
      <c r="R119" s="25">
        <f>SUMIFS(Import!R$2:R$237,Import!$F$2:$F$237,$F119,Import!$G$2:$G$237,$G119)</f>
        <v>2.99</v>
      </c>
      <c r="S119" s="156">
        <f>SUMIFS(Import!S$2:S$237,Import!$F$2:$F$237,$F119,Import!$G$2:$G$237,$G119)</f>
        <v>406</v>
      </c>
      <c r="T119" s="25">
        <f>SUMIFS(Import!T$2:T$237,Import!$F$2:$F$237,$F119,Import!$G$2:$G$237,$G119)</f>
        <v>37.15</v>
      </c>
      <c r="U119" s="25">
        <f>SUMIFS(Import!U$2:U$237,Import!$F$2:$F$237,$F119,Import!$G$2:$G$237,$G119)</f>
        <v>93.33</v>
      </c>
      <c r="V119" s="25">
        <v>1</v>
      </c>
      <c r="W119" s="25" t="s">
        <v>32</v>
      </c>
      <c r="X119" s="25" t="s">
        <v>33</v>
      </c>
      <c r="Y119" s="25" t="s">
        <v>34</v>
      </c>
      <c r="Z119" s="160">
        <f>SUMIFS(Import!Z$2:Z$237,Import!$F$2:$F$237,$F119,Import!$G$2:$G$237,$G119)</f>
        <v>258</v>
      </c>
      <c r="AA119" s="25">
        <f>SUMIFS(Import!AA$2:AA$237,Import!$F$2:$F$237,$F119,Import!$G$2:$G$237,$G119)</f>
        <v>23.6</v>
      </c>
      <c r="AB119" s="176">
        <f>SUMIFS(Import!AB$2:AB$237,Import!$F$2:$F$237,$F119,Import!$G$2:$G$237,$G119)</f>
        <v>63.55</v>
      </c>
      <c r="AC119" s="25">
        <v>2</v>
      </c>
      <c r="AD119" s="25" t="s">
        <v>35</v>
      </c>
      <c r="AE119" s="25" t="s">
        <v>36</v>
      </c>
      <c r="AF119" s="25" t="s">
        <v>37</v>
      </c>
      <c r="AG119" s="160">
        <f>SUMIFS(Import!AG$2:AG$237,Import!$F$2:$F$237,$F119,Import!$G$2:$G$237,$G119)</f>
        <v>148</v>
      </c>
      <c r="AH119" s="25">
        <f>SUMIFS(Import!AH$2:AH$237,Import!$F$2:$F$237,$F119,Import!$G$2:$G$237,$G119)</f>
        <v>13.54</v>
      </c>
      <c r="AI119" s="118">
        <f>SUMIFS(Import!AI$2:AI$237,Import!$F$2:$F$237,$F119,Import!$G$2:$G$237,$G119)</f>
        <v>36.450000000000003</v>
      </c>
      <c r="AN119" s="25">
        <f ca="1">SUMIFS(Import!AN$2:AN$166,Import!$F$2:$F$166,$F119,Import!$G$2:$G$166,$G119)</f>
        <v>0</v>
      </c>
      <c r="AO119" s="25">
        <f ca="1">SUMIFS(Import!AO$2:AO$166,Import!$F$2:$F$166,$F119,Import!$G$2:$G$166,$G119)</f>
        <v>0</v>
      </c>
      <c r="AP119" s="25">
        <f ca="1">SUMIFS(Import!AP$2:AP$166,Import!$F$2:$F$166,$F119,Import!$G$2:$G$166,$G119)</f>
        <v>0</v>
      </c>
      <c r="AU119" s="25">
        <f ca="1">SUMIFS(Import!AU$2:AU$166,Import!$F$2:$F$166,$F119,Import!$G$2:$G$166,$G119)</f>
        <v>0</v>
      </c>
      <c r="AV119" s="25">
        <f ca="1">SUMIFS(Import!AV$2:AV$166,Import!$F$2:$F$166,$F119,Import!$G$2:$G$166,$G119)</f>
        <v>0</v>
      </c>
      <c r="AW119" s="25">
        <f ca="1">SUMIFS(Import!AW$2:AW$166,Import!$F$2:$F$166,$F119,Import!$G$2:$G$166,$G119)</f>
        <v>0</v>
      </c>
      <c r="BB119" s="25">
        <f ca="1">SUMIFS(Import!BB$2:BB$166,Import!$F$2:$F$166,$F119,Import!$G$2:$G$166,$G119)</f>
        <v>0</v>
      </c>
      <c r="BC119" s="25">
        <f ca="1">SUMIFS(Import!BC$2:BC$166,Import!$F$2:$F$166,$F119,Import!$G$2:$G$166,$G119)</f>
        <v>0</v>
      </c>
      <c r="BD119" s="25">
        <f ca="1">SUMIFS(Import!BD$2:BD$166,Import!$F$2:$F$166,$F119,Import!$G$2:$G$166,$G119)</f>
        <v>0</v>
      </c>
      <c r="BI119" s="25">
        <f ca="1">SUMIFS(Import!BI$2:BI$166,Import!$F$2:$F$166,$F119,Import!$G$2:$G$166,$G119)</f>
        <v>0</v>
      </c>
      <c r="BJ119" s="25">
        <f ca="1">SUMIFS(Import!BJ$2:BJ$166,Import!$F$2:$F$166,$F119,Import!$G$2:$G$166,$G119)</f>
        <v>0</v>
      </c>
      <c r="BK119" s="25">
        <f ca="1">SUMIFS(Import!BK$2:BK$166,Import!$F$2:$F$166,$F119,Import!$G$2:$G$166,$G119)</f>
        <v>0</v>
      </c>
      <c r="BP119" s="25">
        <f ca="1">SUMIFS(Import!BP$2:BP$166,Import!$F$2:$F$166,$F119,Import!$G$2:$G$166,$G119)</f>
        <v>0</v>
      </c>
      <c r="BQ119" s="25">
        <f ca="1">SUMIFS(Import!BQ$2:BQ$166,Import!$F$2:$F$166,$F119,Import!$G$2:$G$166,$G119)</f>
        <v>0</v>
      </c>
      <c r="BR119" s="25">
        <f ca="1">SUMIFS(Import!BR$2:BR$166,Import!$F$2:$F$166,$F119,Import!$G$2:$G$166,$G119)</f>
        <v>0</v>
      </c>
      <c r="BW119" s="25">
        <f ca="1">SUMIFS(Import!BW$2:BW$166,Import!$F$2:$F$166,$F119,Import!$G$2:$G$166,$G119)</f>
        <v>0</v>
      </c>
      <c r="BX119" s="25">
        <f ca="1">SUMIFS(Import!BX$2:BX$166,Import!$F$2:$F$166,$F119,Import!$G$2:$G$166,$G119)</f>
        <v>0</v>
      </c>
      <c r="BY119" s="25">
        <f ca="1">SUMIFS(Import!BY$2:BY$166,Import!$F$2:$F$166,$F119,Import!$G$2:$G$166,$G119)</f>
        <v>0</v>
      </c>
      <c r="CD119" s="25">
        <f ca="1">SUMIFS(Import!CD$2:CD$166,Import!$F$2:$F$166,$F119,Import!$G$2:$G$166,$G119)</f>
        <v>0</v>
      </c>
      <c r="CE119" s="25">
        <f ca="1">SUMIFS(Import!CE$2:CE$166,Import!$F$2:$F$166,$F119,Import!$G$2:$G$166,$G119)</f>
        <v>0</v>
      </c>
      <c r="CF119" s="25">
        <f ca="1">SUMIFS(Import!CF$2:CF$166,Import!$F$2:$F$166,$F119,Import!$G$2:$G$166,$G119)</f>
        <v>0</v>
      </c>
      <c r="CK119" s="25">
        <f ca="1">SUMIFS(Import!CK$2:CK$166,Import!$F$2:$F$166,$F119,Import!$G$2:$G$166,$G119)</f>
        <v>0</v>
      </c>
      <c r="CL119" s="25">
        <f ca="1">SUMIFS(Import!CL$2:CL$166,Import!$F$2:$F$166,$F119,Import!$G$2:$G$166,$G119)</f>
        <v>0</v>
      </c>
      <c r="CM119" s="25">
        <f ca="1">SUMIFS(Import!CM$2:CM$166,Import!$F$2:$F$166,$F119,Import!$G$2:$G$166,$G119)</f>
        <v>0</v>
      </c>
      <c r="CR119" s="25">
        <f ca="1">SUMIFS(Import!CR$2:CR$166,Import!$F$2:$F$166,$F119,Import!$G$2:$G$166,$G119)</f>
        <v>0</v>
      </c>
      <c r="CS119" s="25">
        <f ca="1">SUMIFS(Import!CS$2:CS$166,Import!$F$2:$F$166,$F119,Import!$G$2:$G$166,$G119)</f>
        <v>0</v>
      </c>
      <c r="CT119" s="25">
        <f ca="1">SUMIFS(Import!CT$2:CT$166,Import!$F$2:$F$166,$F119,Import!$G$2:$G$166,$G119)</f>
        <v>0</v>
      </c>
    </row>
    <row r="120" spans="1:98" s="25" customFormat="1" x14ac:dyDescent="0.15">
      <c r="A120" s="109" t="s">
        <v>28</v>
      </c>
      <c r="B120" s="25" t="s">
        <v>29</v>
      </c>
      <c r="C120" s="25">
        <v>2</v>
      </c>
      <c r="D120" s="25" t="s">
        <v>49</v>
      </c>
      <c r="E120" s="25">
        <v>34</v>
      </c>
      <c r="F120" s="25" t="s">
        <v>62</v>
      </c>
      <c r="G120" s="25">
        <v>3</v>
      </c>
      <c r="H120" s="156">
        <f>IF(SUMIFS(Import!H$2:H$237,Import!$F$2:$F$237,$F120,Import!$G$2:$G$237,$G120)=0,Data_T1!$H120,SUMIFS(Import!H$2:H$237,Import!$F$2:$F$237,$F120,Import!$G$2:$G$237,$G120))</f>
        <v>1179</v>
      </c>
      <c r="I120" s="156">
        <f>SUMIFS(Import!I$2:I$237,Import!$F$2:$F$237,$F120,Import!$G$2:$G$237,$G120)</f>
        <v>660</v>
      </c>
      <c r="J120" s="25">
        <f>SUMIFS(Import!J$2:J$237,Import!$F$2:$F$237,$F120,Import!$G$2:$G$237,$G120)</f>
        <v>55.98</v>
      </c>
      <c r="K120" s="156">
        <f>SUMIFS(Import!K$2:K$237,Import!$F$2:$F$237,$F120,Import!$G$2:$G$237,$G120)</f>
        <v>519</v>
      </c>
      <c r="L120" s="25">
        <f>SUMIFS(Import!L$2:L$237,Import!$F$2:$F$237,$F120,Import!$G$2:$G$237,$G120)</f>
        <v>44.02</v>
      </c>
      <c r="M120" s="156">
        <f>SUMIFS(Import!M$2:M$237,Import!$F$2:$F$237,$F120,Import!$G$2:$G$237,$G120)</f>
        <v>20</v>
      </c>
      <c r="N120" s="25">
        <f>SUMIFS(Import!N$2:N$237,Import!$F$2:$F$237,$F120,Import!$G$2:$G$237,$G120)</f>
        <v>1.7</v>
      </c>
      <c r="O120" s="25">
        <f>SUMIFS(Import!O$2:O$237,Import!$F$2:$F$237,$F120,Import!$G$2:$G$237,$G120)</f>
        <v>3.85</v>
      </c>
      <c r="P120" s="156">
        <f>SUMIFS(Import!P$2:P$237,Import!$F$2:$F$237,$F120,Import!$G$2:$G$237,$G120)</f>
        <v>25</v>
      </c>
      <c r="Q120" s="25">
        <f>SUMIFS(Import!Q$2:Q$237,Import!$F$2:$F$237,$F120,Import!$G$2:$G$237,$G120)</f>
        <v>2.12</v>
      </c>
      <c r="R120" s="25">
        <f>SUMIFS(Import!R$2:R$237,Import!$F$2:$F$237,$F120,Import!$G$2:$G$237,$G120)</f>
        <v>4.82</v>
      </c>
      <c r="S120" s="156">
        <f>SUMIFS(Import!S$2:S$237,Import!$F$2:$F$237,$F120,Import!$G$2:$G$237,$G120)</f>
        <v>474</v>
      </c>
      <c r="T120" s="25">
        <f>SUMIFS(Import!T$2:T$237,Import!$F$2:$F$237,$F120,Import!$G$2:$G$237,$G120)</f>
        <v>40.200000000000003</v>
      </c>
      <c r="U120" s="25">
        <f>SUMIFS(Import!U$2:U$237,Import!$F$2:$F$237,$F120,Import!$G$2:$G$237,$G120)</f>
        <v>91.33</v>
      </c>
      <c r="V120" s="25">
        <v>1</v>
      </c>
      <c r="W120" s="25" t="s">
        <v>32</v>
      </c>
      <c r="X120" s="25" t="s">
        <v>33</v>
      </c>
      <c r="Y120" s="25" t="s">
        <v>34</v>
      </c>
      <c r="Z120" s="160">
        <f>SUMIFS(Import!Z$2:Z$237,Import!$F$2:$F$237,$F120,Import!$G$2:$G$237,$G120)</f>
        <v>323</v>
      </c>
      <c r="AA120" s="25">
        <f>SUMIFS(Import!AA$2:AA$237,Import!$F$2:$F$237,$F120,Import!$G$2:$G$237,$G120)</f>
        <v>27.4</v>
      </c>
      <c r="AB120" s="176">
        <f>SUMIFS(Import!AB$2:AB$237,Import!$F$2:$F$237,$F120,Import!$G$2:$G$237,$G120)</f>
        <v>68.14</v>
      </c>
      <c r="AC120" s="25">
        <v>2</v>
      </c>
      <c r="AD120" s="25" t="s">
        <v>35</v>
      </c>
      <c r="AE120" s="25" t="s">
        <v>36</v>
      </c>
      <c r="AF120" s="25" t="s">
        <v>37</v>
      </c>
      <c r="AG120" s="160">
        <f>SUMIFS(Import!AG$2:AG$237,Import!$F$2:$F$237,$F120,Import!$G$2:$G$237,$G120)</f>
        <v>151</v>
      </c>
      <c r="AH120" s="25">
        <f>SUMIFS(Import!AH$2:AH$237,Import!$F$2:$F$237,$F120,Import!$G$2:$G$237,$G120)</f>
        <v>12.81</v>
      </c>
      <c r="AI120" s="118">
        <f>SUMIFS(Import!AI$2:AI$237,Import!$F$2:$F$237,$F120,Import!$G$2:$G$237,$G120)</f>
        <v>31.86</v>
      </c>
      <c r="AN120" s="25">
        <f ca="1">SUMIFS(Import!AN$2:AN$166,Import!$F$2:$F$166,$F120,Import!$G$2:$G$166,$G120)</f>
        <v>0</v>
      </c>
      <c r="AO120" s="25">
        <f ca="1">SUMIFS(Import!AO$2:AO$166,Import!$F$2:$F$166,$F120,Import!$G$2:$G$166,$G120)</f>
        <v>0</v>
      </c>
      <c r="AP120" s="25">
        <f ca="1">SUMIFS(Import!AP$2:AP$166,Import!$F$2:$F$166,$F120,Import!$G$2:$G$166,$G120)</f>
        <v>0</v>
      </c>
      <c r="AU120" s="25">
        <f ca="1">SUMIFS(Import!AU$2:AU$166,Import!$F$2:$F$166,$F120,Import!$G$2:$G$166,$G120)</f>
        <v>0</v>
      </c>
      <c r="AV120" s="25">
        <f ca="1">SUMIFS(Import!AV$2:AV$166,Import!$F$2:$F$166,$F120,Import!$G$2:$G$166,$G120)</f>
        <v>0</v>
      </c>
      <c r="AW120" s="25">
        <f ca="1">SUMIFS(Import!AW$2:AW$166,Import!$F$2:$F$166,$F120,Import!$G$2:$G$166,$G120)</f>
        <v>0</v>
      </c>
      <c r="BB120" s="25">
        <f ca="1">SUMIFS(Import!BB$2:BB$166,Import!$F$2:$F$166,$F120,Import!$G$2:$G$166,$G120)</f>
        <v>0</v>
      </c>
      <c r="BC120" s="25">
        <f ca="1">SUMIFS(Import!BC$2:BC$166,Import!$F$2:$F$166,$F120,Import!$G$2:$G$166,$G120)</f>
        <v>0</v>
      </c>
      <c r="BD120" s="25">
        <f ca="1">SUMIFS(Import!BD$2:BD$166,Import!$F$2:$F$166,$F120,Import!$G$2:$G$166,$G120)</f>
        <v>0</v>
      </c>
      <c r="BI120" s="25">
        <f ca="1">SUMIFS(Import!BI$2:BI$166,Import!$F$2:$F$166,$F120,Import!$G$2:$G$166,$G120)</f>
        <v>0</v>
      </c>
      <c r="BJ120" s="25">
        <f ca="1">SUMIFS(Import!BJ$2:BJ$166,Import!$F$2:$F$166,$F120,Import!$G$2:$G$166,$G120)</f>
        <v>0</v>
      </c>
      <c r="BK120" s="25">
        <f ca="1">SUMIFS(Import!BK$2:BK$166,Import!$F$2:$F$166,$F120,Import!$G$2:$G$166,$G120)</f>
        <v>0</v>
      </c>
      <c r="BP120" s="25">
        <f ca="1">SUMIFS(Import!BP$2:BP$166,Import!$F$2:$F$166,$F120,Import!$G$2:$G$166,$G120)</f>
        <v>0</v>
      </c>
      <c r="BQ120" s="25">
        <f ca="1">SUMIFS(Import!BQ$2:BQ$166,Import!$F$2:$F$166,$F120,Import!$G$2:$G$166,$G120)</f>
        <v>0</v>
      </c>
      <c r="BR120" s="25">
        <f ca="1">SUMIFS(Import!BR$2:BR$166,Import!$F$2:$F$166,$F120,Import!$G$2:$G$166,$G120)</f>
        <v>0</v>
      </c>
      <c r="BW120" s="25">
        <f ca="1">SUMIFS(Import!BW$2:BW$166,Import!$F$2:$F$166,$F120,Import!$G$2:$G$166,$G120)</f>
        <v>0</v>
      </c>
      <c r="BX120" s="25">
        <f ca="1">SUMIFS(Import!BX$2:BX$166,Import!$F$2:$F$166,$F120,Import!$G$2:$G$166,$G120)</f>
        <v>0</v>
      </c>
      <c r="BY120" s="25">
        <f ca="1">SUMIFS(Import!BY$2:BY$166,Import!$F$2:$F$166,$F120,Import!$G$2:$G$166,$G120)</f>
        <v>0</v>
      </c>
      <c r="CD120" s="25">
        <f ca="1">SUMIFS(Import!CD$2:CD$166,Import!$F$2:$F$166,$F120,Import!$G$2:$G$166,$G120)</f>
        <v>0</v>
      </c>
      <c r="CE120" s="25">
        <f ca="1">SUMIFS(Import!CE$2:CE$166,Import!$F$2:$F$166,$F120,Import!$G$2:$G$166,$G120)</f>
        <v>0</v>
      </c>
      <c r="CF120" s="25">
        <f ca="1">SUMIFS(Import!CF$2:CF$166,Import!$F$2:$F$166,$F120,Import!$G$2:$G$166,$G120)</f>
        <v>0</v>
      </c>
      <c r="CK120" s="25">
        <f ca="1">SUMIFS(Import!CK$2:CK$166,Import!$F$2:$F$166,$F120,Import!$G$2:$G$166,$G120)</f>
        <v>0</v>
      </c>
      <c r="CL120" s="25">
        <f ca="1">SUMIFS(Import!CL$2:CL$166,Import!$F$2:$F$166,$F120,Import!$G$2:$G$166,$G120)</f>
        <v>0</v>
      </c>
      <c r="CM120" s="25">
        <f ca="1">SUMIFS(Import!CM$2:CM$166,Import!$F$2:$F$166,$F120,Import!$G$2:$G$166,$G120)</f>
        <v>0</v>
      </c>
      <c r="CR120" s="25">
        <f ca="1">SUMIFS(Import!CR$2:CR$166,Import!$F$2:$F$166,$F120,Import!$G$2:$G$166,$G120)</f>
        <v>0</v>
      </c>
      <c r="CS120" s="25">
        <f ca="1">SUMIFS(Import!CS$2:CS$166,Import!$F$2:$F$166,$F120,Import!$G$2:$G$166,$G120)</f>
        <v>0</v>
      </c>
      <c r="CT120" s="25">
        <f ca="1">SUMIFS(Import!CT$2:CT$166,Import!$F$2:$F$166,$F120,Import!$G$2:$G$166,$G120)</f>
        <v>0</v>
      </c>
    </row>
    <row r="121" spans="1:98" s="25" customFormat="1" x14ac:dyDescent="0.15">
      <c r="A121" s="109" t="s">
        <v>28</v>
      </c>
      <c r="B121" s="25" t="s">
        <v>29</v>
      </c>
      <c r="C121" s="25">
        <v>2</v>
      </c>
      <c r="D121" s="25" t="s">
        <v>49</v>
      </c>
      <c r="E121" s="25">
        <v>34</v>
      </c>
      <c r="F121" s="25" t="s">
        <v>62</v>
      </c>
      <c r="G121" s="25">
        <v>4</v>
      </c>
      <c r="H121" s="156">
        <f>IF(SUMIFS(Import!H$2:H$237,Import!$F$2:$F$237,$F121,Import!$G$2:$G$237,$G121)=0,Data_T1!$H121,SUMIFS(Import!H$2:H$237,Import!$F$2:$F$237,$F121,Import!$G$2:$G$237,$G121))</f>
        <v>1537</v>
      </c>
      <c r="I121" s="156">
        <f>SUMIFS(Import!I$2:I$237,Import!$F$2:$F$237,$F121,Import!$G$2:$G$237,$G121)</f>
        <v>970</v>
      </c>
      <c r="J121" s="25">
        <f>SUMIFS(Import!J$2:J$237,Import!$F$2:$F$237,$F121,Import!$G$2:$G$237,$G121)</f>
        <v>63.11</v>
      </c>
      <c r="K121" s="156">
        <f>SUMIFS(Import!K$2:K$237,Import!$F$2:$F$237,$F121,Import!$G$2:$G$237,$G121)</f>
        <v>567</v>
      </c>
      <c r="L121" s="25">
        <f>SUMIFS(Import!L$2:L$237,Import!$F$2:$F$237,$F121,Import!$G$2:$G$237,$G121)</f>
        <v>36.89</v>
      </c>
      <c r="M121" s="156">
        <f>SUMIFS(Import!M$2:M$237,Import!$F$2:$F$237,$F121,Import!$G$2:$G$237,$G121)</f>
        <v>5</v>
      </c>
      <c r="N121" s="25">
        <f>SUMIFS(Import!N$2:N$237,Import!$F$2:$F$237,$F121,Import!$G$2:$G$237,$G121)</f>
        <v>0.33</v>
      </c>
      <c r="O121" s="25">
        <f>SUMIFS(Import!O$2:O$237,Import!$F$2:$F$237,$F121,Import!$G$2:$G$237,$G121)</f>
        <v>0.88</v>
      </c>
      <c r="P121" s="156">
        <f>SUMIFS(Import!P$2:P$237,Import!$F$2:$F$237,$F121,Import!$G$2:$G$237,$G121)</f>
        <v>23</v>
      </c>
      <c r="Q121" s="25">
        <f>SUMIFS(Import!Q$2:Q$237,Import!$F$2:$F$237,$F121,Import!$G$2:$G$237,$G121)</f>
        <v>1.5</v>
      </c>
      <c r="R121" s="25">
        <f>SUMIFS(Import!R$2:R$237,Import!$F$2:$F$237,$F121,Import!$G$2:$G$237,$G121)</f>
        <v>4.0599999999999996</v>
      </c>
      <c r="S121" s="156">
        <f>SUMIFS(Import!S$2:S$237,Import!$F$2:$F$237,$F121,Import!$G$2:$G$237,$G121)</f>
        <v>539</v>
      </c>
      <c r="T121" s="25">
        <f>SUMIFS(Import!T$2:T$237,Import!$F$2:$F$237,$F121,Import!$G$2:$G$237,$G121)</f>
        <v>35.07</v>
      </c>
      <c r="U121" s="25">
        <f>SUMIFS(Import!U$2:U$237,Import!$F$2:$F$237,$F121,Import!$G$2:$G$237,$G121)</f>
        <v>95.06</v>
      </c>
      <c r="V121" s="25">
        <v>1</v>
      </c>
      <c r="W121" s="25" t="s">
        <v>32</v>
      </c>
      <c r="X121" s="25" t="s">
        <v>33</v>
      </c>
      <c r="Y121" s="25" t="s">
        <v>34</v>
      </c>
      <c r="Z121" s="160">
        <f>SUMIFS(Import!Z$2:Z$237,Import!$F$2:$F$237,$F121,Import!$G$2:$G$237,$G121)</f>
        <v>338</v>
      </c>
      <c r="AA121" s="25">
        <f>SUMIFS(Import!AA$2:AA$237,Import!$F$2:$F$237,$F121,Import!$G$2:$G$237,$G121)</f>
        <v>21.99</v>
      </c>
      <c r="AB121" s="176">
        <f>SUMIFS(Import!AB$2:AB$237,Import!$F$2:$F$237,$F121,Import!$G$2:$G$237,$G121)</f>
        <v>62.71</v>
      </c>
      <c r="AC121" s="25">
        <v>2</v>
      </c>
      <c r="AD121" s="25" t="s">
        <v>35</v>
      </c>
      <c r="AE121" s="25" t="s">
        <v>36</v>
      </c>
      <c r="AF121" s="25" t="s">
        <v>37</v>
      </c>
      <c r="AG121" s="160">
        <f>SUMIFS(Import!AG$2:AG$237,Import!$F$2:$F$237,$F121,Import!$G$2:$G$237,$G121)</f>
        <v>201</v>
      </c>
      <c r="AH121" s="25">
        <f>SUMIFS(Import!AH$2:AH$237,Import!$F$2:$F$237,$F121,Import!$G$2:$G$237,$G121)</f>
        <v>13.08</v>
      </c>
      <c r="AI121" s="118">
        <f>SUMIFS(Import!AI$2:AI$237,Import!$F$2:$F$237,$F121,Import!$G$2:$G$237,$G121)</f>
        <v>37.29</v>
      </c>
      <c r="AN121" s="25">
        <f ca="1">SUMIFS(Import!AN$2:AN$166,Import!$F$2:$F$166,$F121,Import!$G$2:$G$166,$G121)</f>
        <v>0</v>
      </c>
      <c r="AO121" s="25">
        <f ca="1">SUMIFS(Import!AO$2:AO$166,Import!$F$2:$F$166,$F121,Import!$G$2:$G$166,$G121)</f>
        <v>0</v>
      </c>
      <c r="AP121" s="25">
        <f ca="1">SUMIFS(Import!AP$2:AP$166,Import!$F$2:$F$166,$F121,Import!$G$2:$G$166,$G121)</f>
        <v>0</v>
      </c>
      <c r="AU121" s="25">
        <f ca="1">SUMIFS(Import!AU$2:AU$166,Import!$F$2:$F$166,$F121,Import!$G$2:$G$166,$G121)</f>
        <v>0</v>
      </c>
      <c r="AV121" s="25">
        <f ca="1">SUMIFS(Import!AV$2:AV$166,Import!$F$2:$F$166,$F121,Import!$G$2:$G$166,$G121)</f>
        <v>0</v>
      </c>
      <c r="AW121" s="25">
        <f ca="1">SUMIFS(Import!AW$2:AW$166,Import!$F$2:$F$166,$F121,Import!$G$2:$G$166,$G121)</f>
        <v>0</v>
      </c>
      <c r="BB121" s="25">
        <f ca="1">SUMIFS(Import!BB$2:BB$166,Import!$F$2:$F$166,$F121,Import!$G$2:$G$166,$G121)</f>
        <v>0</v>
      </c>
      <c r="BC121" s="25">
        <f ca="1">SUMIFS(Import!BC$2:BC$166,Import!$F$2:$F$166,$F121,Import!$G$2:$G$166,$G121)</f>
        <v>0</v>
      </c>
      <c r="BD121" s="25">
        <f ca="1">SUMIFS(Import!BD$2:BD$166,Import!$F$2:$F$166,$F121,Import!$G$2:$G$166,$G121)</f>
        <v>0</v>
      </c>
      <c r="BI121" s="25">
        <f ca="1">SUMIFS(Import!BI$2:BI$166,Import!$F$2:$F$166,$F121,Import!$G$2:$G$166,$G121)</f>
        <v>0</v>
      </c>
      <c r="BJ121" s="25">
        <f ca="1">SUMIFS(Import!BJ$2:BJ$166,Import!$F$2:$F$166,$F121,Import!$G$2:$G$166,$G121)</f>
        <v>0</v>
      </c>
      <c r="BK121" s="25">
        <f ca="1">SUMIFS(Import!BK$2:BK$166,Import!$F$2:$F$166,$F121,Import!$G$2:$G$166,$G121)</f>
        <v>0</v>
      </c>
      <c r="BP121" s="25">
        <f ca="1">SUMIFS(Import!BP$2:BP$166,Import!$F$2:$F$166,$F121,Import!$G$2:$G$166,$G121)</f>
        <v>0</v>
      </c>
      <c r="BQ121" s="25">
        <f ca="1">SUMIFS(Import!BQ$2:BQ$166,Import!$F$2:$F$166,$F121,Import!$G$2:$G$166,$G121)</f>
        <v>0</v>
      </c>
      <c r="BR121" s="25">
        <f ca="1">SUMIFS(Import!BR$2:BR$166,Import!$F$2:$F$166,$F121,Import!$G$2:$G$166,$G121)</f>
        <v>0</v>
      </c>
      <c r="BW121" s="25">
        <f ca="1">SUMIFS(Import!BW$2:BW$166,Import!$F$2:$F$166,$F121,Import!$G$2:$G$166,$G121)</f>
        <v>0</v>
      </c>
      <c r="BX121" s="25">
        <f ca="1">SUMIFS(Import!BX$2:BX$166,Import!$F$2:$F$166,$F121,Import!$G$2:$G$166,$G121)</f>
        <v>0</v>
      </c>
      <c r="BY121" s="25">
        <f ca="1">SUMIFS(Import!BY$2:BY$166,Import!$F$2:$F$166,$F121,Import!$G$2:$G$166,$G121)</f>
        <v>0</v>
      </c>
      <c r="CD121" s="25">
        <f ca="1">SUMIFS(Import!CD$2:CD$166,Import!$F$2:$F$166,$F121,Import!$G$2:$G$166,$G121)</f>
        <v>0</v>
      </c>
      <c r="CE121" s="25">
        <f ca="1">SUMIFS(Import!CE$2:CE$166,Import!$F$2:$F$166,$F121,Import!$G$2:$G$166,$G121)</f>
        <v>0</v>
      </c>
      <c r="CF121" s="25">
        <f ca="1">SUMIFS(Import!CF$2:CF$166,Import!$F$2:$F$166,$F121,Import!$G$2:$G$166,$G121)</f>
        <v>0</v>
      </c>
      <c r="CK121" s="25">
        <f ca="1">SUMIFS(Import!CK$2:CK$166,Import!$F$2:$F$166,$F121,Import!$G$2:$G$166,$G121)</f>
        <v>0</v>
      </c>
      <c r="CL121" s="25">
        <f ca="1">SUMIFS(Import!CL$2:CL$166,Import!$F$2:$F$166,$F121,Import!$G$2:$G$166,$G121)</f>
        <v>0</v>
      </c>
      <c r="CM121" s="25">
        <f ca="1">SUMIFS(Import!CM$2:CM$166,Import!$F$2:$F$166,$F121,Import!$G$2:$G$166,$G121)</f>
        <v>0</v>
      </c>
      <c r="CR121" s="25">
        <f ca="1">SUMIFS(Import!CR$2:CR$166,Import!$F$2:$F$166,$F121,Import!$G$2:$G$166,$G121)</f>
        <v>0</v>
      </c>
      <c r="CS121" s="25">
        <f ca="1">SUMIFS(Import!CS$2:CS$166,Import!$F$2:$F$166,$F121,Import!$G$2:$G$166,$G121)</f>
        <v>0</v>
      </c>
      <c r="CT121" s="25">
        <f ca="1">SUMIFS(Import!CT$2:CT$166,Import!$F$2:$F$166,$F121,Import!$G$2:$G$166,$G121)</f>
        <v>0</v>
      </c>
    </row>
    <row r="122" spans="1:98" s="25" customFormat="1" x14ac:dyDescent="0.15">
      <c r="A122" s="109" t="s">
        <v>28</v>
      </c>
      <c r="B122" s="25" t="s">
        <v>29</v>
      </c>
      <c r="C122" s="25">
        <v>2</v>
      </c>
      <c r="D122" s="25" t="s">
        <v>49</v>
      </c>
      <c r="E122" s="25">
        <v>34</v>
      </c>
      <c r="F122" s="25" t="s">
        <v>62</v>
      </c>
      <c r="G122" s="25">
        <v>5</v>
      </c>
      <c r="H122" s="156">
        <f>IF(SUMIFS(Import!H$2:H$237,Import!$F$2:$F$237,$F122,Import!$G$2:$G$237,$G122)=0,Data_T1!$H122,SUMIFS(Import!H$2:H$237,Import!$F$2:$F$237,$F122,Import!$G$2:$G$237,$G122))</f>
        <v>951</v>
      </c>
      <c r="I122" s="156">
        <f>SUMIFS(Import!I$2:I$237,Import!$F$2:$F$237,$F122,Import!$G$2:$G$237,$G122)</f>
        <v>532</v>
      </c>
      <c r="J122" s="25">
        <f>SUMIFS(Import!J$2:J$237,Import!$F$2:$F$237,$F122,Import!$G$2:$G$237,$G122)</f>
        <v>55.94</v>
      </c>
      <c r="K122" s="156">
        <f>SUMIFS(Import!K$2:K$237,Import!$F$2:$F$237,$F122,Import!$G$2:$G$237,$G122)</f>
        <v>419</v>
      </c>
      <c r="L122" s="25">
        <f>SUMIFS(Import!L$2:L$237,Import!$F$2:$F$237,$F122,Import!$G$2:$G$237,$G122)</f>
        <v>44.06</v>
      </c>
      <c r="M122" s="156">
        <f>SUMIFS(Import!M$2:M$237,Import!$F$2:$F$237,$F122,Import!$G$2:$G$237,$G122)</f>
        <v>13</v>
      </c>
      <c r="N122" s="25">
        <f>SUMIFS(Import!N$2:N$237,Import!$F$2:$F$237,$F122,Import!$G$2:$G$237,$G122)</f>
        <v>1.37</v>
      </c>
      <c r="O122" s="25">
        <f>SUMIFS(Import!O$2:O$237,Import!$F$2:$F$237,$F122,Import!$G$2:$G$237,$G122)</f>
        <v>3.1</v>
      </c>
      <c r="P122" s="156">
        <f>SUMIFS(Import!P$2:P$237,Import!$F$2:$F$237,$F122,Import!$G$2:$G$237,$G122)</f>
        <v>11</v>
      </c>
      <c r="Q122" s="25">
        <f>SUMIFS(Import!Q$2:Q$237,Import!$F$2:$F$237,$F122,Import!$G$2:$G$237,$G122)</f>
        <v>1.1599999999999999</v>
      </c>
      <c r="R122" s="25">
        <f>SUMIFS(Import!R$2:R$237,Import!$F$2:$F$237,$F122,Import!$G$2:$G$237,$G122)</f>
        <v>2.63</v>
      </c>
      <c r="S122" s="156">
        <f>SUMIFS(Import!S$2:S$237,Import!$F$2:$F$237,$F122,Import!$G$2:$G$237,$G122)</f>
        <v>395</v>
      </c>
      <c r="T122" s="25">
        <f>SUMIFS(Import!T$2:T$237,Import!$F$2:$F$237,$F122,Import!$G$2:$G$237,$G122)</f>
        <v>41.54</v>
      </c>
      <c r="U122" s="25">
        <f>SUMIFS(Import!U$2:U$237,Import!$F$2:$F$237,$F122,Import!$G$2:$G$237,$G122)</f>
        <v>94.27</v>
      </c>
      <c r="V122" s="25">
        <v>1</v>
      </c>
      <c r="W122" s="25" t="s">
        <v>32</v>
      </c>
      <c r="X122" s="25" t="s">
        <v>33</v>
      </c>
      <c r="Y122" s="25" t="s">
        <v>34</v>
      </c>
      <c r="Z122" s="160">
        <f>SUMIFS(Import!Z$2:Z$237,Import!$F$2:$F$237,$F122,Import!$G$2:$G$237,$G122)</f>
        <v>240</v>
      </c>
      <c r="AA122" s="25">
        <f>SUMIFS(Import!AA$2:AA$237,Import!$F$2:$F$237,$F122,Import!$G$2:$G$237,$G122)</f>
        <v>25.24</v>
      </c>
      <c r="AB122" s="176">
        <f>SUMIFS(Import!AB$2:AB$237,Import!$F$2:$F$237,$F122,Import!$G$2:$G$237,$G122)</f>
        <v>60.76</v>
      </c>
      <c r="AC122" s="25">
        <v>2</v>
      </c>
      <c r="AD122" s="25" t="s">
        <v>35</v>
      </c>
      <c r="AE122" s="25" t="s">
        <v>36</v>
      </c>
      <c r="AF122" s="25" t="s">
        <v>37</v>
      </c>
      <c r="AG122" s="160">
        <f>SUMIFS(Import!AG$2:AG$237,Import!$F$2:$F$237,$F122,Import!$G$2:$G$237,$G122)</f>
        <v>155</v>
      </c>
      <c r="AH122" s="25">
        <f>SUMIFS(Import!AH$2:AH$237,Import!$F$2:$F$237,$F122,Import!$G$2:$G$237,$G122)</f>
        <v>16.3</v>
      </c>
      <c r="AI122" s="118">
        <f>SUMIFS(Import!AI$2:AI$237,Import!$F$2:$F$237,$F122,Import!$G$2:$G$237,$G122)</f>
        <v>39.24</v>
      </c>
      <c r="AN122" s="25">
        <f ca="1">SUMIFS(Import!AN$2:AN$166,Import!$F$2:$F$166,$F122,Import!$G$2:$G$166,$G122)</f>
        <v>0</v>
      </c>
      <c r="AO122" s="25">
        <f ca="1">SUMIFS(Import!AO$2:AO$166,Import!$F$2:$F$166,$F122,Import!$G$2:$G$166,$G122)</f>
        <v>0</v>
      </c>
      <c r="AP122" s="25">
        <f ca="1">SUMIFS(Import!AP$2:AP$166,Import!$F$2:$F$166,$F122,Import!$G$2:$G$166,$G122)</f>
        <v>0</v>
      </c>
      <c r="AU122" s="25">
        <f ca="1">SUMIFS(Import!AU$2:AU$166,Import!$F$2:$F$166,$F122,Import!$G$2:$G$166,$G122)</f>
        <v>0</v>
      </c>
      <c r="AV122" s="25">
        <f ca="1">SUMIFS(Import!AV$2:AV$166,Import!$F$2:$F$166,$F122,Import!$G$2:$G$166,$G122)</f>
        <v>0</v>
      </c>
      <c r="AW122" s="25">
        <f ca="1">SUMIFS(Import!AW$2:AW$166,Import!$F$2:$F$166,$F122,Import!$G$2:$G$166,$G122)</f>
        <v>0</v>
      </c>
      <c r="BB122" s="25">
        <f ca="1">SUMIFS(Import!BB$2:BB$166,Import!$F$2:$F$166,$F122,Import!$G$2:$G$166,$G122)</f>
        <v>0</v>
      </c>
      <c r="BC122" s="25">
        <f ca="1">SUMIFS(Import!BC$2:BC$166,Import!$F$2:$F$166,$F122,Import!$G$2:$G$166,$G122)</f>
        <v>0</v>
      </c>
      <c r="BD122" s="25">
        <f ca="1">SUMIFS(Import!BD$2:BD$166,Import!$F$2:$F$166,$F122,Import!$G$2:$G$166,$G122)</f>
        <v>0</v>
      </c>
      <c r="BI122" s="25">
        <f ca="1">SUMIFS(Import!BI$2:BI$166,Import!$F$2:$F$166,$F122,Import!$G$2:$G$166,$G122)</f>
        <v>0</v>
      </c>
      <c r="BJ122" s="25">
        <f ca="1">SUMIFS(Import!BJ$2:BJ$166,Import!$F$2:$F$166,$F122,Import!$G$2:$G$166,$G122)</f>
        <v>0</v>
      </c>
      <c r="BK122" s="25">
        <f ca="1">SUMIFS(Import!BK$2:BK$166,Import!$F$2:$F$166,$F122,Import!$G$2:$G$166,$G122)</f>
        <v>0</v>
      </c>
      <c r="BP122" s="25">
        <f ca="1">SUMIFS(Import!BP$2:BP$166,Import!$F$2:$F$166,$F122,Import!$G$2:$G$166,$G122)</f>
        <v>0</v>
      </c>
      <c r="BQ122" s="25">
        <f ca="1">SUMIFS(Import!BQ$2:BQ$166,Import!$F$2:$F$166,$F122,Import!$G$2:$G$166,$G122)</f>
        <v>0</v>
      </c>
      <c r="BR122" s="25">
        <f ca="1">SUMIFS(Import!BR$2:BR$166,Import!$F$2:$F$166,$F122,Import!$G$2:$G$166,$G122)</f>
        <v>0</v>
      </c>
      <c r="BW122" s="25">
        <f ca="1">SUMIFS(Import!BW$2:BW$166,Import!$F$2:$F$166,$F122,Import!$G$2:$G$166,$G122)</f>
        <v>0</v>
      </c>
      <c r="BX122" s="25">
        <f ca="1">SUMIFS(Import!BX$2:BX$166,Import!$F$2:$F$166,$F122,Import!$G$2:$G$166,$G122)</f>
        <v>0</v>
      </c>
      <c r="BY122" s="25">
        <f ca="1">SUMIFS(Import!BY$2:BY$166,Import!$F$2:$F$166,$F122,Import!$G$2:$G$166,$G122)</f>
        <v>0</v>
      </c>
      <c r="CD122" s="25">
        <f ca="1">SUMIFS(Import!CD$2:CD$166,Import!$F$2:$F$166,$F122,Import!$G$2:$G$166,$G122)</f>
        <v>0</v>
      </c>
      <c r="CE122" s="25">
        <f ca="1">SUMIFS(Import!CE$2:CE$166,Import!$F$2:$F$166,$F122,Import!$G$2:$G$166,$G122)</f>
        <v>0</v>
      </c>
      <c r="CF122" s="25">
        <f ca="1">SUMIFS(Import!CF$2:CF$166,Import!$F$2:$F$166,$F122,Import!$G$2:$G$166,$G122)</f>
        <v>0</v>
      </c>
      <c r="CK122" s="25">
        <f ca="1">SUMIFS(Import!CK$2:CK$166,Import!$F$2:$F$166,$F122,Import!$G$2:$G$166,$G122)</f>
        <v>0</v>
      </c>
      <c r="CL122" s="25">
        <f ca="1">SUMIFS(Import!CL$2:CL$166,Import!$F$2:$F$166,$F122,Import!$G$2:$G$166,$G122)</f>
        <v>0</v>
      </c>
      <c r="CM122" s="25">
        <f ca="1">SUMIFS(Import!CM$2:CM$166,Import!$F$2:$F$166,$F122,Import!$G$2:$G$166,$G122)</f>
        <v>0</v>
      </c>
      <c r="CR122" s="25">
        <f ca="1">SUMIFS(Import!CR$2:CR$166,Import!$F$2:$F$166,$F122,Import!$G$2:$G$166,$G122)</f>
        <v>0</v>
      </c>
      <c r="CS122" s="25">
        <f ca="1">SUMIFS(Import!CS$2:CS$166,Import!$F$2:$F$166,$F122,Import!$G$2:$G$166,$G122)</f>
        <v>0</v>
      </c>
      <c r="CT122" s="25">
        <f ca="1">SUMIFS(Import!CT$2:CT$166,Import!$F$2:$F$166,$F122,Import!$G$2:$G$166,$G122)</f>
        <v>0</v>
      </c>
    </row>
    <row r="123" spans="1:98" s="25" customFormat="1" x14ac:dyDescent="0.15">
      <c r="A123" s="109" t="s">
        <v>28</v>
      </c>
      <c r="B123" s="25" t="s">
        <v>29</v>
      </c>
      <c r="C123" s="25">
        <v>2</v>
      </c>
      <c r="D123" s="25" t="s">
        <v>49</v>
      </c>
      <c r="E123" s="25">
        <v>34</v>
      </c>
      <c r="F123" s="25" t="s">
        <v>62</v>
      </c>
      <c r="G123" s="25">
        <v>6</v>
      </c>
      <c r="H123" s="156">
        <f>IF(SUMIFS(Import!H$2:H$237,Import!$F$2:$F$237,$F123,Import!$G$2:$G$237,$G123)=0,Data_T1!$H123,SUMIFS(Import!H$2:H$237,Import!$F$2:$F$237,$F123,Import!$G$2:$G$237,$G123))</f>
        <v>1037</v>
      </c>
      <c r="I123" s="156">
        <f>SUMIFS(Import!I$2:I$237,Import!$F$2:$F$237,$F123,Import!$G$2:$G$237,$G123)</f>
        <v>617</v>
      </c>
      <c r="J123" s="25">
        <f>SUMIFS(Import!J$2:J$237,Import!$F$2:$F$237,$F123,Import!$G$2:$G$237,$G123)</f>
        <v>59.5</v>
      </c>
      <c r="K123" s="156">
        <f>SUMIFS(Import!K$2:K$237,Import!$F$2:$F$237,$F123,Import!$G$2:$G$237,$G123)</f>
        <v>420</v>
      </c>
      <c r="L123" s="25">
        <f>SUMIFS(Import!L$2:L$237,Import!$F$2:$F$237,$F123,Import!$G$2:$G$237,$G123)</f>
        <v>40.5</v>
      </c>
      <c r="M123" s="156">
        <f>SUMIFS(Import!M$2:M$237,Import!$F$2:$F$237,$F123,Import!$G$2:$G$237,$G123)</f>
        <v>16</v>
      </c>
      <c r="N123" s="25">
        <f>SUMIFS(Import!N$2:N$237,Import!$F$2:$F$237,$F123,Import!$G$2:$G$237,$G123)</f>
        <v>1.54</v>
      </c>
      <c r="O123" s="25">
        <f>SUMIFS(Import!O$2:O$237,Import!$F$2:$F$237,$F123,Import!$G$2:$G$237,$G123)</f>
        <v>3.81</v>
      </c>
      <c r="P123" s="156">
        <f>SUMIFS(Import!P$2:P$237,Import!$F$2:$F$237,$F123,Import!$G$2:$G$237,$G123)</f>
        <v>17</v>
      </c>
      <c r="Q123" s="25">
        <f>SUMIFS(Import!Q$2:Q$237,Import!$F$2:$F$237,$F123,Import!$G$2:$G$237,$G123)</f>
        <v>1.64</v>
      </c>
      <c r="R123" s="25">
        <f>SUMIFS(Import!R$2:R$237,Import!$F$2:$F$237,$F123,Import!$G$2:$G$237,$G123)</f>
        <v>4.05</v>
      </c>
      <c r="S123" s="156">
        <f>SUMIFS(Import!S$2:S$237,Import!$F$2:$F$237,$F123,Import!$G$2:$G$237,$G123)</f>
        <v>387</v>
      </c>
      <c r="T123" s="25">
        <f>SUMIFS(Import!T$2:T$237,Import!$F$2:$F$237,$F123,Import!$G$2:$G$237,$G123)</f>
        <v>37.32</v>
      </c>
      <c r="U123" s="25">
        <f>SUMIFS(Import!U$2:U$237,Import!$F$2:$F$237,$F123,Import!$G$2:$G$237,$G123)</f>
        <v>92.14</v>
      </c>
      <c r="V123" s="25">
        <v>1</v>
      </c>
      <c r="W123" s="25" t="s">
        <v>32</v>
      </c>
      <c r="X123" s="25" t="s">
        <v>33</v>
      </c>
      <c r="Y123" s="25" t="s">
        <v>34</v>
      </c>
      <c r="Z123" s="160">
        <f>SUMIFS(Import!Z$2:Z$237,Import!$F$2:$F$237,$F123,Import!$G$2:$G$237,$G123)</f>
        <v>252</v>
      </c>
      <c r="AA123" s="25">
        <f>SUMIFS(Import!AA$2:AA$237,Import!$F$2:$F$237,$F123,Import!$G$2:$G$237,$G123)</f>
        <v>24.3</v>
      </c>
      <c r="AB123" s="176">
        <f>SUMIFS(Import!AB$2:AB$237,Import!$F$2:$F$237,$F123,Import!$G$2:$G$237,$G123)</f>
        <v>65.12</v>
      </c>
      <c r="AC123" s="25">
        <v>2</v>
      </c>
      <c r="AD123" s="25" t="s">
        <v>35</v>
      </c>
      <c r="AE123" s="25" t="s">
        <v>36</v>
      </c>
      <c r="AF123" s="25" t="s">
        <v>37</v>
      </c>
      <c r="AG123" s="160">
        <f>SUMIFS(Import!AG$2:AG$237,Import!$F$2:$F$237,$F123,Import!$G$2:$G$237,$G123)</f>
        <v>135</v>
      </c>
      <c r="AH123" s="25">
        <f>SUMIFS(Import!AH$2:AH$237,Import!$F$2:$F$237,$F123,Import!$G$2:$G$237,$G123)</f>
        <v>13.02</v>
      </c>
      <c r="AI123" s="118">
        <f>SUMIFS(Import!AI$2:AI$237,Import!$F$2:$F$237,$F123,Import!$G$2:$G$237,$G123)</f>
        <v>34.880000000000003</v>
      </c>
      <c r="AN123" s="25">
        <f ca="1">SUMIFS(Import!AN$2:AN$166,Import!$F$2:$F$166,$F123,Import!$G$2:$G$166,$G123)</f>
        <v>0</v>
      </c>
      <c r="AO123" s="25">
        <f ca="1">SUMIFS(Import!AO$2:AO$166,Import!$F$2:$F$166,$F123,Import!$G$2:$G$166,$G123)</f>
        <v>0</v>
      </c>
      <c r="AP123" s="25">
        <f ca="1">SUMIFS(Import!AP$2:AP$166,Import!$F$2:$F$166,$F123,Import!$G$2:$G$166,$G123)</f>
        <v>0</v>
      </c>
      <c r="AU123" s="25">
        <f ca="1">SUMIFS(Import!AU$2:AU$166,Import!$F$2:$F$166,$F123,Import!$G$2:$G$166,$G123)</f>
        <v>0</v>
      </c>
      <c r="AV123" s="25">
        <f ca="1">SUMIFS(Import!AV$2:AV$166,Import!$F$2:$F$166,$F123,Import!$G$2:$G$166,$G123)</f>
        <v>0</v>
      </c>
      <c r="AW123" s="25">
        <f ca="1">SUMIFS(Import!AW$2:AW$166,Import!$F$2:$F$166,$F123,Import!$G$2:$G$166,$G123)</f>
        <v>0</v>
      </c>
      <c r="BB123" s="25">
        <f ca="1">SUMIFS(Import!BB$2:BB$166,Import!$F$2:$F$166,$F123,Import!$G$2:$G$166,$G123)</f>
        <v>0</v>
      </c>
      <c r="BC123" s="25">
        <f ca="1">SUMIFS(Import!BC$2:BC$166,Import!$F$2:$F$166,$F123,Import!$G$2:$G$166,$G123)</f>
        <v>0</v>
      </c>
      <c r="BD123" s="25">
        <f ca="1">SUMIFS(Import!BD$2:BD$166,Import!$F$2:$F$166,$F123,Import!$G$2:$G$166,$G123)</f>
        <v>0</v>
      </c>
      <c r="BI123" s="25">
        <f ca="1">SUMIFS(Import!BI$2:BI$166,Import!$F$2:$F$166,$F123,Import!$G$2:$G$166,$G123)</f>
        <v>0</v>
      </c>
      <c r="BJ123" s="25">
        <f ca="1">SUMIFS(Import!BJ$2:BJ$166,Import!$F$2:$F$166,$F123,Import!$G$2:$G$166,$G123)</f>
        <v>0</v>
      </c>
      <c r="BK123" s="25">
        <f ca="1">SUMIFS(Import!BK$2:BK$166,Import!$F$2:$F$166,$F123,Import!$G$2:$G$166,$G123)</f>
        <v>0</v>
      </c>
      <c r="BP123" s="25">
        <f ca="1">SUMIFS(Import!BP$2:BP$166,Import!$F$2:$F$166,$F123,Import!$G$2:$G$166,$G123)</f>
        <v>0</v>
      </c>
      <c r="BQ123" s="25">
        <f ca="1">SUMIFS(Import!BQ$2:BQ$166,Import!$F$2:$F$166,$F123,Import!$G$2:$G$166,$G123)</f>
        <v>0</v>
      </c>
      <c r="BR123" s="25">
        <f ca="1">SUMIFS(Import!BR$2:BR$166,Import!$F$2:$F$166,$F123,Import!$G$2:$G$166,$G123)</f>
        <v>0</v>
      </c>
      <c r="BW123" s="25">
        <f ca="1">SUMIFS(Import!BW$2:BW$166,Import!$F$2:$F$166,$F123,Import!$G$2:$G$166,$G123)</f>
        <v>0</v>
      </c>
      <c r="BX123" s="25">
        <f ca="1">SUMIFS(Import!BX$2:BX$166,Import!$F$2:$F$166,$F123,Import!$G$2:$G$166,$G123)</f>
        <v>0</v>
      </c>
      <c r="BY123" s="25">
        <f ca="1">SUMIFS(Import!BY$2:BY$166,Import!$F$2:$F$166,$F123,Import!$G$2:$G$166,$G123)</f>
        <v>0</v>
      </c>
      <c r="CD123" s="25">
        <f ca="1">SUMIFS(Import!CD$2:CD$166,Import!$F$2:$F$166,$F123,Import!$G$2:$G$166,$G123)</f>
        <v>0</v>
      </c>
      <c r="CE123" s="25">
        <f ca="1">SUMIFS(Import!CE$2:CE$166,Import!$F$2:$F$166,$F123,Import!$G$2:$G$166,$G123)</f>
        <v>0</v>
      </c>
      <c r="CF123" s="25">
        <f ca="1">SUMIFS(Import!CF$2:CF$166,Import!$F$2:$F$166,$F123,Import!$G$2:$G$166,$G123)</f>
        <v>0</v>
      </c>
      <c r="CK123" s="25">
        <f ca="1">SUMIFS(Import!CK$2:CK$166,Import!$F$2:$F$166,$F123,Import!$G$2:$G$166,$G123)</f>
        <v>0</v>
      </c>
      <c r="CL123" s="25">
        <f ca="1">SUMIFS(Import!CL$2:CL$166,Import!$F$2:$F$166,$F123,Import!$G$2:$G$166,$G123)</f>
        <v>0</v>
      </c>
      <c r="CM123" s="25">
        <f ca="1">SUMIFS(Import!CM$2:CM$166,Import!$F$2:$F$166,$F123,Import!$G$2:$G$166,$G123)</f>
        <v>0</v>
      </c>
      <c r="CR123" s="25">
        <f ca="1">SUMIFS(Import!CR$2:CR$166,Import!$F$2:$F$166,$F123,Import!$G$2:$G$166,$G123)</f>
        <v>0</v>
      </c>
      <c r="CS123" s="25">
        <f ca="1">SUMIFS(Import!CS$2:CS$166,Import!$F$2:$F$166,$F123,Import!$G$2:$G$166,$G123)</f>
        <v>0</v>
      </c>
      <c r="CT123" s="25">
        <f ca="1">SUMIFS(Import!CT$2:CT$166,Import!$F$2:$F$166,$F123,Import!$G$2:$G$166,$G123)</f>
        <v>0</v>
      </c>
    </row>
    <row r="124" spans="1:98" s="82" customFormat="1" ht="14" thickBot="1" x14ac:dyDescent="0.2">
      <c r="A124" s="108" t="s">
        <v>28</v>
      </c>
      <c r="B124" s="82" t="s">
        <v>29</v>
      </c>
      <c r="C124" s="82">
        <v>2</v>
      </c>
      <c r="D124" s="82" t="s">
        <v>49</v>
      </c>
      <c r="E124" s="82">
        <v>34</v>
      </c>
      <c r="F124" s="82" t="s">
        <v>62</v>
      </c>
      <c r="G124" s="82">
        <v>7</v>
      </c>
      <c r="H124" s="155">
        <f>IF(SUMIFS(Import!H$2:H$237,Import!$F$2:$F$237,$F124,Import!$G$2:$G$237,$G124)=0,Data_T1!$H124,SUMIFS(Import!H$2:H$237,Import!$F$2:$F$237,$F124,Import!$G$2:$G$237,$G124))</f>
        <v>1614</v>
      </c>
      <c r="I124" s="155">
        <f>SUMIFS(Import!I$2:I$237,Import!$F$2:$F$237,$F124,Import!$G$2:$G$237,$G124)</f>
        <v>1013</v>
      </c>
      <c r="J124" s="82">
        <f>SUMIFS(Import!J$2:J$237,Import!$F$2:$F$237,$F124,Import!$G$2:$G$237,$G124)</f>
        <v>62.76</v>
      </c>
      <c r="K124" s="155">
        <f>SUMIFS(Import!K$2:K$237,Import!$F$2:$F$237,$F124,Import!$G$2:$G$237,$G124)</f>
        <v>601</v>
      </c>
      <c r="L124" s="82">
        <f>SUMIFS(Import!L$2:L$237,Import!$F$2:$F$237,$F124,Import!$G$2:$G$237,$G124)</f>
        <v>37.24</v>
      </c>
      <c r="M124" s="155">
        <f>SUMIFS(Import!M$2:M$237,Import!$F$2:$F$237,$F124,Import!$G$2:$G$237,$G124)</f>
        <v>1</v>
      </c>
      <c r="N124" s="82">
        <f>SUMIFS(Import!N$2:N$237,Import!$F$2:$F$237,$F124,Import!$G$2:$G$237,$G124)</f>
        <v>0.06</v>
      </c>
      <c r="O124" s="82">
        <f>SUMIFS(Import!O$2:O$237,Import!$F$2:$F$237,$F124,Import!$G$2:$G$237,$G124)</f>
        <v>0.17</v>
      </c>
      <c r="P124" s="155">
        <f>SUMIFS(Import!P$2:P$237,Import!$F$2:$F$237,$F124,Import!$G$2:$G$237,$G124)</f>
        <v>36</v>
      </c>
      <c r="Q124" s="82">
        <f>SUMIFS(Import!Q$2:Q$237,Import!$F$2:$F$237,$F124,Import!$G$2:$G$237,$G124)</f>
        <v>2.23</v>
      </c>
      <c r="R124" s="82">
        <f>SUMIFS(Import!R$2:R$237,Import!$F$2:$F$237,$F124,Import!$G$2:$G$237,$G124)</f>
        <v>5.99</v>
      </c>
      <c r="S124" s="155">
        <f>SUMIFS(Import!S$2:S$237,Import!$F$2:$F$237,$F124,Import!$G$2:$G$237,$G124)</f>
        <v>564</v>
      </c>
      <c r="T124" s="82">
        <f>SUMIFS(Import!T$2:T$237,Import!$F$2:$F$237,$F124,Import!$G$2:$G$237,$G124)</f>
        <v>34.94</v>
      </c>
      <c r="U124" s="82">
        <f>SUMIFS(Import!U$2:U$237,Import!$F$2:$F$237,$F124,Import!$G$2:$G$237,$G124)</f>
        <v>93.84</v>
      </c>
      <c r="V124" s="82">
        <v>1</v>
      </c>
      <c r="W124" s="82" t="s">
        <v>32</v>
      </c>
      <c r="X124" s="82" t="s">
        <v>33</v>
      </c>
      <c r="Y124" s="82" t="s">
        <v>34</v>
      </c>
      <c r="Z124" s="159">
        <f>SUMIFS(Import!Z$2:Z$237,Import!$F$2:$F$237,$F124,Import!$G$2:$G$237,$G124)</f>
        <v>363</v>
      </c>
      <c r="AA124" s="82">
        <f>SUMIFS(Import!AA$2:AA$237,Import!$F$2:$F$237,$F124,Import!$G$2:$G$237,$G124)</f>
        <v>22.49</v>
      </c>
      <c r="AB124" s="170">
        <f>SUMIFS(Import!AB$2:AB$237,Import!$F$2:$F$237,$F124,Import!$G$2:$G$237,$G124)</f>
        <v>64.36</v>
      </c>
      <c r="AC124" s="82">
        <v>2</v>
      </c>
      <c r="AD124" s="82" t="s">
        <v>35</v>
      </c>
      <c r="AE124" s="82" t="s">
        <v>36</v>
      </c>
      <c r="AF124" s="82" t="s">
        <v>37</v>
      </c>
      <c r="AG124" s="159">
        <f>SUMIFS(Import!AG$2:AG$237,Import!$F$2:$F$237,$F124,Import!$G$2:$G$237,$G124)</f>
        <v>201</v>
      </c>
      <c r="AH124" s="82">
        <f>SUMIFS(Import!AH$2:AH$237,Import!$F$2:$F$237,$F124,Import!$G$2:$G$237,$G124)</f>
        <v>12.45</v>
      </c>
      <c r="AI124" s="119">
        <f>SUMIFS(Import!AI$2:AI$237,Import!$F$2:$F$237,$F124,Import!$G$2:$G$237,$G124)</f>
        <v>35.64</v>
      </c>
      <c r="AN124" s="82">
        <f ca="1">SUMIFS(Import!AN$2:AN$166,Import!$F$2:$F$166,$F124,Import!$G$2:$G$166,$G124)</f>
        <v>0</v>
      </c>
      <c r="AO124" s="82">
        <f ca="1">SUMIFS(Import!AO$2:AO$166,Import!$F$2:$F$166,$F124,Import!$G$2:$G$166,$G124)</f>
        <v>0</v>
      </c>
      <c r="AP124" s="82">
        <f ca="1">SUMIFS(Import!AP$2:AP$166,Import!$F$2:$F$166,$F124,Import!$G$2:$G$166,$G124)</f>
        <v>0</v>
      </c>
      <c r="AU124" s="82">
        <f ca="1">SUMIFS(Import!AU$2:AU$166,Import!$F$2:$F$166,$F124,Import!$G$2:$G$166,$G124)</f>
        <v>0</v>
      </c>
      <c r="AV124" s="82">
        <f ca="1">SUMIFS(Import!AV$2:AV$166,Import!$F$2:$F$166,$F124,Import!$G$2:$G$166,$G124)</f>
        <v>0</v>
      </c>
      <c r="AW124" s="82">
        <f ca="1">SUMIFS(Import!AW$2:AW$166,Import!$F$2:$F$166,$F124,Import!$G$2:$G$166,$G124)</f>
        <v>0</v>
      </c>
      <c r="BB124" s="82">
        <f ca="1">SUMIFS(Import!BB$2:BB$166,Import!$F$2:$F$166,$F124,Import!$G$2:$G$166,$G124)</f>
        <v>0</v>
      </c>
      <c r="BC124" s="82">
        <f ca="1">SUMIFS(Import!BC$2:BC$166,Import!$F$2:$F$166,$F124,Import!$G$2:$G$166,$G124)</f>
        <v>0</v>
      </c>
      <c r="BD124" s="82">
        <f ca="1">SUMIFS(Import!BD$2:BD$166,Import!$F$2:$F$166,$F124,Import!$G$2:$G$166,$G124)</f>
        <v>0</v>
      </c>
      <c r="BI124" s="82">
        <f ca="1">SUMIFS(Import!BI$2:BI$166,Import!$F$2:$F$166,$F124,Import!$G$2:$G$166,$G124)</f>
        <v>0</v>
      </c>
      <c r="BJ124" s="82">
        <f ca="1">SUMIFS(Import!BJ$2:BJ$166,Import!$F$2:$F$166,$F124,Import!$G$2:$G$166,$G124)</f>
        <v>0</v>
      </c>
      <c r="BK124" s="82">
        <f ca="1">SUMIFS(Import!BK$2:BK$166,Import!$F$2:$F$166,$F124,Import!$G$2:$G$166,$G124)</f>
        <v>0</v>
      </c>
      <c r="BP124" s="82">
        <f ca="1">SUMIFS(Import!BP$2:BP$166,Import!$F$2:$F$166,$F124,Import!$G$2:$G$166,$G124)</f>
        <v>0</v>
      </c>
      <c r="BQ124" s="82">
        <f ca="1">SUMIFS(Import!BQ$2:BQ$166,Import!$F$2:$F$166,$F124,Import!$G$2:$G$166,$G124)</f>
        <v>0</v>
      </c>
      <c r="BR124" s="82">
        <f ca="1">SUMIFS(Import!BR$2:BR$166,Import!$F$2:$F$166,$F124,Import!$G$2:$G$166,$G124)</f>
        <v>0</v>
      </c>
      <c r="BW124" s="82">
        <f ca="1">SUMIFS(Import!BW$2:BW$166,Import!$F$2:$F$166,$F124,Import!$G$2:$G$166,$G124)</f>
        <v>0</v>
      </c>
      <c r="BX124" s="82">
        <f ca="1">SUMIFS(Import!BX$2:BX$166,Import!$F$2:$F$166,$F124,Import!$G$2:$G$166,$G124)</f>
        <v>0</v>
      </c>
      <c r="BY124" s="82">
        <f ca="1">SUMIFS(Import!BY$2:BY$166,Import!$F$2:$F$166,$F124,Import!$G$2:$G$166,$G124)</f>
        <v>0</v>
      </c>
      <c r="CD124" s="82">
        <f ca="1">SUMIFS(Import!CD$2:CD$166,Import!$F$2:$F$166,$F124,Import!$G$2:$G$166,$G124)</f>
        <v>0</v>
      </c>
      <c r="CE124" s="82">
        <f ca="1">SUMIFS(Import!CE$2:CE$166,Import!$F$2:$F$166,$F124,Import!$G$2:$G$166,$G124)</f>
        <v>0</v>
      </c>
      <c r="CF124" s="82">
        <f ca="1">SUMIFS(Import!CF$2:CF$166,Import!$F$2:$F$166,$F124,Import!$G$2:$G$166,$G124)</f>
        <v>0</v>
      </c>
      <c r="CK124" s="82">
        <f ca="1">SUMIFS(Import!CK$2:CK$166,Import!$F$2:$F$166,$F124,Import!$G$2:$G$166,$G124)</f>
        <v>0</v>
      </c>
      <c r="CL124" s="82">
        <f ca="1">SUMIFS(Import!CL$2:CL$166,Import!$F$2:$F$166,$F124,Import!$G$2:$G$166,$G124)</f>
        <v>0</v>
      </c>
      <c r="CM124" s="82">
        <f ca="1">SUMIFS(Import!CM$2:CM$166,Import!$F$2:$F$166,$F124,Import!$G$2:$G$166,$G124)</f>
        <v>0</v>
      </c>
      <c r="CR124" s="82">
        <f ca="1">SUMIFS(Import!CR$2:CR$166,Import!$F$2:$F$166,$F124,Import!$G$2:$G$166,$G124)</f>
        <v>0</v>
      </c>
      <c r="CS124" s="82">
        <f ca="1">SUMIFS(Import!CS$2:CS$166,Import!$F$2:$F$166,$F124,Import!$G$2:$G$166,$G124)</f>
        <v>0</v>
      </c>
      <c r="CT124" s="82">
        <f ca="1">SUMIFS(Import!CT$2:CT$166,Import!$F$2:$F$166,$F124,Import!$G$2:$G$166,$G124)</f>
        <v>0</v>
      </c>
    </row>
    <row r="125" spans="1:98" s="107" customFormat="1" x14ac:dyDescent="0.15">
      <c r="A125" s="106" t="s">
        <v>28</v>
      </c>
      <c r="B125" s="107" t="s">
        <v>29</v>
      </c>
      <c r="C125" s="107">
        <v>1</v>
      </c>
      <c r="D125" s="107" t="s">
        <v>30</v>
      </c>
      <c r="E125" s="107">
        <v>35</v>
      </c>
      <c r="F125" s="107" t="s">
        <v>63</v>
      </c>
      <c r="G125" s="107">
        <v>1</v>
      </c>
      <c r="H125" s="154">
        <f>IF(SUMIFS(Import!H$2:H$237,Import!$F$2:$F$237,$F125,Import!$G$2:$G$237,$G125)=0,Data_T1!$H125,SUMIFS(Import!H$2:H$237,Import!$F$2:$F$237,$F125,Import!$G$2:$G$237,$G125))</f>
        <v>1297</v>
      </c>
      <c r="I125" s="154">
        <f>SUMIFS(Import!I$2:I$237,Import!$F$2:$F$237,$F125,Import!$G$2:$G$237,$G125)</f>
        <v>673</v>
      </c>
      <c r="J125" s="107">
        <f>SUMIFS(Import!J$2:J$237,Import!$F$2:$F$237,$F125,Import!$G$2:$G$237,$G125)</f>
        <v>51.89</v>
      </c>
      <c r="K125" s="154">
        <f>SUMIFS(Import!K$2:K$237,Import!$F$2:$F$237,$F125,Import!$G$2:$G$237,$G125)</f>
        <v>624</v>
      </c>
      <c r="L125" s="107">
        <f>SUMIFS(Import!L$2:L$237,Import!$F$2:$F$237,$F125,Import!$G$2:$G$237,$G125)</f>
        <v>48.11</v>
      </c>
      <c r="M125" s="154">
        <f>SUMIFS(Import!M$2:M$237,Import!$F$2:$F$237,$F125,Import!$G$2:$G$237,$G125)</f>
        <v>26</v>
      </c>
      <c r="N125" s="107">
        <f>SUMIFS(Import!N$2:N$237,Import!$F$2:$F$237,$F125,Import!$G$2:$G$237,$G125)</f>
        <v>2</v>
      </c>
      <c r="O125" s="107">
        <f>SUMIFS(Import!O$2:O$237,Import!$F$2:$F$237,$F125,Import!$G$2:$G$237,$G125)</f>
        <v>4.17</v>
      </c>
      <c r="P125" s="154">
        <f>SUMIFS(Import!P$2:P$237,Import!$F$2:$F$237,$F125,Import!$G$2:$G$237,$G125)</f>
        <v>8</v>
      </c>
      <c r="Q125" s="107">
        <f>SUMIFS(Import!Q$2:Q$237,Import!$F$2:$F$237,$F125,Import!$G$2:$G$237,$G125)</f>
        <v>0.62</v>
      </c>
      <c r="R125" s="107">
        <f>SUMIFS(Import!R$2:R$237,Import!$F$2:$F$237,$F125,Import!$G$2:$G$237,$G125)</f>
        <v>1.28</v>
      </c>
      <c r="S125" s="154">
        <f>SUMIFS(Import!S$2:S$237,Import!$F$2:$F$237,$F125,Import!$G$2:$G$237,$G125)</f>
        <v>590</v>
      </c>
      <c r="T125" s="107">
        <f>SUMIFS(Import!T$2:T$237,Import!$F$2:$F$237,$F125,Import!$G$2:$G$237,$G125)</f>
        <v>45.49</v>
      </c>
      <c r="U125" s="107">
        <f>SUMIFS(Import!U$2:U$237,Import!$F$2:$F$237,$F125,Import!$G$2:$G$237,$G125)</f>
        <v>94.55</v>
      </c>
      <c r="V125" s="107">
        <v>1</v>
      </c>
      <c r="W125" s="107" t="s">
        <v>32</v>
      </c>
      <c r="X125" s="107" t="s">
        <v>33</v>
      </c>
      <c r="Y125" s="107" t="s">
        <v>34</v>
      </c>
      <c r="Z125" s="158">
        <f>SUMIFS(Import!Z$2:Z$237,Import!$F$2:$F$237,$F125,Import!$G$2:$G$237,$G125)</f>
        <v>412</v>
      </c>
      <c r="AA125" s="107">
        <f>SUMIFS(Import!AA$2:AA$237,Import!$F$2:$F$237,$F125,Import!$G$2:$G$237,$G125)</f>
        <v>31.77</v>
      </c>
      <c r="AB125" s="173">
        <f>SUMIFS(Import!AB$2:AB$237,Import!$F$2:$F$237,$F125,Import!$G$2:$G$237,$G125)</f>
        <v>69.83</v>
      </c>
      <c r="AC125" s="107">
        <v>2</v>
      </c>
      <c r="AD125" s="107" t="s">
        <v>35</v>
      </c>
      <c r="AE125" s="107" t="s">
        <v>36</v>
      </c>
      <c r="AF125" s="107" t="s">
        <v>37</v>
      </c>
      <c r="AG125" s="158">
        <f>SUMIFS(Import!AG$2:AG$237,Import!$F$2:$F$237,$F125,Import!$G$2:$G$237,$G125)</f>
        <v>178</v>
      </c>
      <c r="AH125" s="107">
        <f>SUMIFS(Import!AH$2:AH$237,Import!$F$2:$F$237,$F125,Import!$G$2:$G$237,$G125)</f>
        <v>13.72</v>
      </c>
      <c r="AI125" s="117">
        <f>SUMIFS(Import!AI$2:AI$237,Import!$F$2:$F$237,$F125,Import!$G$2:$G$237,$G125)</f>
        <v>30.17</v>
      </c>
      <c r="AN125" s="107">
        <f ca="1">SUMIFS(Import!AN$2:AN$166,Import!$F$2:$F$166,$F125,Import!$G$2:$G$166,$G125)</f>
        <v>0</v>
      </c>
      <c r="AO125" s="107">
        <f ca="1">SUMIFS(Import!AO$2:AO$166,Import!$F$2:$F$166,$F125,Import!$G$2:$G$166,$G125)</f>
        <v>0</v>
      </c>
      <c r="AP125" s="107">
        <f ca="1">SUMIFS(Import!AP$2:AP$166,Import!$F$2:$F$166,$F125,Import!$G$2:$G$166,$G125)</f>
        <v>0</v>
      </c>
      <c r="AU125" s="107">
        <f ca="1">SUMIFS(Import!AU$2:AU$166,Import!$F$2:$F$166,$F125,Import!$G$2:$G$166,$G125)</f>
        <v>0</v>
      </c>
      <c r="AV125" s="107">
        <f ca="1">SUMIFS(Import!AV$2:AV$166,Import!$F$2:$F$166,$F125,Import!$G$2:$G$166,$G125)</f>
        <v>0</v>
      </c>
      <c r="AW125" s="107">
        <f ca="1">SUMIFS(Import!AW$2:AW$166,Import!$F$2:$F$166,$F125,Import!$G$2:$G$166,$G125)</f>
        <v>0</v>
      </c>
      <c r="BB125" s="107">
        <f ca="1">SUMIFS(Import!BB$2:BB$166,Import!$F$2:$F$166,$F125,Import!$G$2:$G$166,$G125)</f>
        <v>0</v>
      </c>
      <c r="BC125" s="107">
        <f ca="1">SUMIFS(Import!BC$2:BC$166,Import!$F$2:$F$166,$F125,Import!$G$2:$G$166,$G125)</f>
        <v>0</v>
      </c>
      <c r="BD125" s="107">
        <f ca="1">SUMIFS(Import!BD$2:BD$166,Import!$F$2:$F$166,$F125,Import!$G$2:$G$166,$G125)</f>
        <v>0</v>
      </c>
      <c r="BI125" s="107">
        <f ca="1">SUMIFS(Import!BI$2:BI$166,Import!$F$2:$F$166,$F125,Import!$G$2:$G$166,$G125)</f>
        <v>0</v>
      </c>
      <c r="BJ125" s="107">
        <f ca="1">SUMIFS(Import!BJ$2:BJ$166,Import!$F$2:$F$166,$F125,Import!$G$2:$G$166,$G125)</f>
        <v>0</v>
      </c>
      <c r="BK125" s="107">
        <f ca="1">SUMIFS(Import!BK$2:BK$166,Import!$F$2:$F$166,$F125,Import!$G$2:$G$166,$G125)</f>
        <v>0</v>
      </c>
      <c r="BP125" s="107">
        <f ca="1">SUMIFS(Import!BP$2:BP$166,Import!$F$2:$F$166,$F125,Import!$G$2:$G$166,$G125)</f>
        <v>0</v>
      </c>
      <c r="BQ125" s="107">
        <f ca="1">SUMIFS(Import!BQ$2:BQ$166,Import!$F$2:$F$166,$F125,Import!$G$2:$G$166,$G125)</f>
        <v>0</v>
      </c>
      <c r="BR125" s="107">
        <f ca="1">SUMIFS(Import!BR$2:BR$166,Import!$F$2:$F$166,$F125,Import!$G$2:$G$166,$G125)</f>
        <v>0</v>
      </c>
      <c r="BW125" s="107">
        <f ca="1">SUMIFS(Import!BW$2:BW$166,Import!$F$2:$F$166,$F125,Import!$G$2:$G$166,$G125)</f>
        <v>0</v>
      </c>
      <c r="BX125" s="107">
        <f ca="1">SUMIFS(Import!BX$2:BX$166,Import!$F$2:$F$166,$F125,Import!$G$2:$G$166,$G125)</f>
        <v>0</v>
      </c>
      <c r="BY125" s="107">
        <f ca="1">SUMIFS(Import!BY$2:BY$166,Import!$F$2:$F$166,$F125,Import!$G$2:$G$166,$G125)</f>
        <v>0</v>
      </c>
      <c r="CD125" s="107">
        <f ca="1">SUMIFS(Import!CD$2:CD$166,Import!$F$2:$F$166,$F125,Import!$G$2:$G$166,$G125)</f>
        <v>0</v>
      </c>
      <c r="CE125" s="107">
        <f ca="1">SUMIFS(Import!CE$2:CE$166,Import!$F$2:$F$166,$F125,Import!$G$2:$G$166,$G125)</f>
        <v>0</v>
      </c>
      <c r="CF125" s="107">
        <f ca="1">SUMIFS(Import!CF$2:CF$166,Import!$F$2:$F$166,$F125,Import!$G$2:$G$166,$G125)</f>
        <v>0</v>
      </c>
      <c r="CK125" s="107">
        <f ca="1">SUMIFS(Import!CK$2:CK$166,Import!$F$2:$F$166,$F125,Import!$G$2:$G$166,$G125)</f>
        <v>0</v>
      </c>
      <c r="CL125" s="107">
        <f ca="1">SUMIFS(Import!CL$2:CL$166,Import!$F$2:$F$166,$F125,Import!$G$2:$G$166,$G125)</f>
        <v>0</v>
      </c>
      <c r="CM125" s="107">
        <f ca="1">SUMIFS(Import!CM$2:CM$166,Import!$F$2:$F$166,$F125,Import!$G$2:$G$166,$G125)</f>
        <v>0</v>
      </c>
      <c r="CR125" s="107">
        <f ca="1">SUMIFS(Import!CR$2:CR$166,Import!$F$2:$F$166,$F125,Import!$G$2:$G$166,$G125)</f>
        <v>0</v>
      </c>
      <c r="CS125" s="107">
        <f ca="1">SUMIFS(Import!CS$2:CS$166,Import!$F$2:$F$166,$F125,Import!$G$2:$G$166,$G125)</f>
        <v>0</v>
      </c>
      <c r="CT125" s="107">
        <f ca="1">SUMIFS(Import!CT$2:CT$166,Import!$F$2:$F$166,$F125,Import!$G$2:$G$166,$G125)</f>
        <v>0</v>
      </c>
    </row>
    <row r="126" spans="1:98" s="25" customFormat="1" x14ac:dyDescent="0.15">
      <c r="A126" s="109" t="s">
        <v>28</v>
      </c>
      <c r="B126" s="25" t="s">
        <v>29</v>
      </c>
      <c r="C126" s="25">
        <v>1</v>
      </c>
      <c r="D126" s="25" t="s">
        <v>30</v>
      </c>
      <c r="E126" s="25">
        <v>35</v>
      </c>
      <c r="F126" s="25" t="s">
        <v>63</v>
      </c>
      <c r="G126" s="25">
        <v>2</v>
      </c>
      <c r="H126" s="156">
        <f>IF(SUMIFS(Import!H$2:H$237,Import!$F$2:$F$237,$F126,Import!$G$2:$G$237,$G126)=0,Data_T1!$H126,SUMIFS(Import!H$2:H$237,Import!$F$2:$F$237,$F126,Import!$G$2:$G$237,$G126))</f>
        <v>1283</v>
      </c>
      <c r="I126" s="156">
        <f>SUMIFS(Import!I$2:I$237,Import!$F$2:$F$237,$F126,Import!$G$2:$G$237,$G126)</f>
        <v>717</v>
      </c>
      <c r="J126" s="25">
        <f>SUMIFS(Import!J$2:J$237,Import!$F$2:$F$237,$F126,Import!$G$2:$G$237,$G126)</f>
        <v>55.88</v>
      </c>
      <c r="K126" s="156">
        <f>SUMIFS(Import!K$2:K$237,Import!$F$2:$F$237,$F126,Import!$G$2:$G$237,$G126)</f>
        <v>566</v>
      </c>
      <c r="L126" s="25">
        <f>SUMIFS(Import!L$2:L$237,Import!$F$2:$F$237,$F126,Import!$G$2:$G$237,$G126)</f>
        <v>44.12</v>
      </c>
      <c r="M126" s="156">
        <f>SUMIFS(Import!M$2:M$237,Import!$F$2:$F$237,$F126,Import!$G$2:$G$237,$G126)</f>
        <v>18</v>
      </c>
      <c r="N126" s="25">
        <f>SUMIFS(Import!N$2:N$237,Import!$F$2:$F$237,$F126,Import!$G$2:$G$237,$G126)</f>
        <v>1.4</v>
      </c>
      <c r="O126" s="25">
        <f>SUMIFS(Import!O$2:O$237,Import!$F$2:$F$237,$F126,Import!$G$2:$G$237,$G126)</f>
        <v>3.18</v>
      </c>
      <c r="P126" s="156">
        <f>SUMIFS(Import!P$2:P$237,Import!$F$2:$F$237,$F126,Import!$G$2:$G$237,$G126)</f>
        <v>18</v>
      </c>
      <c r="Q126" s="25">
        <f>SUMIFS(Import!Q$2:Q$237,Import!$F$2:$F$237,$F126,Import!$G$2:$G$237,$G126)</f>
        <v>1.4</v>
      </c>
      <c r="R126" s="25">
        <f>SUMIFS(Import!R$2:R$237,Import!$F$2:$F$237,$F126,Import!$G$2:$G$237,$G126)</f>
        <v>3.18</v>
      </c>
      <c r="S126" s="156">
        <f>SUMIFS(Import!S$2:S$237,Import!$F$2:$F$237,$F126,Import!$G$2:$G$237,$G126)</f>
        <v>530</v>
      </c>
      <c r="T126" s="25">
        <f>SUMIFS(Import!T$2:T$237,Import!$F$2:$F$237,$F126,Import!$G$2:$G$237,$G126)</f>
        <v>41.31</v>
      </c>
      <c r="U126" s="25">
        <f>SUMIFS(Import!U$2:U$237,Import!$F$2:$F$237,$F126,Import!$G$2:$G$237,$G126)</f>
        <v>93.64</v>
      </c>
      <c r="V126" s="25">
        <v>1</v>
      </c>
      <c r="W126" s="25" t="s">
        <v>32</v>
      </c>
      <c r="X126" s="25" t="s">
        <v>33</v>
      </c>
      <c r="Y126" s="25" t="s">
        <v>34</v>
      </c>
      <c r="Z126" s="160">
        <f>SUMIFS(Import!Z$2:Z$237,Import!$F$2:$F$237,$F126,Import!$G$2:$G$237,$G126)</f>
        <v>325</v>
      </c>
      <c r="AA126" s="25">
        <f>SUMIFS(Import!AA$2:AA$237,Import!$F$2:$F$237,$F126,Import!$G$2:$G$237,$G126)</f>
        <v>25.33</v>
      </c>
      <c r="AB126" s="176">
        <f>SUMIFS(Import!AB$2:AB$237,Import!$F$2:$F$237,$F126,Import!$G$2:$G$237,$G126)</f>
        <v>61.32</v>
      </c>
      <c r="AC126" s="25">
        <v>2</v>
      </c>
      <c r="AD126" s="25" t="s">
        <v>35</v>
      </c>
      <c r="AE126" s="25" t="s">
        <v>36</v>
      </c>
      <c r="AF126" s="25" t="s">
        <v>37</v>
      </c>
      <c r="AG126" s="160">
        <f>SUMIFS(Import!AG$2:AG$237,Import!$F$2:$F$237,$F126,Import!$G$2:$G$237,$G126)</f>
        <v>205</v>
      </c>
      <c r="AH126" s="25">
        <f>SUMIFS(Import!AH$2:AH$237,Import!$F$2:$F$237,$F126,Import!$G$2:$G$237,$G126)</f>
        <v>15.98</v>
      </c>
      <c r="AI126" s="118">
        <f>SUMIFS(Import!AI$2:AI$237,Import!$F$2:$F$237,$F126,Import!$G$2:$G$237,$G126)</f>
        <v>38.68</v>
      </c>
      <c r="AN126" s="25">
        <f ca="1">SUMIFS(Import!AN$2:AN$166,Import!$F$2:$F$166,$F126,Import!$G$2:$G$166,$G126)</f>
        <v>0</v>
      </c>
      <c r="AO126" s="25">
        <f ca="1">SUMIFS(Import!AO$2:AO$166,Import!$F$2:$F$166,$F126,Import!$G$2:$G$166,$G126)</f>
        <v>0</v>
      </c>
      <c r="AP126" s="25">
        <f ca="1">SUMIFS(Import!AP$2:AP$166,Import!$F$2:$F$166,$F126,Import!$G$2:$G$166,$G126)</f>
        <v>0</v>
      </c>
      <c r="AU126" s="25">
        <f ca="1">SUMIFS(Import!AU$2:AU$166,Import!$F$2:$F$166,$F126,Import!$G$2:$G$166,$G126)</f>
        <v>0</v>
      </c>
      <c r="AV126" s="25">
        <f ca="1">SUMIFS(Import!AV$2:AV$166,Import!$F$2:$F$166,$F126,Import!$G$2:$G$166,$G126)</f>
        <v>0</v>
      </c>
      <c r="AW126" s="25">
        <f ca="1">SUMIFS(Import!AW$2:AW$166,Import!$F$2:$F$166,$F126,Import!$G$2:$G$166,$G126)</f>
        <v>0</v>
      </c>
      <c r="BB126" s="25">
        <f ca="1">SUMIFS(Import!BB$2:BB$166,Import!$F$2:$F$166,$F126,Import!$G$2:$G$166,$G126)</f>
        <v>0</v>
      </c>
      <c r="BC126" s="25">
        <f ca="1">SUMIFS(Import!BC$2:BC$166,Import!$F$2:$F$166,$F126,Import!$G$2:$G$166,$G126)</f>
        <v>0</v>
      </c>
      <c r="BD126" s="25">
        <f ca="1">SUMIFS(Import!BD$2:BD$166,Import!$F$2:$F$166,$F126,Import!$G$2:$G$166,$G126)</f>
        <v>0</v>
      </c>
      <c r="BI126" s="25">
        <f ca="1">SUMIFS(Import!BI$2:BI$166,Import!$F$2:$F$166,$F126,Import!$G$2:$G$166,$G126)</f>
        <v>0</v>
      </c>
      <c r="BJ126" s="25">
        <f ca="1">SUMIFS(Import!BJ$2:BJ$166,Import!$F$2:$F$166,$F126,Import!$G$2:$G$166,$G126)</f>
        <v>0</v>
      </c>
      <c r="BK126" s="25">
        <f ca="1">SUMIFS(Import!BK$2:BK$166,Import!$F$2:$F$166,$F126,Import!$G$2:$G$166,$G126)</f>
        <v>0</v>
      </c>
      <c r="BP126" s="25">
        <f ca="1">SUMIFS(Import!BP$2:BP$166,Import!$F$2:$F$166,$F126,Import!$G$2:$G$166,$G126)</f>
        <v>0</v>
      </c>
      <c r="BQ126" s="25">
        <f ca="1">SUMIFS(Import!BQ$2:BQ$166,Import!$F$2:$F$166,$F126,Import!$G$2:$G$166,$G126)</f>
        <v>0</v>
      </c>
      <c r="BR126" s="25">
        <f ca="1">SUMIFS(Import!BR$2:BR$166,Import!$F$2:$F$166,$F126,Import!$G$2:$G$166,$G126)</f>
        <v>0</v>
      </c>
      <c r="BW126" s="25">
        <f ca="1">SUMIFS(Import!BW$2:BW$166,Import!$F$2:$F$166,$F126,Import!$G$2:$G$166,$G126)</f>
        <v>0</v>
      </c>
      <c r="BX126" s="25">
        <f ca="1">SUMIFS(Import!BX$2:BX$166,Import!$F$2:$F$166,$F126,Import!$G$2:$G$166,$G126)</f>
        <v>0</v>
      </c>
      <c r="BY126" s="25">
        <f ca="1">SUMIFS(Import!BY$2:BY$166,Import!$F$2:$F$166,$F126,Import!$G$2:$G$166,$G126)</f>
        <v>0</v>
      </c>
      <c r="CD126" s="25">
        <f ca="1">SUMIFS(Import!CD$2:CD$166,Import!$F$2:$F$166,$F126,Import!$G$2:$G$166,$G126)</f>
        <v>0</v>
      </c>
      <c r="CE126" s="25">
        <f ca="1">SUMIFS(Import!CE$2:CE$166,Import!$F$2:$F$166,$F126,Import!$G$2:$G$166,$G126)</f>
        <v>0</v>
      </c>
      <c r="CF126" s="25">
        <f ca="1">SUMIFS(Import!CF$2:CF$166,Import!$F$2:$F$166,$F126,Import!$G$2:$G$166,$G126)</f>
        <v>0</v>
      </c>
      <c r="CK126" s="25">
        <f ca="1">SUMIFS(Import!CK$2:CK$166,Import!$F$2:$F$166,$F126,Import!$G$2:$G$166,$G126)</f>
        <v>0</v>
      </c>
      <c r="CL126" s="25">
        <f ca="1">SUMIFS(Import!CL$2:CL$166,Import!$F$2:$F$166,$F126,Import!$G$2:$G$166,$G126)</f>
        <v>0</v>
      </c>
      <c r="CM126" s="25">
        <f ca="1">SUMIFS(Import!CM$2:CM$166,Import!$F$2:$F$166,$F126,Import!$G$2:$G$166,$G126)</f>
        <v>0</v>
      </c>
      <c r="CR126" s="25">
        <f ca="1">SUMIFS(Import!CR$2:CR$166,Import!$F$2:$F$166,$F126,Import!$G$2:$G$166,$G126)</f>
        <v>0</v>
      </c>
      <c r="CS126" s="25">
        <f ca="1">SUMIFS(Import!CS$2:CS$166,Import!$F$2:$F$166,$F126,Import!$G$2:$G$166,$G126)</f>
        <v>0</v>
      </c>
      <c r="CT126" s="25">
        <f ca="1">SUMIFS(Import!CT$2:CT$166,Import!$F$2:$F$166,$F126,Import!$G$2:$G$166,$G126)</f>
        <v>0</v>
      </c>
    </row>
    <row r="127" spans="1:98" s="25" customFormat="1" x14ac:dyDescent="0.15">
      <c r="A127" s="109" t="s">
        <v>28</v>
      </c>
      <c r="B127" s="25" t="s">
        <v>29</v>
      </c>
      <c r="C127" s="25">
        <v>1</v>
      </c>
      <c r="D127" s="25" t="s">
        <v>30</v>
      </c>
      <c r="E127" s="25">
        <v>35</v>
      </c>
      <c r="F127" s="25" t="s">
        <v>63</v>
      </c>
      <c r="G127" s="25">
        <v>3</v>
      </c>
      <c r="H127" s="156">
        <f>IF(SUMIFS(Import!H$2:H$237,Import!$F$2:$F$237,$F127,Import!$G$2:$G$237,$G127)=0,Data_T1!$H127,SUMIFS(Import!H$2:H$237,Import!$F$2:$F$237,$F127,Import!$G$2:$G$237,$G127))</f>
        <v>1039</v>
      </c>
      <c r="I127" s="156">
        <f>SUMIFS(Import!I$2:I$237,Import!$F$2:$F$237,$F127,Import!$G$2:$G$237,$G127)</f>
        <v>548</v>
      </c>
      <c r="J127" s="25">
        <f>SUMIFS(Import!J$2:J$237,Import!$F$2:$F$237,$F127,Import!$G$2:$G$237,$G127)</f>
        <v>52.74</v>
      </c>
      <c r="K127" s="156">
        <f>SUMIFS(Import!K$2:K$237,Import!$F$2:$F$237,$F127,Import!$G$2:$G$237,$G127)</f>
        <v>491</v>
      </c>
      <c r="L127" s="25">
        <f>SUMIFS(Import!L$2:L$237,Import!$F$2:$F$237,$F127,Import!$G$2:$G$237,$G127)</f>
        <v>47.26</v>
      </c>
      <c r="M127" s="156">
        <f>SUMIFS(Import!M$2:M$237,Import!$F$2:$F$237,$F127,Import!$G$2:$G$237,$G127)</f>
        <v>15</v>
      </c>
      <c r="N127" s="25">
        <f>SUMIFS(Import!N$2:N$237,Import!$F$2:$F$237,$F127,Import!$G$2:$G$237,$G127)</f>
        <v>1.44</v>
      </c>
      <c r="O127" s="25">
        <f>SUMIFS(Import!O$2:O$237,Import!$F$2:$F$237,$F127,Import!$G$2:$G$237,$G127)</f>
        <v>3.05</v>
      </c>
      <c r="P127" s="156">
        <f>SUMIFS(Import!P$2:P$237,Import!$F$2:$F$237,$F127,Import!$G$2:$G$237,$G127)</f>
        <v>14</v>
      </c>
      <c r="Q127" s="25">
        <f>SUMIFS(Import!Q$2:Q$237,Import!$F$2:$F$237,$F127,Import!$G$2:$G$237,$G127)</f>
        <v>1.35</v>
      </c>
      <c r="R127" s="25">
        <f>SUMIFS(Import!R$2:R$237,Import!$F$2:$F$237,$F127,Import!$G$2:$G$237,$G127)</f>
        <v>2.85</v>
      </c>
      <c r="S127" s="156">
        <f>SUMIFS(Import!S$2:S$237,Import!$F$2:$F$237,$F127,Import!$G$2:$G$237,$G127)</f>
        <v>462</v>
      </c>
      <c r="T127" s="25">
        <f>SUMIFS(Import!T$2:T$237,Import!$F$2:$F$237,$F127,Import!$G$2:$G$237,$G127)</f>
        <v>44.47</v>
      </c>
      <c r="U127" s="25">
        <f>SUMIFS(Import!U$2:U$237,Import!$F$2:$F$237,$F127,Import!$G$2:$G$237,$G127)</f>
        <v>94.09</v>
      </c>
      <c r="V127" s="25">
        <v>1</v>
      </c>
      <c r="W127" s="25" t="s">
        <v>32</v>
      </c>
      <c r="X127" s="25" t="s">
        <v>33</v>
      </c>
      <c r="Y127" s="25" t="s">
        <v>34</v>
      </c>
      <c r="Z127" s="160">
        <f>SUMIFS(Import!Z$2:Z$237,Import!$F$2:$F$237,$F127,Import!$G$2:$G$237,$G127)</f>
        <v>278</v>
      </c>
      <c r="AA127" s="25">
        <f>SUMIFS(Import!AA$2:AA$237,Import!$F$2:$F$237,$F127,Import!$G$2:$G$237,$G127)</f>
        <v>26.76</v>
      </c>
      <c r="AB127" s="176">
        <f>SUMIFS(Import!AB$2:AB$237,Import!$F$2:$F$237,$F127,Import!$G$2:$G$237,$G127)</f>
        <v>60.17</v>
      </c>
      <c r="AC127" s="25">
        <v>2</v>
      </c>
      <c r="AD127" s="25" t="s">
        <v>35</v>
      </c>
      <c r="AE127" s="25" t="s">
        <v>36</v>
      </c>
      <c r="AF127" s="25" t="s">
        <v>37</v>
      </c>
      <c r="AG127" s="160">
        <f>SUMIFS(Import!AG$2:AG$237,Import!$F$2:$F$237,$F127,Import!$G$2:$G$237,$G127)</f>
        <v>184</v>
      </c>
      <c r="AH127" s="25">
        <f>SUMIFS(Import!AH$2:AH$237,Import!$F$2:$F$237,$F127,Import!$G$2:$G$237,$G127)</f>
        <v>17.71</v>
      </c>
      <c r="AI127" s="118">
        <f>SUMIFS(Import!AI$2:AI$237,Import!$F$2:$F$237,$F127,Import!$G$2:$G$237,$G127)</f>
        <v>39.83</v>
      </c>
      <c r="AN127" s="25">
        <f ca="1">SUMIFS(Import!AN$2:AN$166,Import!$F$2:$F$166,$F127,Import!$G$2:$G$166,$G127)</f>
        <v>0</v>
      </c>
      <c r="AO127" s="25">
        <f ca="1">SUMIFS(Import!AO$2:AO$166,Import!$F$2:$F$166,$F127,Import!$G$2:$G$166,$G127)</f>
        <v>0</v>
      </c>
      <c r="AP127" s="25">
        <f ca="1">SUMIFS(Import!AP$2:AP$166,Import!$F$2:$F$166,$F127,Import!$G$2:$G$166,$G127)</f>
        <v>0</v>
      </c>
      <c r="AU127" s="25">
        <f ca="1">SUMIFS(Import!AU$2:AU$166,Import!$F$2:$F$166,$F127,Import!$G$2:$G$166,$G127)</f>
        <v>0</v>
      </c>
      <c r="AV127" s="25">
        <f ca="1">SUMIFS(Import!AV$2:AV$166,Import!$F$2:$F$166,$F127,Import!$G$2:$G$166,$G127)</f>
        <v>0</v>
      </c>
      <c r="AW127" s="25">
        <f ca="1">SUMIFS(Import!AW$2:AW$166,Import!$F$2:$F$166,$F127,Import!$G$2:$G$166,$G127)</f>
        <v>0</v>
      </c>
      <c r="BB127" s="25">
        <f ca="1">SUMIFS(Import!BB$2:BB$166,Import!$F$2:$F$166,$F127,Import!$G$2:$G$166,$G127)</f>
        <v>0</v>
      </c>
      <c r="BC127" s="25">
        <f ca="1">SUMIFS(Import!BC$2:BC$166,Import!$F$2:$F$166,$F127,Import!$G$2:$G$166,$G127)</f>
        <v>0</v>
      </c>
      <c r="BD127" s="25">
        <f ca="1">SUMIFS(Import!BD$2:BD$166,Import!$F$2:$F$166,$F127,Import!$G$2:$G$166,$G127)</f>
        <v>0</v>
      </c>
      <c r="BI127" s="25">
        <f ca="1">SUMIFS(Import!BI$2:BI$166,Import!$F$2:$F$166,$F127,Import!$G$2:$G$166,$G127)</f>
        <v>0</v>
      </c>
      <c r="BJ127" s="25">
        <f ca="1">SUMIFS(Import!BJ$2:BJ$166,Import!$F$2:$F$166,$F127,Import!$G$2:$G$166,$G127)</f>
        <v>0</v>
      </c>
      <c r="BK127" s="25">
        <f ca="1">SUMIFS(Import!BK$2:BK$166,Import!$F$2:$F$166,$F127,Import!$G$2:$G$166,$G127)</f>
        <v>0</v>
      </c>
      <c r="BP127" s="25">
        <f ca="1">SUMIFS(Import!BP$2:BP$166,Import!$F$2:$F$166,$F127,Import!$G$2:$G$166,$G127)</f>
        <v>0</v>
      </c>
      <c r="BQ127" s="25">
        <f ca="1">SUMIFS(Import!BQ$2:BQ$166,Import!$F$2:$F$166,$F127,Import!$G$2:$G$166,$G127)</f>
        <v>0</v>
      </c>
      <c r="BR127" s="25">
        <f ca="1">SUMIFS(Import!BR$2:BR$166,Import!$F$2:$F$166,$F127,Import!$G$2:$G$166,$G127)</f>
        <v>0</v>
      </c>
      <c r="BW127" s="25">
        <f ca="1">SUMIFS(Import!BW$2:BW$166,Import!$F$2:$F$166,$F127,Import!$G$2:$G$166,$G127)</f>
        <v>0</v>
      </c>
      <c r="BX127" s="25">
        <f ca="1">SUMIFS(Import!BX$2:BX$166,Import!$F$2:$F$166,$F127,Import!$G$2:$G$166,$G127)</f>
        <v>0</v>
      </c>
      <c r="BY127" s="25">
        <f ca="1">SUMIFS(Import!BY$2:BY$166,Import!$F$2:$F$166,$F127,Import!$G$2:$G$166,$G127)</f>
        <v>0</v>
      </c>
      <c r="CD127" s="25">
        <f ca="1">SUMIFS(Import!CD$2:CD$166,Import!$F$2:$F$166,$F127,Import!$G$2:$G$166,$G127)</f>
        <v>0</v>
      </c>
      <c r="CE127" s="25">
        <f ca="1">SUMIFS(Import!CE$2:CE$166,Import!$F$2:$F$166,$F127,Import!$G$2:$G$166,$G127)</f>
        <v>0</v>
      </c>
      <c r="CF127" s="25">
        <f ca="1">SUMIFS(Import!CF$2:CF$166,Import!$F$2:$F$166,$F127,Import!$G$2:$G$166,$G127)</f>
        <v>0</v>
      </c>
      <c r="CK127" s="25">
        <f ca="1">SUMIFS(Import!CK$2:CK$166,Import!$F$2:$F$166,$F127,Import!$G$2:$G$166,$G127)</f>
        <v>0</v>
      </c>
      <c r="CL127" s="25">
        <f ca="1">SUMIFS(Import!CL$2:CL$166,Import!$F$2:$F$166,$F127,Import!$G$2:$G$166,$G127)</f>
        <v>0</v>
      </c>
      <c r="CM127" s="25">
        <f ca="1">SUMIFS(Import!CM$2:CM$166,Import!$F$2:$F$166,$F127,Import!$G$2:$G$166,$G127)</f>
        <v>0</v>
      </c>
      <c r="CR127" s="25">
        <f ca="1">SUMIFS(Import!CR$2:CR$166,Import!$F$2:$F$166,$F127,Import!$G$2:$G$166,$G127)</f>
        <v>0</v>
      </c>
      <c r="CS127" s="25">
        <f ca="1">SUMIFS(Import!CS$2:CS$166,Import!$F$2:$F$166,$F127,Import!$G$2:$G$166,$G127)</f>
        <v>0</v>
      </c>
      <c r="CT127" s="25">
        <f ca="1">SUMIFS(Import!CT$2:CT$166,Import!$F$2:$F$166,$F127,Import!$G$2:$G$166,$G127)</f>
        <v>0</v>
      </c>
    </row>
    <row r="128" spans="1:98" s="25" customFormat="1" x14ac:dyDescent="0.15">
      <c r="A128" s="109" t="s">
        <v>28</v>
      </c>
      <c r="B128" s="25" t="s">
        <v>29</v>
      </c>
      <c r="C128" s="25">
        <v>1</v>
      </c>
      <c r="D128" s="25" t="s">
        <v>30</v>
      </c>
      <c r="E128" s="25">
        <v>35</v>
      </c>
      <c r="F128" s="25" t="s">
        <v>63</v>
      </c>
      <c r="G128" s="25">
        <v>4</v>
      </c>
      <c r="H128" s="156">
        <f>IF(SUMIFS(Import!H$2:H$237,Import!$F$2:$F$237,$F128,Import!$G$2:$G$237,$G128)=0,Data_T1!$H128,SUMIFS(Import!H$2:H$237,Import!$F$2:$F$237,$F128,Import!$G$2:$G$237,$G128))</f>
        <v>1523</v>
      </c>
      <c r="I128" s="156">
        <f>SUMIFS(Import!I$2:I$237,Import!$F$2:$F$237,$F128,Import!$G$2:$G$237,$G128)</f>
        <v>864</v>
      </c>
      <c r="J128" s="25">
        <f>SUMIFS(Import!J$2:J$237,Import!$F$2:$F$237,$F128,Import!$G$2:$G$237,$G128)</f>
        <v>56.73</v>
      </c>
      <c r="K128" s="156">
        <f>SUMIFS(Import!K$2:K$237,Import!$F$2:$F$237,$F128,Import!$G$2:$G$237,$G128)</f>
        <v>659</v>
      </c>
      <c r="L128" s="25">
        <f>SUMIFS(Import!L$2:L$237,Import!$F$2:$F$237,$F128,Import!$G$2:$G$237,$G128)</f>
        <v>43.27</v>
      </c>
      <c r="M128" s="156">
        <f>SUMIFS(Import!M$2:M$237,Import!$F$2:$F$237,$F128,Import!$G$2:$G$237,$G128)</f>
        <v>0</v>
      </c>
      <c r="N128" s="25">
        <f>SUMIFS(Import!N$2:N$237,Import!$F$2:$F$237,$F128,Import!$G$2:$G$237,$G128)</f>
        <v>0</v>
      </c>
      <c r="O128" s="25">
        <f>SUMIFS(Import!O$2:O$237,Import!$F$2:$F$237,$F128,Import!$G$2:$G$237,$G128)</f>
        <v>0</v>
      </c>
      <c r="P128" s="156">
        <f>SUMIFS(Import!P$2:P$237,Import!$F$2:$F$237,$F128,Import!$G$2:$G$237,$G128)</f>
        <v>50</v>
      </c>
      <c r="Q128" s="25">
        <f>SUMIFS(Import!Q$2:Q$237,Import!$F$2:$F$237,$F128,Import!$G$2:$G$237,$G128)</f>
        <v>3.28</v>
      </c>
      <c r="R128" s="25">
        <f>SUMIFS(Import!R$2:R$237,Import!$F$2:$F$237,$F128,Import!$G$2:$G$237,$G128)</f>
        <v>7.59</v>
      </c>
      <c r="S128" s="156">
        <f>SUMIFS(Import!S$2:S$237,Import!$F$2:$F$237,$F128,Import!$G$2:$G$237,$G128)</f>
        <v>609</v>
      </c>
      <c r="T128" s="25">
        <f>SUMIFS(Import!T$2:T$237,Import!$F$2:$F$237,$F128,Import!$G$2:$G$237,$G128)</f>
        <v>39.99</v>
      </c>
      <c r="U128" s="25">
        <f>SUMIFS(Import!U$2:U$237,Import!$F$2:$F$237,$F128,Import!$G$2:$G$237,$G128)</f>
        <v>92.41</v>
      </c>
      <c r="V128" s="25">
        <v>1</v>
      </c>
      <c r="W128" s="25" t="s">
        <v>32</v>
      </c>
      <c r="X128" s="25" t="s">
        <v>33</v>
      </c>
      <c r="Y128" s="25" t="s">
        <v>34</v>
      </c>
      <c r="Z128" s="160">
        <f>SUMIFS(Import!Z$2:Z$237,Import!$F$2:$F$237,$F128,Import!$G$2:$G$237,$G128)</f>
        <v>329</v>
      </c>
      <c r="AA128" s="25">
        <f>SUMIFS(Import!AA$2:AA$237,Import!$F$2:$F$237,$F128,Import!$G$2:$G$237,$G128)</f>
        <v>21.6</v>
      </c>
      <c r="AB128" s="176">
        <f>SUMIFS(Import!AB$2:AB$237,Import!$F$2:$F$237,$F128,Import!$G$2:$G$237,$G128)</f>
        <v>54.02</v>
      </c>
      <c r="AC128" s="25">
        <v>2</v>
      </c>
      <c r="AD128" s="25" t="s">
        <v>35</v>
      </c>
      <c r="AE128" s="25" t="s">
        <v>36</v>
      </c>
      <c r="AF128" s="25" t="s">
        <v>37</v>
      </c>
      <c r="AG128" s="160">
        <f>SUMIFS(Import!AG$2:AG$237,Import!$F$2:$F$237,$F128,Import!$G$2:$G$237,$G128)</f>
        <v>280</v>
      </c>
      <c r="AH128" s="25">
        <f>SUMIFS(Import!AH$2:AH$237,Import!$F$2:$F$237,$F128,Import!$G$2:$G$237,$G128)</f>
        <v>18.38</v>
      </c>
      <c r="AI128" s="118">
        <f>SUMIFS(Import!AI$2:AI$237,Import!$F$2:$F$237,$F128,Import!$G$2:$G$237,$G128)</f>
        <v>45.98</v>
      </c>
      <c r="AN128" s="25">
        <f ca="1">SUMIFS(Import!AN$2:AN$166,Import!$F$2:$F$166,$F128,Import!$G$2:$G$166,$G128)</f>
        <v>0</v>
      </c>
      <c r="AO128" s="25">
        <f ca="1">SUMIFS(Import!AO$2:AO$166,Import!$F$2:$F$166,$F128,Import!$G$2:$G$166,$G128)</f>
        <v>0</v>
      </c>
      <c r="AP128" s="25">
        <f ca="1">SUMIFS(Import!AP$2:AP$166,Import!$F$2:$F$166,$F128,Import!$G$2:$G$166,$G128)</f>
        <v>0</v>
      </c>
      <c r="AU128" s="25">
        <f ca="1">SUMIFS(Import!AU$2:AU$166,Import!$F$2:$F$166,$F128,Import!$G$2:$G$166,$G128)</f>
        <v>0</v>
      </c>
      <c r="AV128" s="25">
        <f ca="1">SUMIFS(Import!AV$2:AV$166,Import!$F$2:$F$166,$F128,Import!$G$2:$G$166,$G128)</f>
        <v>0</v>
      </c>
      <c r="AW128" s="25">
        <f ca="1">SUMIFS(Import!AW$2:AW$166,Import!$F$2:$F$166,$F128,Import!$G$2:$G$166,$G128)</f>
        <v>0</v>
      </c>
      <c r="BB128" s="25">
        <f ca="1">SUMIFS(Import!BB$2:BB$166,Import!$F$2:$F$166,$F128,Import!$G$2:$G$166,$G128)</f>
        <v>0</v>
      </c>
      <c r="BC128" s="25">
        <f ca="1">SUMIFS(Import!BC$2:BC$166,Import!$F$2:$F$166,$F128,Import!$G$2:$G$166,$G128)</f>
        <v>0</v>
      </c>
      <c r="BD128" s="25">
        <f ca="1">SUMIFS(Import!BD$2:BD$166,Import!$F$2:$F$166,$F128,Import!$G$2:$G$166,$G128)</f>
        <v>0</v>
      </c>
      <c r="BI128" s="25">
        <f ca="1">SUMIFS(Import!BI$2:BI$166,Import!$F$2:$F$166,$F128,Import!$G$2:$G$166,$G128)</f>
        <v>0</v>
      </c>
      <c r="BJ128" s="25">
        <f ca="1">SUMIFS(Import!BJ$2:BJ$166,Import!$F$2:$F$166,$F128,Import!$G$2:$G$166,$G128)</f>
        <v>0</v>
      </c>
      <c r="BK128" s="25">
        <f ca="1">SUMIFS(Import!BK$2:BK$166,Import!$F$2:$F$166,$F128,Import!$G$2:$G$166,$G128)</f>
        <v>0</v>
      </c>
      <c r="BP128" s="25">
        <f ca="1">SUMIFS(Import!BP$2:BP$166,Import!$F$2:$F$166,$F128,Import!$G$2:$G$166,$G128)</f>
        <v>0</v>
      </c>
      <c r="BQ128" s="25">
        <f ca="1">SUMIFS(Import!BQ$2:BQ$166,Import!$F$2:$F$166,$F128,Import!$G$2:$G$166,$G128)</f>
        <v>0</v>
      </c>
      <c r="BR128" s="25">
        <f ca="1">SUMIFS(Import!BR$2:BR$166,Import!$F$2:$F$166,$F128,Import!$G$2:$G$166,$G128)</f>
        <v>0</v>
      </c>
      <c r="BW128" s="25">
        <f ca="1">SUMIFS(Import!BW$2:BW$166,Import!$F$2:$F$166,$F128,Import!$G$2:$G$166,$G128)</f>
        <v>0</v>
      </c>
      <c r="BX128" s="25">
        <f ca="1">SUMIFS(Import!BX$2:BX$166,Import!$F$2:$F$166,$F128,Import!$G$2:$G$166,$G128)</f>
        <v>0</v>
      </c>
      <c r="BY128" s="25">
        <f ca="1">SUMIFS(Import!BY$2:BY$166,Import!$F$2:$F$166,$F128,Import!$G$2:$G$166,$G128)</f>
        <v>0</v>
      </c>
      <c r="CD128" s="25">
        <f ca="1">SUMIFS(Import!CD$2:CD$166,Import!$F$2:$F$166,$F128,Import!$G$2:$G$166,$G128)</f>
        <v>0</v>
      </c>
      <c r="CE128" s="25">
        <f ca="1">SUMIFS(Import!CE$2:CE$166,Import!$F$2:$F$166,$F128,Import!$G$2:$G$166,$G128)</f>
        <v>0</v>
      </c>
      <c r="CF128" s="25">
        <f ca="1">SUMIFS(Import!CF$2:CF$166,Import!$F$2:$F$166,$F128,Import!$G$2:$G$166,$G128)</f>
        <v>0</v>
      </c>
      <c r="CK128" s="25">
        <f ca="1">SUMIFS(Import!CK$2:CK$166,Import!$F$2:$F$166,$F128,Import!$G$2:$G$166,$G128)</f>
        <v>0</v>
      </c>
      <c r="CL128" s="25">
        <f ca="1">SUMIFS(Import!CL$2:CL$166,Import!$F$2:$F$166,$F128,Import!$G$2:$G$166,$G128)</f>
        <v>0</v>
      </c>
      <c r="CM128" s="25">
        <f ca="1">SUMIFS(Import!CM$2:CM$166,Import!$F$2:$F$166,$F128,Import!$G$2:$G$166,$G128)</f>
        <v>0</v>
      </c>
      <c r="CR128" s="25">
        <f ca="1">SUMIFS(Import!CR$2:CR$166,Import!$F$2:$F$166,$F128,Import!$G$2:$G$166,$G128)</f>
        <v>0</v>
      </c>
      <c r="CS128" s="25">
        <f ca="1">SUMIFS(Import!CS$2:CS$166,Import!$F$2:$F$166,$F128,Import!$G$2:$G$166,$G128)</f>
        <v>0</v>
      </c>
      <c r="CT128" s="25">
        <f ca="1">SUMIFS(Import!CT$2:CT$166,Import!$F$2:$F$166,$F128,Import!$G$2:$G$166,$G128)</f>
        <v>0</v>
      </c>
    </row>
    <row r="129" spans="1:98" s="25" customFormat="1" x14ac:dyDescent="0.15">
      <c r="A129" s="109" t="s">
        <v>28</v>
      </c>
      <c r="B129" s="25" t="s">
        <v>29</v>
      </c>
      <c r="C129" s="25">
        <v>1</v>
      </c>
      <c r="D129" s="25" t="s">
        <v>30</v>
      </c>
      <c r="E129" s="25">
        <v>35</v>
      </c>
      <c r="F129" s="25" t="s">
        <v>63</v>
      </c>
      <c r="G129" s="25">
        <v>5</v>
      </c>
      <c r="H129" s="156">
        <f>IF(SUMIFS(Import!H$2:H$237,Import!$F$2:$F$237,$F129,Import!$G$2:$G$237,$G129)=0,Data_T1!$H129,SUMIFS(Import!H$2:H$237,Import!$F$2:$F$237,$F129,Import!$G$2:$G$237,$G129))</f>
        <v>1121</v>
      </c>
      <c r="I129" s="156">
        <f>SUMIFS(Import!I$2:I$237,Import!$F$2:$F$237,$F129,Import!$G$2:$G$237,$G129)</f>
        <v>619</v>
      </c>
      <c r="J129" s="25">
        <f>SUMIFS(Import!J$2:J$237,Import!$F$2:$F$237,$F129,Import!$G$2:$G$237,$G129)</f>
        <v>55.22</v>
      </c>
      <c r="K129" s="156">
        <f>SUMIFS(Import!K$2:K$237,Import!$F$2:$F$237,$F129,Import!$G$2:$G$237,$G129)</f>
        <v>502</v>
      </c>
      <c r="L129" s="25">
        <f>SUMIFS(Import!L$2:L$237,Import!$F$2:$F$237,$F129,Import!$G$2:$G$237,$G129)</f>
        <v>44.78</v>
      </c>
      <c r="M129" s="156">
        <f>SUMIFS(Import!M$2:M$237,Import!$F$2:$F$237,$F129,Import!$G$2:$G$237,$G129)</f>
        <v>14</v>
      </c>
      <c r="N129" s="25">
        <f>SUMIFS(Import!N$2:N$237,Import!$F$2:$F$237,$F129,Import!$G$2:$G$237,$G129)</f>
        <v>1.25</v>
      </c>
      <c r="O129" s="25">
        <f>SUMIFS(Import!O$2:O$237,Import!$F$2:$F$237,$F129,Import!$G$2:$G$237,$G129)</f>
        <v>2.79</v>
      </c>
      <c r="P129" s="156">
        <f>SUMIFS(Import!P$2:P$237,Import!$F$2:$F$237,$F129,Import!$G$2:$G$237,$G129)</f>
        <v>14</v>
      </c>
      <c r="Q129" s="25">
        <f>SUMIFS(Import!Q$2:Q$237,Import!$F$2:$F$237,$F129,Import!$G$2:$G$237,$G129)</f>
        <v>1.25</v>
      </c>
      <c r="R129" s="25">
        <f>SUMIFS(Import!R$2:R$237,Import!$F$2:$F$237,$F129,Import!$G$2:$G$237,$G129)</f>
        <v>2.79</v>
      </c>
      <c r="S129" s="156">
        <f>SUMIFS(Import!S$2:S$237,Import!$F$2:$F$237,$F129,Import!$G$2:$G$237,$G129)</f>
        <v>474</v>
      </c>
      <c r="T129" s="25">
        <f>SUMIFS(Import!T$2:T$237,Import!$F$2:$F$237,$F129,Import!$G$2:$G$237,$G129)</f>
        <v>42.28</v>
      </c>
      <c r="U129" s="25">
        <f>SUMIFS(Import!U$2:U$237,Import!$F$2:$F$237,$F129,Import!$G$2:$G$237,$G129)</f>
        <v>94.42</v>
      </c>
      <c r="V129" s="25">
        <v>1</v>
      </c>
      <c r="W129" s="25" t="s">
        <v>32</v>
      </c>
      <c r="X129" s="25" t="s">
        <v>33</v>
      </c>
      <c r="Y129" s="25" t="s">
        <v>34</v>
      </c>
      <c r="Z129" s="160">
        <f>SUMIFS(Import!Z$2:Z$237,Import!$F$2:$F$237,$F129,Import!$G$2:$G$237,$G129)</f>
        <v>283</v>
      </c>
      <c r="AA129" s="25">
        <f>SUMIFS(Import!AA$2:AA$237,Import!$F$2:$F$237,$F129,Import!$G$2:$G$237,$G129)</f>
        <v>25.25</v>
      </c>
      <c r="AB129" s="176">
        <f>SUMIFS(Import!AB$2:AB$237,Import!$F$2:$F$237,$F129,Import!$G$2:$G$237,$G129)</f>
        <v>59.7</v>
      </c>
      <c r="AC129" s="25">
        <v>2</v>
      </c>
      <c r="AD129" s="25" t="s">
        <v>35</v>
      </c>
      <c r="AE129" s="25" t="s">
        <v>36</v>
      </c>
      <c r="AF129" s="25" t="s">
        <v>37</v>
      </c>
      <c r="AG129" s="160">
        <f>SUMIFS(Import!AG$2:AG$237,Import!$F$2:$F$237,$F129,Import!$G$2:$G$237,$G129)</f>
        <v>191</v>
      </c>
      <c r="AH129" s="25">
        <f>SUMIFS(Import!AH$2:AH$237,Import!$F$2:$F$237,$F129,Import!$G$2:$G$237,$G129)</f>
        <v>17.04</v>
      </c>
      <c r="AI129" s="118">
        <f>SUMIFS(Import!AI$2:AI$237,Import!$F$2:$F$237,$F129,Import!$G$2:$G$237,$G129)</f>
        <v>40.299999999999997</v>
      </c>
      <c r="AN129" s="25">
        <f ca="1">SUMIFS(Import!AN$2:AN$166,Import!$F$2:$F$166,$F129,Import!$G$2:$G$166,$G129)</f>
        <v>0</v>
      </c>
      <c r="AO129" s="25">
        <f ca="1">SUMIFS(Import!AO$2:AO$166,Import!$F$2:$F$166,$F129,Import!$G$2:$G$166,$G129)</f>
        <v>0</v>
      </c>
      <c r="AP129" s="25">
        <f ca="1">SUMIFS(Import!AP$2:AP$166,Import!$F$2:$F$166,$F129,Import!$G$2:$G$166,$G129)</f>
        <v>0</v>
      </c>
      <c r="AU129" s="25">
        <f ca="1">SUMIFS(Import!AU$2:AU$166,Import!$F$2:$F$166,$F129,Import!$G$2:$G$166,$G129)</f>
        <v>0</v>
      </c>
      <c r="AV129" s="25">
        <f ca="1">SUMIFS(Import!AV$2:AV$166,Import!$F$2:$F$166,$F129,Import!$G$2:$G$166,$G129)</f>
        <v>0</v>
      </c>
      <c r="AW129" s="25">
        <f ca="1">SUMIFS(Import!AW$2:AW$166,Import!$F$2:$F$166,$F129,Import!$G$2:$G$166,$G129)</f>
        <v>0</v>
      </c>
      <c r="BB129" s="25">
        <f ca="1">SUMIFS(Import!BB$2:BB$166,Import!$F$2:$F$166,$F129,Import!$G$2:$G$166,$G129)</f>
        <v>0</v>
      </c>
      <c r="BC129" s="25">
        <f ca="1">SUMIFS(Import!BC$2:BC$166,Import!$F$2:$F$166,$F129,Import!$G$2:$G$166,$G129)</f>
        <v>0</v>
      </c>
      <c r="BD129" s="25">
        <f ca="1">SUMIFS(Import!BD$2:BD$166,Import!$F$2:$F$166,$F129,Import!$G$2:$G$166,$G129)</f>
        <v>0</v>
      </c>
      <c r="BI129" s="25">
        <f ca="1">SUMIFS(Import!BI$2:BI$166,Import!$F$2:$F$166,$F129,Import!$G$2:$G$166,$G129)</f>
        <v>0</v>
      </c>
      <c r="BJ129" s="25">
        <f ca="1">SUMIFS(Import!BJ$2:BJ$166,Import!$F$2:$F$166,$F129,Import!$G$2:$G$166,$G129)</f>
        <v>0</v>
      </c>
      <c r="BK129" s="25">
        <f ca="1">SUMIFS(Import!BK$2:BK$166,Import!$F$2:$F$166,$F129,Import!$G$2:$G$166,$G129)</f>
        <v>0</v>
      </c>
      <c r="BP129" s="25">
        <f ca="1">SUMIFS(Import!BP$2:BP$166,Import!$F$2:$F$166,$F129,Import!$G$2:$G$166,$G129)</f>
        <v>0</v>
      </c>
      <c r="BQ129" s="25">
        <f ca="1">SUMIFS(Import!BQ$2:BQ$166,Import!$F$2:$F$166,$F129,Import!$G$2:$G$166,$G129)</f>
        <v>0</v>
      </c>
      <c r="BR129" s="25">
        <f ca="1">SUMIFS(Import!BR$2:BR$166,Import!$F$2:$F$166,$F129,Import!$G$2:$G$166,$G129)</f>
        <v>0</v>
      </c>
      <c r="BW129" s="25">
        <f ca="1">SUMIFS(Import!BW$2:BW$166,Import!$F$2:$F$166,$F129,Import!$G$2:$G$166,$G129)</f>
        <v>0</v>
      </c>
      <c r="BX129" s="25">
        <f ca="1">SUMIFS(Import!BX$2:BX$166,Import!$F$2:$F$166,$F129,Import!$G$2:$G$166,$G129)</f>
        <v>0</v>
      </c>
      <c r="BY129" s="25">
        <f ca="1">SUMIFS(Import!BY$2:BY$166,Import!$F$2:$F$166,$F129,Import!$G$2:$G$166,$G129)</f>
        <v>0</v>
      </c>
      <c r="CD129" s="25">
        <f ca="1">SUMIFS(Import!CD$2:CD$166,Import!$F$2:$F$166,$F129,Import!$G$2:$G$166,$G129)</f>
        <v>0</v>
      </c>
      <c r="CE129" s="25">
        <f ca="1">SUMIFS(Import!CE$2:CE$166,Import!$F$2:$F$166,$F129,Import!$G$2:$G$166,$G129)</f>
        <v>0</v>
      </c>
      <c r="CF129" s="25">
        <f ca="1">SUMIFS(Import!CF$2:CF$166,Import!$F$2:$F$166,$F129,Import!$G$2:$G$166,$G129)</f>
        <v>0</v>
      </c>
      <c r="CK129" s="25">
        <f ca="1">SUMIFS(Import!CK$2:CK$166,Import!$F$2:$F$166,$F129,Import!$G$2:$G$166,$G129)</f>
        <v>0</v>
      </c>
      <c r="CL129" s="25">
        <f ca="1">SUMIFS(Import!CL$2:CL$166,Import!$F$2:$F$166,$F129,Import!$G$2:$G$166,$G129)</f>
        <v>0</v>
      </c>
      <c r="CM129" s="25">
        <f ca="1">SUMIFS(Import!CM$2:CM$166,Import!$F$2:$F$166,$F129,Import!$G$2:$G$166,$G129)</f>
        <v>0</v>
      </c>
      <c r="CR129" s="25">
        <f ca="1">SUMIFS(Import!CR$2:CR$166,Import!$F$2:$F$166,$F129,Import!$G$2:$G$166,$G129)</f>
        <v>0</v>
      </c>
      <c r="CS129" s="25">
        <f ca="1">SUMIFS(Import!CS$2:CS$166,Import!$F$2:$F$166,$F129,Import!$G$2:$G$166,$G129)</f>
        <v>0</v>
      </c>
      <c r="CT129" s="25">
        <f ca="1">SUMIFS(Import!CT$2:CT$166,Import!$F$2:$F$166,$F129,Import!$G$2:$G$166,$G129)</f>
        <v>0</v>
      </c>
    </row>
    <row r="130" spans="1:98" s="25" customFormat="1" x14ac:dyDescent="0.15">
      <c r="A130" s="109" t="s">
        <v>28</v>
      </c>
      <c r="B130" s="25" t="s">
        <v>29</v>
      </c>
      <c r="C130" s="25">
        <v>1</v>
      </c>
      <c r="D130" s="25" t="s">
        <v>30</v>
      </c>
      <c r="E130" s="25">
        <v>35</v>
      </c>
      <c r="F130" s="25" t="s">
        <v>63</v>
      </c>
      <c r="G130" s="25">
        <v>6</v>
      </c>
      <c r="H130" s="156">
        <f>IF(SUMIFS(Import!H$2:H$237,Import!$F$2:$F$237,$F130,Import!$G$2:$G$237,$G130)=0,Data_T1!$H130,SUMIFS(Import!H$2:H$237,Import!$F$2:$F$237,$F130,Import!$G$2:$G$237,$G130))</f>
        <v>1295</v>
      </c>
      <c r="I130" s="156">
        <f>SUMIFS(Import!I$2:I$237,Import!$F$2:$F$237,$F130,Import!$G$2:$G$237,$G130)</f>
        <v>677</v>
      </c>
      <c r="J130" s="25">
        <f>SUMIFS(Import!J$2:J$237,Import!$F$2:$F$237,$F130,Import!$G$2:$G$237,$G130)</f>
        <v>52.28</v>
      </c>
      <c r="K130" s="156">
        <f>SUMIFS(Import!K$2:K$237,Import!$F$2:$F$237,$F130,Import!$G$2:$G$237,$G130)</f>
        <v>618</v>
      </c>
      <c r="L130" s="25">
        <f>SUMIFS(Import!L$2:L$237,Import!$F$2:$F$237,$F130,Import!$G$2:$G$237,$G130)</f>
        <v>47.72</v>
      </c>
      <c r="M130" s="156">
        <f>SUMIFS(Import!M$2:M$237,Import!$F$2:$F$237,$F130,Import!$G$2:$G$237,$G130)</f>
        <v>27</v>
      </c>
      <c r="N130" s="25">
        <f>SUMIFS(Import!N$2:N$237,Import!$F$2:$F$237,$F130,Import!$G$2:$G$237,$G130)</f>
        <v>2.08</v>
      </c>
      <c r="O130" s="25">
        <f>SUMIFS(Import!O$2:O$237,Import!$F$2:$F$237,$F130,Import!$G$2:$G$237,$G130)</f>
        <v>4.37</v>
      </c>
      <c r="P130" s="156">
        <f>SUMIFS(Import!P$2:P$237,Import!$F$2:$F$237,$F130,Import!$G$2:$G$237,$G130)</f>
        <v>16</v>
      </c>
      <c r="Q130" s="25">
        <f>SUMIFS(Import!Q$2:Q$237,Import!$F$2:$F$237,$F130,Import!$G$2:$G$237,$G130)</f>
        <v>1.24</v>
      </c>
      <c r="R130" s="25">
        <f>SUMIFS(Import!R$2:R$237,Import!$F$2:$F$237,$F130,Import!$G$2:$G$237,$G130)</f>
        <v>2.59</v>
      </c>
      <c r="S130" s="156">
        <f>SUMIFS(Import!S$2:S$237,Import!$F$2:$F$237,$F130,Import!$G$2:$G$237,$G130)</f>
        <v>575</v>
      </c>
      <c r="T130" s="25">
        <f>SUMIFS(Import!T$2:T$237,Import!$F$2:$F$237,$F130,Import!$G$2:$G$237,$G130)</f>
        <v>44.4</v>
      </c>
      <c r="U130" s="25">
        <f>SUMIFS(Import!U$2:U$237,Import!$F$2:$F$237,$F130,Import!$G$2:$G$237,$G130)</f>
        <v>93.04</v>
      </c>
      <c r="V130" s="25">
        <v>1</v>
      </c>
      <c r="W130" s="25" t="s">
        <v>32</v>
      </c>
      <c r="X130" s="25" t="s">
        <v>33</v>
      </c>
      <c r="Y130" s="25" t="s">
        <v>34</v>
      </c>
      <c r="Z130" s="160">
        <f>SUMIFS(Import!Z$2:Z$237,Import!$F$2:$F$237,$F130,Import!$G$2:$G$237,$G130)</f>
        <v>371</v>
      </c>
      <c r="AA130" s="25">
        <f>SUMIFS(Import!AA$2:AA$237,Import!$F$2:$F$237,$F130,Import!$G$2:$G$237,$G130)</f>
        <v>28.65</v>
      </c>
      <c r="AB130" s="176">
        <f>SUMIFS(Import!AB$2:AB$237,Import!$F$2:$F$237,$F130,Import!$G$2:$G$237,$G130)</f>
        <v>64.52</v>
      </c>
      <c r="AC130" s="25">
        <v>2</v>
      </c>
      <c r="AD130" s="25" t="s">
        <v>35</v>
      </c>
      <c r="AE130" s="25" t="s">
        <v>36</v>
      </c>
      <c r="AF130" s="25" t="s">
        <v>37</v>
      </c>
      <c r="AG130" s="160">
        <f>SUMIFS(Import!AG$2:AG$237,Import!$F$2:$F$237,$F130,Import!$G$2:$G$237,$G130)</f>
        <v>204</v>
      </c>
      <c r="AH130" s="25">
        <f>SUMIFS(Import!AH$2:AH$237,Import!$F$2:$F$237,$F130,Import!$G$2:$G$237,$G130)</f>
        <v>15.75</v>
      </c>
      <c r="AI130" s="118">
        <f>SUMIFS(Import!AI$2:AI$237,Import!$F$2:$F$237,$F130,Import!$G$2:$G$237,$G130)</f>
        <v>35.479999999999997</v>
      </c>
      <c r="AN130" s="25">
        <f ca="1">SUMIFS(Import!AN$2:AN$166,Import!$F$2:$F$166,$F130,Import!$G$2:$G$166,$G130)</f>
        <v>0</v>
      </c>
      <c r="AO130" s="25">
        <f ca="1">SUMIFS(Import!AO$2:AO$166,Import!$F$2:$F$166,$F130,Import!$G$2:$G$166,$G130)</f>
        <v>0</v>
      </c>
      <c r="AP130" s="25">
        <f ca="1">SUMIFS(Import!AP$2:AP$166,Import!$F$2:$F$166,$F130,Import!$G$2:$G$166,$G130)</f>
        <v>0</v>
      </c>
      <c r="AU130" s="25">
        <f ca="1">SUMIFS(Import!AU$2:AU$166,Import!$F$2:$F$166,$F130,Import!$G$2:$G$166,$G130)</f>
        <v>0</v>
      </c>
      <c r="AV130" s="25">
        <f ca="1">SUMIFS(Import!AV$2:AV$166,Import!$F$2:$F$166,$F130,Import!$G$2:$G$166,$G130)</f>
        <v>0</v>
      </c>
      <c r="AW130" s="25">
        <f ca="1">SUMIFS(Import!AW$2:AW$166,Import!$F$2:$F$166,$F130,Import!$G$2:$G$166,$G130)</f>
        <v>0</v>
      </c>
      <c r="BB130" s="25">
        <f ca="1">SUMIFS(Import!BB$2:BB$166,Import!$F$2:$F$166,$F130,Import!$G$2:$G$166,$G130)</f>
        <v>0</v>
      </c>
      <c r="BC130" s="25">
        <f ca="1">SUMIFS(Import!BC$2:BC$166,Import!$F$2:$F$166,$F130,Import!$G$2:$G$166,$G130)</f>
        <v>0</v>
      </c>
      <c r="BD130" s="25">
        <f ca="1">SUMIFS(Import!BD$2:BD$166,Import!$F$2:$F$166,$F130,Import!$G$2:$G$166,$G130)</f>
        <v>0</v>
      </c>
      <c r="BI130" s="25">
        <f ca="1">SUMIFS(Import!BI$2:BI$166,Import!$F$2:$F$166,$F130,Import!$G$2:$G$166,$G130)</f>
        <v>0</v>
      </c>
      <c r="BJ130" s="25">
        <f ca="1">SUMIFS(Import!BJ$2:BJ$166,Import!$F$2:$F$166,$F130,Import!$G$2:$G$166,$G130)</f>
        <v>0</v>
      </c>
      <c r="BK130" s="25">
        <f ca="1">SUMIFS(Import!BK$2:BK$166,Import!$F$2:$F$166,$F130,Import!$G$2:$G$166,$G130)</f>
        <v>0</v>
      </c>
      <c r="BP130" s="25">
        <f ca="1">SUMIFS(Import!BP$2:BP$166,Import!$F$2:$F$166,$F130,Import!$G$2:$G$166,$G130)</f>
        <v>0</v>
      </c>
      <c r="BQ130" s="25">
        <f ca="1">SUMIFS(Import!BQ$2:BQ$166,Import!$F$2:$F$166,$F130,Import!$G$2:$G$166,$G130)</f>
        <v>0</v>
      </c>
      <c r="BR130" s="25">
        <f ca="1">SUMIFS(Import!BR$2:BR$166,Import!$F$2:$F$166,$F130,Import!$G$2:$G$166,$G130)</f>
        <v>0</v>
      </c>
      <c r="BW130" s="25">
        <f ca="1">SUMIFS(Import!BW$2:BW$166,Import!$F$2:$F$166,$F130,Import!$G$2:$G$166,$G130)</f>
        <v>0</v>
      </c>
      <c r="BX130" s="25">
        <f ca="1">SUMIFS(Import!BX$2:BX$166,Import!$F$2:$F$166,$F130,Import!$G$2:$G$166,$G130)</f>
        <v>0</v>
      </c>
      <c r="BY130" s="25">
        <f ca="1">SUMIFS(Import!BY$2:BY$166,Import!$F$2:$F$166,$F130,Import!$G$2:$G$166,$G130)</f>
        <v>0</v>
      </c>
      <c r="CD130" s="25">
        <f ca="1">SUMIFS(Import!CD$2:CD$166,Import!$F$2:$F$166,$F130,Import!$G$2:$G$166,$G130)</f>
        <v>0</v>
      </c>
      <c r="CE130" s="25">
        <f ca="1">SUMIFS(Import!CE$2:CE$166,Import!$F$2:$F$166,$F130,Import!$G$2:$G$166,$G130)</f>
        <v>0</v>
      </c>
      <c r="CF130" s="25">
        <f ca="1">SUMIFS(Import!CF$2:CF$166,Import!$F$2:$F$166,$F130,Import!$G$2:$G$166,$G130)</f>
        <v>0</v>
      </c>
      <c r="CK130" s="25">
        <f ca="1">SUMIFS(Import!CK$2:CK$166,Import!$F$2:$F$166,$F130,Import!$G$2:$G$166,$G130)</f>
        <v>0</v>
      </c>
      <c r="CL130" s="25">
        <f ca="1">SUMIFS(Import!CL$2:CL$166,Import!$F$2:$F$166,$F130,Import!$G$2:$G$166,$G130)</f>
        <v>0</v>
      </c>
      <c r="CM130" s="25">
        <f ca="1">SUMIFS(Import!CM$2:CM$166,Import!$F$2:$F$166,$F130,Import!$G$2:$G$166,$G130)</f>
        <v>0</v>
      </c>
      <c r="CR130" s="25">
        <f ca="1">SUMIFS(Import!CR$2:CR$166,Import!$F$2:$F$166,$F130,Import!$G$2:$G$166,$G130)</f>
        <v>0</v>
      </c>
      <c r="CS130" s="25">
        <f ca="1">SUMIFS(Import!CS$2:CS$166,Import!$F$2:$F$166,$F130,Import!$G$2:$G$166,$G130)</f>
        <v>0</v>
      </c>
      <c r="CT130" s="25">
        <f ca="1">SUMIFS(Import!CT$2:CT$166,Import!$F$2:$F$166,$F130,Import!$G$2:$G$166,$G130)</f>
        <v>0</v>
      </c>
    </row>
    <row r="131" spans="1:98" s="25" customFormat="1" x14ac:dyDescent="0.15">
      <c r="A131" s="109" t="s">
        <v>28</v>
      </c>
      <c r="B131" s="25" t="s">
        <v>29</v>
      </c>
      <c r="C131" s="25">
        <v>1</v>
      </c>
      <c r="D131" s="25" t="s">
        <v>30</v>
      </c>
      <c r="E131" s="25">
        <v>35</v>
      </c>
      <c r="F131" s="25" t="s">
        <v>63</v>
      </c>
      <c r="G131" s="25">
        <v>7</v>
      </c>
      <c r="H131" s="156">
        <f>IF(SUMIFS(Import!H$2:H$237,Import!$F$2:$F$237,$F131,Import!$G$2:$G$237,$G131)=0,Data_T1!$H131,SUMIFS(Import!H$2:H$237,Import!$F$2:$F$237,$F131,Import!$G$2:$G$237,$G131))</f>
        <v>1270</v>
      </c>
      <c r="I131" s="156">
        <f>SUMIFS(Import!I$2:I$237,Import!$F$2:$F$237,$F131,Import!$G$2:$G$237,$G131)</f>
        <v>620</v>
      </c>
      <c r="J131" s="25">
        <f>SUMIFS(Import!J$2:J$237,Import!$F$2:$F$237,$F131,Import!$G$2:$G$237,$G131)</f>
        <v>48.82</v>
      </c>
      <c r="K131" s="156">
        <f>SUMIFS(Import!K$2:K$237,Import!$F$2:$F$237,$F131,Import!$G$2:$G$237,$G131)</f>
        <v>650</v>
      </c>
      <c r="L131" s="25">
        <f>SUMIFS(Import!L$2:L$237,Import!$F$2:$F$237,$F131,Import!$G$2:$G$237,$G131)</f>
        <v>51.18</v>
      </c>
      <c r="M131" s="156">
        <f>SUMIFS(Import!M$2:M$237,Import!$F$2:$F$237,$F131,Import!$G$2:$G$237,$G131)</f>
        <v>37</v>
      </c>
      <c r="N131" s="25">
        <f>SUMIFS(Import!N$2:N$237,Import!$F$2:$F$237,$F131,Import!$G$2:$G$237,$G131)</f>
        <v>2.91</v>
      </c>
      <c r="O131" s="25">
        <f>SUMIFS(Import!O$2:O$237,Import!$F$2:$F$237,$F131,Import!$G$2:$G$237,$G131)</f>
        <v>5.69</v>
      </c>
      <c r="P131" s="156">
        <f>SUMIFS(Import!P$2:P$237,Import!$F$2:$F$237,$F131,Import!$G$2:$G$237,$G131)</f>
        <v>37</v>
      </c>
      <c r="Q131" s="25">
        <f>SUMIFS(Import!Q$2:Q$237,Import!$F$2:$F$237,$F131,Import!$G$2:$G$237,$G131)</f>
        <v>2.91</v>
      </c>
      <c r="R131" s="25">
        <f>SUMIFS(Import!R$2:R$237,Import!$F$2:$F$237,$F131,Import!$G$2:$G$237,$G131)</f>
        <v>5.69</v>
      </c>
      <c r="S131" s="156">
        <f>SUMIFS(Import!S$2:S$237,Import!$F$2:$F$237,$F131,Import!$G$2:$G$237,$G131)</f>
        <v>576</v>
      </c>
      <c r="T131" s="25">
        <f>SUMIFS(Import!T$2:T$237,Import!$F$2:$F$237,$F131,Import!$G$2:$G$237,$G131)</f>
        <v>45.35</v>
      </c>
      <c r="U131" s="25">
        <f>SUMIFS(Import!U$2:U$237,Import!$F$2:$F$237,$F131,Import!$G$2:$G$237,$G131)</f>
        <v>88.62</v>
      </c>
      <c r="V131" s="25">
        <v>1</v>
      </c>
      <c r="W131" s="25" t="s">
        <v>32</v>
      </c>
      <c r="X131" s="25" t="s">
        <v>33</v>
      </c>
      <c r="Y131" s="25" t="s">
        <v>34</v>
      </c>
      <c r="Z131" s="160">
        <f>SUMIFS(Import!Z$2:Z$237,Import!$F$2:$F$237,$F131,Import!$G$2:$G$237,$G131)</f>
        <v>315</v>
      </c>
      <c r="AA131" s="25">
        <f>SUMIFS(Import!AA$2:AA$237,Import!$F$2:$F$237,$F131,Import!$G$2:$G$237,$G131)</f>
        <v>24.8</v>
      </c>
      <c r="AB131" s="176">
        <f>SUMIFS(Import!AB$2:AB$237,Import!$F$2:$F$237,$F131,Import!$G$2:$G$237,$G131)</f>
        <v>54.69</v>
      </c>
      <c r="AC131" s="25">
        <v>2</v>
      </c>
      <c r="AD131" s="25" t="s">
        <v>35</v>
      </c>
      <c r="AE131" s="25" t="s">
        <v>36</v>
      </c>
      <c r="AF131" s="25" t="s">
        <v>37</v>
      </c>
      <c r="AG131" s="160">
        <f>SUMIFS(Import!AG$2:AG$237,Import!$F$2:$F$237,$F131,Import!$G$2:$G$237,$G131)</f>
        <v>261</v>
      </c>
      <c r="AH131" s="25">
        <f>SUMIFS(Import!AH$2:AH$237,Import!$F$2:$F$237,$F131,Import!$G$2:$G$237,$G131)</f>
        <v>20.55</v>
      </c>
      <c r="AI131" s="118">
        <f>SUMIFS(Import!AI$2:AI$237,Import!$F$2:$F$237,$F131,Import!$G$2:$G$237,$G131)</f>
        <v>45.31</v>
      </c>
      <c r="AN131" s="25">
        <f ca="1">SUMIFS(Import!AN$2:AN$166,Import!$F$2:$F$166,$F131,Import!$G$2:$G$166,$G131)</f>
        <v>0</v>
      </c>
      <c r="AO131" s="25">
        <f ca="1">SUMIFS(Import!AO$2:AO$166,Import!$F$2:$F$166,$F131,Import!$G$2:$G$166,$G131)</f>
        <v>0</v>
      </c>
      <c r="AP131" s="25">
        <f ca="1">SUMIFS(Import!AP$2:AP$166,Import!$F$2:$F$166,$F131,Import!$G$2:$G$166,$G131)</f>
        <v>0</v>
      </c>
      <c r="AU131" s="25">
        <f ca="1">SUMIFS(Import!AU$2:AU$166,Import!$F$2:$F$166,$F131,Import!$G$2:$G$166,$G131)</f>
        <v>0</v>
      </c>
      <c r="AV131" s="25">
        <f ca="1">SUMIFS(Import!AV$2:AV$166,Import!$F$2:$F$166,$F131,Import!$G$2:$G$166,$G131)</f>
        <v>0</v>
      </c>
      <c r="AW131" s="25">
        <f ca="1">SUMIFS(Import!AW$2:AW$166,Import!$F$2:$F$166,$F131,Import!$G$2:$G$166,$G131)</f>
        <v>0</v>
      </c>
      <c r="BB131" s="25">
        <f ca="1">SUMIFS(Import!BB$2:BB$166,Import!$F$2:$F$166,$F131,Import!$G$2:$G$166,$G131)</f>
        <v>0</v>
      </c>
      <c r="BC131" s="25">
        <f ca="1">SUMIFS(Import!BC$2:BC$166,Import!$F$2:$F$166,$F131,Import!$G$2:$G$166,$G131)</f>
        <v>0</v>
      </c>
      <c r="BD131" s="25">
        <f ca="1">SUMIFS(Import!BD$2:BD$166,Import!$F$2:$F$166,$F131,Import!$G$2:$G$166,$G131)</f>
        <v>0</v>
      </c>
      <c r="BI131" s="25">
        <f ca="1">SUMIFS(Import!BI$2:BI$166,Import!$F$2:$F$166,$F131,Import!$G$2:$G$166,$G131)</f>
        <v>0</v>
      </c>
      <c r="BJ131" s="25">
        <f ca="1">SUMIFS(Import!BJ$2:BJ$166,Import!$F$2:$F$166,$F131,Import!$G$2:$G$166,$G131)</f>
        <v>0</v>
      </c>
      <c r="BK131" s="25">
        <f ca="1">SUMIFS(Import!BK$2:BK$166,Import!$F$2:$F$166,$F131,Import!$G$2:$G$166,$G131)</f>
        <v>0</v>
      </c>
      <c r="BP131" s="25">
        <f ca="1">SUMIFS(Import!BP$2:BP$166,Import!$F$2:$F$166,$F131,Import!$G$2:$G$166,$G131)</f>
        <v>0</v>
      </c>
      <c r="BQ131" s="25">
        <f ca="1">SUMIFS(Import!BQ$2:BQ$166,Import!$F$2:$F$166,$F131,Import!$G$2:$G$166,$G131)</f>
        <v>0</v>
      </c>
      <c r="BR131" s="25">
        <f ca="1">SUMIFS(Import!BR$2:BR$166,Import!$F$2:$F$166,$F131,Import!$G$2:$G$166,$G131)</f>
        <v>0</v>
      </c>
      <c r="BW131" s="25">
        <f ca="1">SUMIFS(Import!BW$2:BW$166,Import!$F$2:$F$166,$F131,Import!$G$2:$G$166,$G131)</f>
        <v>0</v>
      </c>
      <c r="BX131" s="25">
        <f ca="1">SUMIFS(Import!BX$2:BX$166,Import!$F$2:$F$166,$F131,Import!$G$2:$G$166,$G131)</f>
        <v>0</v>
      </c>
      <c r="BY131" s="25">
        <f ca="1">SUMIFS(Import!BY$2:BY$166,Import!$F$2:$F$166,$F131,Import!$G$2:$G$166,$G131)</f>
        <v>0</v>
      </c>
      <c r="CD131" s="25">
        <f ca="1">SUMIFS(Import!CD$2:CD$166,Import!$F$2:$F$166,$F131,Import!$G$2:$G$166,$G131)</f>
        <v>0</v>
      </c>
      <c r="CE131" s="25">
        <f ca="1">SUMIFS(Import!CE$2:CE$166,Import!$F$2:$F$166,$F131,Import!$G$2:$G$166,$G131)</f>
        <v>0</v>
      </c>
      <c r="CF131" s="25">
        <f ca="1">SUMIFS(Import!CF$2:CF$166,Import!$F$2:$F$166,$F131,Import!$G$2:$G$166,$G131)</f>
        <v>0</v>
      </c>
      <c r="CK131" s="25">
        <f ca="1">SUMIFS(Import!CK$2:CK$166,Import!$F$2:$F$166,$F131,Import!$G$2:$G$166,$G131)</f>
        <v>0</v>
      </c>
      <c r="CL131" s="25">
        <f ca="1">SUMIFS(Import!CL$2:CL$166,Import!$F$2:$F$166,$F131,Import!$G$2:$G$166,$G131)</f>
        <v>0</v>
      </c>
      <c r="CM131" s="25">
        <f ca="1">SUMIFS(Import!CM$2:CM$166,Import!$F$2:$F$166,$F131,Import!$G$2:$G$166,$G131)</f>
        <v>0</v>
      </c>
      <c r="CR131" s="25">
        <f ca="1">SUMIFS(Import!CR$2:CR$166,Import!$F$2:$F$166,$F131,Import!$G$2:$G$166,$G131)</f>
        <v>0</v>
      </c>
      <c r="CS131" s="25">
        <f ca="1">SUMIFS(Import!CS$2:CS$166,Import!$F$2:$F$166,$F131,Import!$G$2:$G$166,$G131)</f>
        <v>0</v>
      </c>
      <c r="CT131" s="25">
        <f ca="1">SUMIFS(Import!CT$2:CT$166,Import!$F$2:$F$166,$F131,Import!$G$2:$G$166,$G131)</f>
        <v>0</v>
      </c>
    </row>
    <row r="132" spans="1:98" s="25" customFormat="1" x14ac:dyDescent="0.15">
      <c r="A132" s="109" t="s">
        <v>28</v>
      </c>
      <c r="B132" s="25" t="s">
        <v>29</v>
      </c>
      <c r="C132" s="25">
        <v>1</v>
      </c>
      <c r="D132" s="25" t="s">
        <v>30</v>
      </c>
      <c r="E132" s="25">
        <v>35</v>
      </c>
      <c r="F132" s="25" t="s">
        <v>63</v>
      </c>
      <c r="G132" s="25">
        <v>8</v>
      </c>
      <c r="H132" s="156">
        <f>IF(SUMIFS(Import!H$2:H$237,Import!$F$2:$F$237,$F132,Import!$G$2:$G$237,$G132)=0,Data_T1!$H132,SUMIFS(Import!H$2:H$237,Import!$F$2:$F$237,$F132,Import!$G$2:$G$237,$G132))</f>
        <v>1077</v>
      </c>
      <c r="I132" s="156">
        <f>SUMIFS(Import!I$2:I$237,Import!$F$2:$F$237,$F132,Import!$G$2:$G$237,$G132)</f>
        <v>594</v>
      </c>
      <c r="J132" s="25">
        <f>SUMIFS(Import!J$2:J$237,Import!$F$2:$F$237,$F132,Import!$G$2:$G$237,$G132)</f>
        <v>55.15</v>
      </c>
      <c r="K132" s="156">
        <f>SUMIFS(Import!K$2:K$237,Import!$F$2:$F$237,$F132,Import!$G$2:$G$237,$G132)</f>
        <v>483</v>
      </c>
      <c r="L132" s="25">
        <f>SUMIFS(Import!L$2:L$237,Import!$F$2:$F$237,$F132,Import!$G$2:$G$237,$G132)</f>
        <v>44.85</v>
      </c>
      <c r="M132" s="156">
        <f>SUMIFS(Import!M$2:M$237,Import!$F$2:$F$237,$F132,Import!$G$2:$G$237,$G132)</f>
        <v>17</v>
      </c>
      <c r="N132" s="25">
        <f>SUMIFS(Import!N$2:N$237,Import!$F$2:$F$237,$F132,Import!$G$2:$G$237,$G132)</f>
        <v>1.58</v>
      </c>
      <c r="O132" s="25">
        <f>SUMIFS(Import!O$2:O$237,Import!$F$2:$F$237,$F132,Import!$G$2:$G$237,$G132)</f>
        <v>3.52</v>
      </c>
      <c r="P132" s="156">
        <f>SUMIFS(Import!P$2:P$237,Import!$F$2:$F$237,$F132,Import!$G$2:$G$237,$G132)</f>
        <v>21</v>
      </c>
      <c r="Q132" s="25">
        <f>SUMIFS(Import!Q$2:Q$237,Import!$F$2:$F$237,$F132,Import!$G$2:$G$237,$G132)</f>
        <v>1.95</v>
      </c>
      <c r="R132" s="25">
        <f>SUMIFS(Import!R$2:R$237,Import!$F$2:$F$237,$F132,Import!$G$2:$G$237,$G132)</f>
        <v>4.3499999999999996</v>
      </c>
      <c r="S132" s="156">
        <f>SUMIFS(Import!S$2:S$237,Import!$F$2:$F$237,$F132,Import!$G$2:$G$237,$G132)</f>
        <v>445</v>
      </c>
      <c r="T132" s="25">
        <f>SUMIFS(Import!T$2:T$237,Import!$F$2:$F$237,$F132,Import!$G$2:$G$237,$G132)</f>
        <v>41.32</v>
      </c>
      <c r="U132" s="25">
        <f>SUMIFS(Import!U$2:U$237,Import!$F$2:$F$237,$F132,Import!$G$2:$G$237,$G132)</f>
        <v>92.13</v>
      </c>
      <c r="V132" s="25">
        <v>1</v>
      </c>
      <c r="W132" s="25" t="s">
        <v>32</v>
      </c>
      <c r="X132" s="25" t="s">
        <v>33</v>
      </c>
      <c r="Y132" s="25" t="s">
        <v>34</v>
      </c>
      <c r="Z132" s="160">
        <f>SUMIFS(Import!Z$2:Z$237,Import!$F$2:$F$237,$F132,Import!$G$2:$G$237,$G132)</f>
        <v>259</v>
      </c>
      <c r="AA132" s="25">
        <f>SUMIFS(Import!AA$2:AA$237,Import!$F$2:$F$237,$F132,Import!$G$2:$G$237,$G132)</f>
        <v>24.05</v>
      </c>
      <c r="AB132" s="176">
        <f>SUMIFS(Import!AB$2:AB$237,Import!$F$2:$F$237,$F132,Import!$G$2:$G$237,$G132)</f>
        <v>58.2</v>
      </c>
      <c r="AC132" s="25">
        <v>2</v>
      </c>
      <c r="AD132" s="25" t="s">
        <v>35</v>
      </c>
      <c r="AE132" s="25" t="s">
        <v>36</v>
      </c>
      <c r="AF132" s="25" t="s">
        <v>37</v>
      </c>
      <c r="AG132" s="160">
        <f>SUMIFS(Import!AG$2:AG$237,Import!$F$2:$F$237,$F132,Import!$G$2:$G$237,$G132)</f>
        <v>186</v>
      </c>
      <c r="AH132" s="25">
        <f>SUMIFS(Import!AH$2:AH$237,Import!$F$2:$F$237,$F132,Import!$G$2:$G$237,$G132)</f>
        <v>17.27</v>
      </c>
      <c r="AI132" s="118">
        <f>SUMIFS(Import!AI$2:AI$237,Import!$F$2:$F$237,$F132,Import!$G$2:$G$237,$G132)</f>
        <v>41.8</v>
      </c>
      <c r="AN132" s="25">
        <f ca="1">SUMIFS(Import!AN$2:AN$166,Import!$F$2:$F$166,$F132,Import!$G$2:$G$166,$G132)</f>
        <v>0</v>
      </c>
      <c r="AO132" s="25">
        <f ca="1">SUMIFS(Import!AO$2:AO$166,Import!$F$2:$F$166,$F132,Import!$G$2:$G$166,$G132)</f>
        <v>0</v>
      </c>
      <c r="AP132" s="25">
        <f ca="1">SUMIFS(Import!AP$2:AP$166,Import!$F$2:$F$166,$F132,Import!$G$2:$G$166,$G132)</f>
        <v>0</v>
      </c>
      <c r="AU132" s="25">
        <f ca="1">SUMIFS(Import!AU$2:AU$166,Import!$F$2:$F$166,$F132,Import!$G$2:$G$166,$G132)</f>
        <v>0</v>
      </c>
      <c r="AV132" s="25">
        <f ca="1">SUMIFS(Import!AV$2:AV$166,Import!$F$2:$F$166,$F132,Import!$G$2:$G$166,$G132)</f>
        <v>0</v>
      </c>
      <c r="AW132" s="25">
        <f ca="1">SUMIFS(Import!AW$2:AW$166,Import!$F$2:$F$166,$F132,Import!$G$2:$G$166,$G132)</f>
        <v>0</v>
      </c>
      <c r="BB132" s="25">
        <f ca="1">SUMIFS(Import!BB$2:BB$166,Import!$F$2:$F$166,$F132,Import!$G$2:$G$166,$G132)</f>
        <v>0</v>
      </c>
      <c r="BC132" s="25">
        <f ca="1">SUMIFS(Import!BC$2:BC$166,Import!$F$2:$F$166,$F132,Import!$G$2:$G$166,$G132)</f>
        <v>0</v>
      </c>
      <c r="BD132" s="25">
        <f ca="1">SUMIFS(Import!BD$2:BD$166,Import!$F$2:$F$166,$F132,Import!$G$2:$G$166,$G132)</f>
        <v>0</v>
      </c>
      <c r="BI132" s="25">
        <f ca="1">SUMIFS(Import!BI$2:BI$166,Import!$F$2:$F$166,$F132,Import!$G$2:$G$166,$G132)</f>
        <v>0</v>
      </c>
      <c r="BJ132" s="25">
        <f ca="1">SUMIFS(Import!BJ$2:BJ$166,Import!$F$2:$F$166,$F132,Import!$G$2:$G$166,$G132)</f>
        <v>0</v>
      </c>
      <c r="BK132" s="25">
        <f ca="1">SUMIFS(Import!BK$2:BK$166,Import!$F$2:$F$166,$F132,Import!$G$2:$G$166,$G132)</f>
        <v>0</v>
      </c>
      <c r="BP132" s="25">
        <f ca="1">SUMIFS(Import!BP$2:BP$166,Import!$F$2:$F$166,$F132,Import!$G$2:$G$166,$G132)</f>
        <v>0</v>
      </c>
      <c r="BQ132" s="25">
        <f ca="1">SUMIFS(Import!BQ$2:BQ$166,Import!$F$2:$F$166,$F132,Import!$G$2:$G$166,$G132)</f>
        <v>0</v>
      </c>
      <c r="BR132" s="25">
        <f ca="1">SUMIFS(Import!BR$2:BR$166,Import!$F$2:$F$166,$F132,Import!$G$2:$G$166,$G132)</f>
        <v>0</v>
      </c>
      <c r="BW132" s="25">
        <f ca="1">SUMIFS(Import!BW$2:BW$166,Import!$F$2:$F$166,$F132,Import!$G$2:$G$166,$G132)</f>
        <v>0</v>
      </c>
      <c r="BX132" s="25">
        <f ca="1">SUMIFS(Import!BX$2:BX$166,Import!$F$2:$F$166,$F132,Import!$G$2:$G$166,$G132)</f>
        <v>0</v>
      </c>
      <c r="BY132" s="25">
        <f ca="1">SUMIFS(Import!BY$2:BY$166,Import!$F$2:$F$166,$F132,Import!$G$2:$G$166,$G132)</f>
        <v>0</v>
      </c>
      <c r="CD132" s="25">
        <f ca="1">SUMIFS(Import!CD$2:CD$166,Import!$F$2:$F$166,$F132,Import!$G$2:$G$166,$G132)</f>
        <v>0</v>
      </c>
      <c r="CE132" s="25">
        <f ca="1">SUMIFS(Import!CE$2:CE$166,Import!$F$2:$F$166,$F132,Import!$G$2:$G$166,$G132)</f>
        <v>0</v>
      </c>
      <c r="CF132" s="25">
        <f ca="1">SUMIFS(Import!CF$2:CF$166,Import!$F$2:$F$166,$F132,Import!$G$2:$G$166,$G132)</f>
        <v>0</v>
      </c>
      <c r="CK132" s="25">
        <f ca="1">SUMIFS(Import!CK$2:CK$166,Import!$F$2:$F$166,$F132,Import!$G$2:$G$166,$G132)</f>
        <v>0</v>
      </c>
      <c r="CL132" s="25">
        <f ca="1">SUMIFS(Import!CL$2:CL$166,Import!$F$2:$F$166,$F132,Import!$G$2:$G$166,$G132)</f>
        <v>0</v>
      </c>
      <c r="CM132" s="25">
        <f ca="1">SUMIFS(Import!CM$2:CM$166,Import!$F$2:$F$166,$F132,Import!$G$2:$G$166,$G132)</f>
        <v>0</v>
      </c>
      <c r="CR132" s="25">
        <f ca="1">SUMIFS(Import!CR$2:CR$166,Import!$F$2:$F$166,$F132,Import!$G$2:$G$166,$G132)</f>
        <v>0</v>
      </c>
      <c r="CS132" s="25">
        <f ca="1">SUMIFS(Import!CS$2:CS$166,Import!$F$2:$F$166,$F132,Import!$G$2:$G$166,$G132)</f>
        <v>0</v>
      </c>
      <c r="CT132" s="25">
        <f ca="1">SUMIFS(Import!CT$2:CT$166,Import!$F$2:$F$166,$F132,Import!$G$2:$G$166,$G132)</f>
        <v>0</v>
      </c>
    </row>
    <row r="133" spans="1:98" s="25" customFormat="1" x14ac:dyDescent="0.15">
      <c r="A133" s="109" t="s">
        <v>28</v>
      </c>
      <c r="B133" s="25" t="s">
        <v>29</v>
      </c>
      <c r="C133" s="25">
        <v>1</v>
      </c>
      <c r="D133" s="25" t="s">
        <v>30</v>
      </c>
      <c r="E133" s="25">
        <v>35</v>
      </c>
      <c r="F133" s="25" t="s">
        <v>63</v>
      </c>
      <c r="G133" s="25">
        <v>9</v>
      </c>
      <c r="H133" s="156">
        <f>IF(SUMIFS(Import!H$2:H$237,Import!$F$2:$F$237,$F133,Import!$G$2:$G$237,$G133)=0,Data_T1!$H133,SUMIFS(Import!H$2:H$237,Import!$F$2:$F$237,$F133,Import!$G$2:$G$237,$G133))</f>
        <v>1089</v>
      </c>
      <c r="I133" s="156">
        <f>SUMIFS(Import!I$2:I$237,Import!$F$2:$F$237,$F133,Import!$G$2:$G$237,$G133)</f>
        <v>595</v>
      </c>
      <c r="J133" s="25">
        <f>SUMIFS(Import!J$2:J$237,Import!$F$2:$F$237,$F133,Import!$G$2:$G$237,$G133)</f>
        <v>54.64</v>
      </c>
      <c r="K133" s="156">
        <f>SUMIFS(Import!K$2:K$237,Import!$F$2:$F$237,$F133,Import!$G$2:$G$237,$G133)</f>
        <v>494</v>
      </c>
      <c r="L133" s="25">
        <f>SUMIFS(Import!L$2:L$237,Import!$F$2:$F$237,$F133,Import!$G$2:$G$237,$G133)</f>
        <v>45.36</v>
      </c>
      <c r="M133" s="156">
        <f>SUMIFS(Import!M$2:M$237,Import!$F$2:$F$237,$F133,Import!$G$2:$G$237,$G133)</f>
        <v>20</v>
      </c>
      <c r="N133" s="25">
        <f>SUMIFS(Import!N$2:N$237,Import!$F$2:$F$237,$F133,Import!$G$2:$G$237,$G133)</f>
        <v>1.84</v>
      </c>
      <c r="O133" s="25">
        <f>SUMIFS(Import!O$2:O$237,Import!$F$2:$F$237,$F133,Import!$G$2:$G$237,$G133)</f>
        <v>4.05</v>
      </c>
      <c r="P133" s="156">
        <f>SUMIFS(Import!P$2:P$237,Import!$F$2:$F$237,$F133,Import!$G$2:$G$237,$G133)</f>
        <v>16</v>
      </c>
      <c r="Q133" s="25">
        <f>SUMIFS(Import!Q$2:Q$237,Import!$F$2:$F$237,$F133,Import!$G$2:$G$237,$G133)</f>
        <v>1.47</v>
      </c>
      <c r="R133" s="25">
        <f>SUMIFS(Import!R$2:R$237,Import!$F$2:$F$237,$F133,Import!$G$2:$G$237,$G133)</f>
        <v>3.24</v>
      </c>
      <c r="S133" s="156">
        <f>SUMIFS(Import!S$2:S$237,Import!$F$2:$F$237,$F133,Import!$G$2:$G$237,$G133)</f>
        <v>458</v>
      </c>
      <c r="T133" s="25">
        <f>SUMIFS(Import!T$2:T$237,Import!$F$2:$F$237,$F133,Import!$G$2:$G$237,$G133)</f>
        <v>42.06</v>
      </c>
      <c r="U133" s="25">
        <f>SUMIFS(Import!U$2:U$237,Import!$F$2:$F$237,$F133,Import!$G$2:$G$237,$G133)</f>
        <v>92.71</v>
      </c>
      <c r="V133" s="25">
        <v>1</v>
      </c>
      <c r="W133" s="25" t="s">
        <v>32</v>
      </c>
      <c r="X133" s="25" t="s">
        <v>33</v>
      </c>
      <c r="Y133" s="25" t="s">
        <v>34</v>
      </c>
      <c r="Z133" s="160">
        <f>SUMIFS(Import!Z$2:Z$237,Import!$F$2:$F$237,$F133,Import!$G$2:$G$237,$G133)</f>
        <v>207</v>
      </c>
      <c r="AA133" s="25">
        <f>SUMIFS(Import!AA$2:AA$237,Import!$F$2:$F$237,$F133,Import!$G$2:$G$237,$G133)</f>
        <v>19.010000000000002</v>
      </c>
      <c r="AB133" s="176">
        <f>SUMIFS(Import!AB$2:AB$237,Import!$F$2:$F$237,$F133,Import!$G$2:$G$237,$G133)</f>
        <v>45.2</v>
      </c>
      <c r="AC133" s="25">
        <v>2</v>
      </c>
      <c r="AD133" s="25" t="s">
        <v>35</v>
      </c>
      <c r="AE133" s="25" t="s">
        <v>36</v>
      </c>
      <c r="AF133" s="25" t="s">
        <v>37</v>
      </c>
      <c r="AG133" s="160">
        <f>SUMIFS(Import!AG$2:AG$237,Import!$F$2:$F$237,$F133,Import!$G$2:$G$237,$G133)</f>
        <v>251</v>
      </c>
      <c r="AH133" s="25">
        <f>SUMIFS(Import!AH$2:AH$237,Import!$F$2:$F$237,$F133,Import!$G$2:$G$237,$G133)</f>
        <v>23.05</v>
      </c>
      <c r="AI133" s="118">
        <f>SUMIFS(Import!AI$2:AI$237,Import!$F$2:$F$237,$F133,Import!$G$2:$G$237,$G133)</f>
        <v>54.8</v>
      </c>
      <c r="AN133" s="25">
        <f ca="1">SUMIFS(Import!AN$2:AN$166,Import!$F$2:$F$166,$F133,Import!$G$2:$G$166,$G133)</f>
        <v>0</v>
      </c>
      <c r="AO133" s="25">
        <f ca="1">SUMIFS(Import!AO$2:AO$166,Import!$F$2:$F$166,$F133,Import!$G$2:$G$166,$G133)</f>
        <v>0</v>
      </c>
      <c r="AP133" s="25">
        <f ca="1">SUMIFS(Import!AP$2:AP$166,Import!$F$2:$F$166,$F133,Import!$G$2:$G$166,$G133)</f>
        <v>0</v>
      </c>
      <c r="AU133" s="25">
        <f ca="1">SUMIFS(Import!AU$2:AU$166,Import!$F$2:$F$166,$F133,Import!$G$2:$G$166,$G133)</f>
        <v>0</v>
      </c>
      <c r="AV133" s="25">
        <f ca="1">SUMIFS(Import!AV$2:AV$166,Import!$F$2:$F$166,$F133,Import!$G$2:$G$166,$G133)</f>
        <v>0</v>
      </c>
      <c r="AW133" s="25">
        <f ca="1">SUMIFS(Import!AW$2:AW$166,Import!$F$2:$F$166,$F133,Import!$G$2:$G$166,$G133)</f>
        <v>0</v>
      </c>
      <c r="BB133" s="25">
        <f ca="1">SUMIFS(Import!BB$2:BB$166,Import!$F$2:$F$166,$F133,Import!$G$2:$G$166,$G133)</f>
        <v>0</v>
      </c>
      <c r="BC133" s="25">
        <f ca="1">SUMIFS(Import!BC$2:BC$166,Import!$F$2:$F$166,$F133,Import!$G$2:$G$166,$G133)</f>
        <v>0</v>
      </c>
      <c r="BD133" s="25">
        <f ca="1">SUMIFS(Import!BD$2:BD$166,Import!$F$2:$F$166,$F133,Import!$G$2:$G$166,$G133)</f>
        <v>0</v>
      </c>
      <c r="BI133" s="25">
        <f ca="1">SUMIFS(Import!BI$2:BI$166,Import!$F$2:$F$166,$F133,Import!$G$2:$G$166,$G133)</f>
        <v>0</v>
      </c>
      <c r="BJ133" s="25">
        <f ca="1">SUMIFS(Import!BJ$2:BJ$166,Import!$F$2:$F$166,$F133,Import!$G$2:$G$166,$G133)</f>
        <v>0</v>
      </c>
      <c r="BK133" s="25">
        <f ca="1">SUMIFS(Import!BK$2:BK$166,Import!$F$2:$F$166,$F133,Import!$G$2:$G$166,$G133)</f>
        <v>0</v>
      </c>
      <c r="BP133" s="25">
        <f ca="1">SUMIFS(Import!BP$2:BP$166,Import!$F$2:$F$166,$F133,Import!$G$2:$G$166,$G133)</f>
        <v>0</v>
      </c>
      <c r="BQ133" s="25">
        <f ca="1">SUMIFS(Import!BQ$2:BQ$166,Import!$F$2:$F$166,$F133,Import!$G$2:$G$166,$G133)</f>
        <v>0</v>
      </c>
      <c r="BR133" s="25">
        <f ca="1">SUMIFS(Import!BR$2:BR$166,Import!$F$2:$F$166,$F133,Import!$G$2:$G$166,$G133)</f>
        <v>0</v>
      </c>
      <c r="BW133" s="25">
        <f ca="1">SUMIFS(Import!BW$2:BW$166,Import!$F$2:$F$166,$F133,Import!$G$2:$G$166,$G133)</f>
        <v>0</v>
      </c>
      <c r="BX133" s="25">
        <f ca="1">SUMIFS(Import!BX$2:BX$166,Import!$F$2:$F$166,$F133,Import!$G$2:$G$166,$G133)</f>
        <v>0</v>
      </c>
      <c r="BY133" s="25">
        <f ca="1">SUMIFS(Import!BY$2:BY$166,Import!$F$2:$F$166,$F133,Import!$G$2:$G$166,$G133)</f>
        <v>0</v>
      </c>
      <c r="CD133" s="25">
        <f ca="1">SUMIFS(Import!CD$2:CD$166,Import!$F$2:$F$166,$F133,Import!$G$2:$G$166,$G133)</f>
        <v>0</v>
      </c>
      <c r="CE133" s="25">
        <f ca="1">SUMIFS(Import!CE$2:CE$166,Import!$F$2:$F$166,$F133,Import!$G$2:$G$166,$G133)</f>
        <v>0</v>
      </c>
      <c r="CF133" s="25">
        <f ca="1">SUMIFS(Import!CF$2:CF$166,Import!$F$2:$F$166,$F133,Import!$G$2:$G$166,$G133)</f>
        <v>0</v>
      </c>
      <c r="CK133" s="25">
        <f ca="1">SUMIFS(Import!CK$2:CK$166,Import!$F$2:$F$166,$F133,Import!$G$2:$G$166,$G133)</f>
        <v>0</v>
      </c>
      <c r="CL133" s="25">
        <f ca="1">SUMIFS(Import!CL$2:CL$166,Import!$F$2:$F$166,$F133,Import!$G$2:$G$166,$G133)</f>
        <v>0</v>
      </c>
      <c r="CM133" s="25">
        <f ca="1">SUMIFS(Import!CM$2:CM$166,Import!$F$2:$F$166,$F133,Import!$G$2:$G$166,$G133)</f>
        <v>0</v>
      </c>
      <c r="CR133" s="25">
        <f ca="1">SUMIFS(Import!CR$2:CR$166,Import!$F$2:$F$166,$F133,Import!$G$2:$G$166,$G133)</f>
        <v>0</v>
      </c>
      <c r="CS133" s="25">
        <f ca="1">SUMIFS(Import!CS$2:CS$166,Import!$F$2:$F$166,$F133,Import!$G$2:$G$166,$G133)</f>
        <v>0</v>
      </c>
      <c r="CT133" s="25">
        <f ca="1">SUMIFS(Import!CT$2:CT$166,Import!$F$2:$F$166,$F133,Import!$G$2:$G$166,$G133)</f>
        <v>0</v>
      </c>
    </row>
    <row r="134" spans="1:98" s="25" customFormat="1" x14ac:dyDescent="0.15">
      <c r="A134" s="109" t="s">
        <v>28</v>
      </c>
      <c r="B134" s="25" t="s">
        <v>29</v>
      </c>
      <c r="C134" s="25">
        <v>1</v>
      </c>
      <c r="D134" s="25" t="s">
        <v>30</v>
      </c>
      <c r="E134" s="25">
        <v>35</v>
      </c>
      <c r="F134" s="25" t="s">
        <v>63</v>
      </c>
      <c r="G134" s="25">
        <v>10</v>
      </c>
      <c r="H134" s="156">
        <f>IF(SUMIFS(Import!H$2:H$237,Import!$F$2:$F$237,$F134,Import!$G$2:$G$237,$G134)=0,Data_T1!$H134,SUMIFS(Import!H$2:H$237,Import!$F$2:$F$237,$F134,Import!$G$2:$G$237,$G134))</f>
        <v>1463</v>
      </c>
      <c r="I134" s="156">
        <f>SUMIFS(Import!I$2:I$237,Import!$F$2:$F$237,$F134,Import!$G$2:$G$237,$G134)</f>
        <v>729</v>
      </c>
      <c r="J134" s="25">
        <f>SUMIFS(Import!J$2:J$237,Import!$F$2:$F$237,$F134,Import!$G$2:$G$237,$G134)</f>
        <v>49.83</v>
      </c>
      <c r="K134" s="156">
        <f>SUMIFS(Import!K$2:K$237,Import!$F$2:$F$237,$F134,Import!$G$2:$G$237,$G134)</f>
        <v>734</v>
      </c>
      <c r="L134" s="25">
        <f>SUMIFS(Import!L$2:L$237,Import!$F$2:$F$237,$F134,Import!$G$2:$G$237,$G134)</f>
        <v>50.17</v>
      </c>
      <c r="M134" s="156">
        <f>SUMIFS(Import!M$2:M$237,Import!$F$2:$F$237,$F134,Import!$G$2:$G$237,$G134)</f>
        <v>21</v>
      </c>
      <c r="N134" s="25">
        <f>SUMIFS(Import!N$2:N$237,Import!$F$2:$F$237,$F134,Import!$G$2:$G$237,$G134)</f>
        <v>1.44</v>
      </c>
      <c r="O134" s="25">
        <f>SUMIFS(Import!O$2:O$237,Import!$F$2:$F$237,$F134,Import!$G$2:$G$237,$G134)</f>
        <v>2.86</v>
      </c>
      <c r="P134" s="156">
        <f>SUMIFS(Import!P$2:P$237,Import!$F$2:$F$237,$F134,Import!$G$2:$G$237,$G134)</f>
        <v>22</v>
      </c>
      <c r="Q134" s="25">
        <f>SUMIFS(Import!Q$2:Q$237,Import!$F$2:$F$237,$F134,Import!$G$2:$G$237,$G134)</f>
        <v>1.5</v>
      </c>
      <c r="R134" s="25">
        <f>SUMIFS(Import!R$2:R$237,Import!$F$2:$F$237,$F134,Import!$G$2:$G$237,$G134)</f>
        <v>3</v>
      </c>
      <c r="S134" s="156">
        <f>SUMIFS(Import!S$2:S$237,Import!$F$2:$F$237,$F134,Import!$G$2:$G$237,$G134)</f>
        <v>691</v>
      </c>
      <c r="T134" s="25">
        <f>SUMIFS(Import!T$2:T$237,Import!$F$2:$F$237,$F134,Import!$G$2:$G$237,$G134)</f>
        <v>47.23</v>
      </c>
      <c r="U134" s="25">
        <f>SUMIFS(Import!U$2:U$237,Import!$F$2:$F$237,$F134,Import!$G$2:$G$237,$G134)</f>
        <v>94.14</v>
      </c>
      <c r="V134" s="25">
        <v>1</v>
      </c>
      <c r="W134" s="25" t="s">
        <v>32</v>
      </c>
      <c r="X134" s="25" t="s">
        <v>33</v>
      </c>
      <c r="Y134" s="25" t="s">
        <v>34</v>
      </c>
      <c r="Z134" s="160">
        <f>SUMIFS(Import!Z$2:Z$237,Import!$F$2:$F$237,$F134,Import!$G$2:$G$237,$G134)</f>
        <v>405</v>
      </c>
      <c r="AA134" s="25">
        <f>SUMIFS(Import!AA$2:AA$237,Import!$F$2:$F$237,$F134,Import!$G$2:$G$237,$G134)</f>
        <v>27.68</v>
      </c>
      <c r="AB134" s="176">
        <f>SUMIFS(Import!AB$2:AB$237,Import!$F$2:$F$237,$F134,Import!$G$2:$G$237,$G134)</f>
        <v>58.61</v>
      </c>
      <c r="AC134" s="25">
        <v>2</v>
      </c>
      <c r="AD134" s="25" t="s">
        <v>35</v>
      </c>
      <c r="AE134" s="25" t="s">
        <v>36</v>
      </c>
      <c r="AF134" s="25" t="s">
        <v>37</v>
      </c>
      <c r="AG134" s="160">
        <f>SUMIFS(Import!AG$2:AG$237,Import!$F$2:$F$237,$F134,Import!$G$2:$G$237,$G134)</f>
        <v>286</v>
      </c>
      <c r="AH134" s="25">
        <f>SUMIFS(Import!AH$2:AH$237,Import!$F$2:$F$237,$F134,Import!$G$2:$G$237,$G134)</f>
        <v>19.55</v>
      </c>
      <c r="AI134" s="118">
        <f>SUMIFS(Import!AI$2:AI$237,Import!$F$2:$F$237,$F134,Import!$G$2:$G$237,$G134)</f>
        <v>41.39</v>
      </c>
      <c r="AN134" s="25">
        <f ca="1">SUMIFS(Import!AN$2:AN$166,Import!$F$2:$F$166,$F134,Import!$G$2:$G$166,$G134)</f>
        <v>0</v>
      </c>
      <c r="AO134" s="25">
        <f ca="1">SUMIFS(Import!AO$2:AO$166,Import!$F$2:$F$166,$F134,Import!$G$2:$G$166,$G134)</f>
        <v>0</v>
      </c>
      <c r="AP134" s="25">
        <f ca="1">SUMIFS(Import!AP$2:AP$166,Import!$F$2:$F$166,$F134,Import!$G$2:$G$166,$G134)</f>
        <v>0</v>
      </c>
      <c r="AU134" s="25">
        <f ca="1">SUMIFS(Import!AU$2:AU$166,Import!$F$2:$F$166,$F134,Import!$G$2:$G$166,$G134)</f>
        <v>0</v>
      </c>
      <c r="AV134" s="25">
        <f ca="1">SUMIFS(Import!AV$2:AV$166,Import!$F$2:$F$166,$F134,Import!$G$2:$G$166,$G134)</f>
        <v>0</v>
      </c>
      <c r="AW134" s="25">
        <f ca="1">SUMIFS(Import!AW$2:AW$166,Import!$F$2:$F$166,$F134,Import!$G$2:$G$166,$G134)</f>
        <v>0</v>
      </c>
      <c r="BB134" s="25">
        <f ca="1">SUMIFS(Import!BB$2:BB$166,Import!$F$2:$F$166,$F134,Import!$G$2:$G$166,$G134)</f>
        <v>0</v>
      </c>
      <c r="BC134" s="25">
        <f ca="1">SUMIFS(Import!BC$2:BC$166,Import!$F$2:$F$166,$F134,Import!$G$2:$G$166,$G134)</f>
        <v>0</v>
      </c>
      <c r="BD134" s="25">
        <f ca="1">SUMIFS(Import!BD$2:BD$166,Import!$F$2:$F$166,$F134,Import!$G$2:$G$166,$G134)</f>
        <v>0</v>
      </c>
      <c r="BI134" s="25">
        <f ca="1">SUMIFS(Import!BI$2:BI$166,Import!$F$2:$F$166,$F134,Import!$G$2:$G$166,$G134)</f>
        <v>0</v>
      </c>
      <c r="BJ134" s="25">
        <f ca="1">SUMIFS(Import!BJ$2:BJ$166,Import!$F$2:$F$166,$F134,Import!$G$2:$G$166,$G134)</f>
        <v>0</v>
      </c>
      <c r="BK134" s="25">
        <f ca="1">SUMIFS(Import!BK$2:BK$166,Import!$F$2:$F$166,$F134,Import!$G$2:$G$166,$G134)</f>
        <v>0</v>
      </c>
      <c r="BP134" s="25">
        <f ca="1">SUMIFS(Import!BP$2:BP$166,Import!$F$2:$F$166,$F134,Import!$G$2:$G$166,$G134)</f>
        <v>0</v>
      </c>
      <c r="BQ134" s="25">
        <f ca="1">SUMIFS(Import!BQ$2:BQ$166,Import!$F$2:$F$166,$F134,Import!$G$2:$G$166,$G134)</f>
        <v>0</v>
      </c>
      <c r="BR134" s="25">
        <f ca="1">SUMIFS(Import!BR$2:BR$166,Import!$F$2:$F$166,$F134,Import!$G$2:$G$166,$G134)</f>
        <v>0</v>
      </c>
      <c r="BW134" s="25">
        <f ca="1">SUMIFS(Import!BW$2:BW$166,Import!$F$2:$F$166,$F134,Import!$G$2:$G$166,$G134)</f>
        <v>0</v>
      </c>
      <c r="BX134" s="25">
        <f ca="1">SUMIFS(Import!BX$2:BX$166,Import!$F$2:$F$166,$F134,Import!$G$2:$G$166,$G134)</f>
        <v>0</v>
      </c>
      <c r="BY134" s="25">
        <f ca="1">SUMIFS(Import!BY$2:BY$166,Import!$F$2:$F$166,$F134,Import!$G$2:$G$166,$G134)</f>
        <v>0</v>
      </c>
      <c r="CD134" s="25">
        <f ca="1">SUMIFS(Import!CD$2:CD$166,Import!$F$2:$F$166,$F134,Import!$G$2:$G$166,$G134)</f>
        <v>0</v>
      </c>
      <c r="CE134" s="25">
        <f ca="1">SUMIFS(Import!CE$2:CE$166,Import!$F$2:$F$166,$F134,Import!$G$2:$G$166,$G134)</f>
        <v>0</v>
      </c>
      <c r="CF134" s="25">
        <f ca="1">SUMIFS(Import!CF$2:CF$166,Import!$F$2:$F$166,$F134,Import!$G$2:$G$166,$G134)</f>
        <v>0</v>
      </c>
      <c r="CK134" s="25">
        <f ca="1">SUMIFS(Import!CK$2:CK$166,Import!$F$2:$F$166,$F134,Import!$G$2:$G$166,$G134)</f>
        <v>0</v>
      </c>
      <c r="CL134" s="25">
        <f ca="1">SUMIFS(Import!CL$2:CL$166,Import!$F$2:$F$166,$F134,Import!$G$2:$G$166,$G134)</f>
        <v>0</v>
      </c>
      <c r="CM134" s="25">
        <f ca="1">SUMIFS(Import!CM$2:CM$166,Import!$F$2:$F$166,$F134,Import!$G$2:$G$166,$G134)</f>
        <v>0</v>
      </c>
      <c r="CR134" s="25">
        <f ca="1">SUMIFS(Import!CR$2:CR$166,Import!$F$2:$F$166,$F134,Import!$G$2:$G$166,$G134)</f>
        <v>0</v>
      </c>
      <c r="CS134" s="25">
        <f ca="1">SUMIFS(Import!CS$2:CS$166,Import!$F$2:$F$166,$F134,Import!$G$2:$G$166,$G134)</f>
        <v>0</v>
      </c>
      <c r="CT134" s="25">
        <f ca="1">SUMIFS(Import!CT$2:CT$166,Import!$F$2:$F$166,$F134,Import!$G$2:$G$166,$G134)</f>
        <v>0</v>
      </c>
    </row>
    <row r="135" spans="1:98" s="25" customFormat="1" x14ac:dyDescent="0.15">
      <c r="A135" s="109" t="s">
        <v>28</v>
      </c>
      <c r="B135" s="25" t="s">
        <v>29</v>
      </c>
      <c r="C135" s="25">
        <v>1</v>
      </c>
      <c r="D135" s="25" t="s">
        <v>30</v>
      </c>
      <c r="E135" s="25">
        <v>35</v>
      </c>
      <c r="F135" s="25" t="s">
        <v>63</v>
      </c>
      <c r="G135" s="25">
        <v>11</v>
      </c>
      <c r="H135" s="156">
        <f>IF(SUMIFS(Import!H$2:H$237,Import!$F$2:$F$237,$F135,Import!$G$2:$G$237,$G135)=0,Data_T1!$H135,SUMIFS(Import!H$2:H$237,Import!$F$2:$F$237,$F135,Import!$G$2:$G$237,$G135))</f>
        <v>1402</v>
      </c>
      <c r="I135" s="156">
        <f>SUMIFS(Import!I$2:I$237,Import!$F$2:$F$237,$F135,Import!$G$2:$G$237,$G135)</f>
        <v>734</v>
      </c>
      <c r="J135" s="25">
        <f>SUMIFS(Import!J$2:J$237,Import!$F$2:$F$237,$F135,Import!$G$2:$G$237,$G135)</f>
        <v>52.35</v>
      </c>
      <c r="K135" s="156">
        <f>SUMIFS(Import!K$2:K$237,Import!$F$2:$F$237,$F135,Import!$G$2:$G$237,$G135)</f>
        <v>668</v>
      </c>
      <c r="L135" s="25">
        <f>SUMIFS(Import!L$2:L$237,Import!$F$2:$F$237,$F135,Import!$G$2:$G$237,$G135)</f>
        <v>47.65</v>
      </c>
      <c r="M135" s="156">
        <f>SUMIFS(Import!M$2:M$237,Import!$F$2:$F$237,$F135,Import!$G$2:$G$237,$G135)</f>
        <v>18</v>
      </c>
      <c r="N135" s="25">
        <f>SUMIFS(Import!N$2:N$237,Import!$F$2:$F$237,$F135,Import!$G$2:$G$237,$G135)</f>
        <v>1.28</v>
      </c>
      <c r="O135" s="25">
        <f>SUMIFS(Import!O$2:O$237,Import!$F$2:$F$237,$F135,Import!$G$2:$G$237,$G135)</f>
        <v>2.69</v>
      </c>
      <c r="P135" s="156">
        <f>SUMIFS(Import!P$2:P$237,Import!$F$2:$F$237,$F135,Import!$G$2:$G$237,$G135)</f>
        <v>16</v>
      </c>
      <c r="Q135" s="25">
        <f>SUMIFS(Import!Q$2:Q$237,Import!$F$2:$F$237,$F135,Import!$G$2:$G$237,$G135)</f>
        <v>1.1399999999999999</v>
      </c>
      <c r="R135" s="25">
        <f>SUMIFS(Import!R$2:R$237,Import!$F$2:$F$237,$F135,Import!$G$2:$G$237,$G135)</f>
        <v>2.4</v>
      </c>
      <c r="S135" s="156">
        <f>SUMIFS(Import!S$2:S$237,Import!$F$2:$F$237,$F135,Import!$G$2:$G$237,$G135)</f>
        <v>634</v>
      </c>
      <c r="T135" s="25">
        <f>SUMIFS(Import!T$2:T$237,Import!$F$2:$F$237,$F135,Import!$G$2:$G$237,$G135)</f>
        <v>45.22</v>
      </c>
      <c r="U135" s="25">
        <f>SUMIFS(Import!U$2:U$237,Import!$F$2:$F$237,$F135,Import!$G$2:$G$237,$G135)</f>
        <v>94.91</v>
      </c>
      <c r="V135" s="25">
        <v>1</v>
      </c>
      <c r="W135" s="25" t="s">
        <v>32</v>
      </c>
      <c r="X135" s="25" t="s">
        <v>33</v>
      </c>
      <c r="Y135" s="25" t="s">
        <v>34</v>
      </c>
      <c r="Z135" s="160">
        <f>SUMIFS(Import!Z$2:Z$237,Import!$F$2:$F$237,$F135,Import!$G$2:$G$237,$G135)</f>
        <v>348</v>
      </c>
      <c r="AA135" s="25">
        <f>SUMIFS(Import!AA$2:AA$237,Import!$F$2:$F$237,$F135,Import!$G$2:$G$237,$G135)</f>
        <v>24.82</v>
      </c>
      <c r="AB135" s="176">
        <f>SUMIFS(Import!AB$2:AB$237,Import!$F$2:$F$237,$F135,Import!$G$2:$G$237,$G135)</f>
        <v>54.89</v>
      </c>
      <c r="AC135" s="25">
        <v>2</v>
      </c>
      <c r="AD135" s="25" t="s">
        <v>35</v>
      </c>
      <c r="AE135" s="25" t="s">
        <v>36</v>
      </c>
      <c r="AF135" s="25" t="s">
        <v>37</v>
      </c>
      <c r="AG135" s="160">
        <f>SUMIFS(Import!AG$2:AG$237,Import!$F$2:$F$237,$F135,Import!$G$2:$G$237,$G135)</f>
        <v>286</v>
      </c>
      <c r="AH135" s="25">
        <f>SUMIFS(Import!AH$2:AH$237,Import!$F$2:$F$237,$F135,Import!$G$2:$G$237,$G135)</f>
        <v>20.399999999999999</v>
      </c>
      <c r="AI135" s="118">
        <f>SUMIFS(Import!AI$2:AI$237,Import!$F$2:$F$237,$F135,Import!$G$2:$G$237,$G135)</f>
        <v>45.11</v>
      </c>
      <c r="AN135" s="25">
        <f ca="1">SUMIFS(Import!AN$2:AN$166,Import!$F$2:$F$166,$F135,Import!$G$2:$G$166,$G135)</f>
        <v>0</v>
      </c>
      <c r="AO135" s="25">
        <f ca="1">SUMIFS(Import!AO$2:AO$166,Import!$F$2:$F$166,$F135,Import!$G$2:$G$166,$G135)</f>
        <v>0</v>
      </c>
      <c r="AP135" s="25">
        <f ca="1">SUMIFS(Import!AP$2:AP$166,Import!$F$2:$F$166,$F135,Import!$G$2:$G$166,$G135)</f>
        <v>0</v>
      </c>
      <c r="AU135" s="25">
        <f ca="1">SUMIFS(Import!AU$2:AU$166,Import!$F$2:$F$166,$F135,Import!$G$2:$G$166,$G135)</f>
        <v>0</v>
      </c>
      <c r="AV135" s="25">
        <f ca="1">SUMIFS(Import!AV$2:AV$166,Import!$F$2:$F$166,$F135,Import!$G$2:$G$166,$G135)</f>
        <v>0</v>
      </c>
      <c r="AW135" s="25">
        <f ca="1">SUMIFS(Import!AW$2:AW$166,Import!$F$2:$F$166,$F135,Import!$G$2:$G$166,$G135)</f>
        <v>0</v>
      </c>
      <c r="BB135" s="25">
        <f ca="1">SUMIFS(Import!BB$2:BB$166,Import!$F$2:$F$166,$F135,Import!$G$2:$G$166,$G135)</f>
        <v>0</v>
      </c>
      <c r="BC135" s="25">
        <f ca="1">SUMIFS(Import!BC$2:BC$166,Import!$F$2:$F$166,$F135,Import!$G$2:$G$166,$G135)</f>
        <v>0</v>
      </c>
      <c r="BD135" s="25">
        <f ca="1">SUMIFS(Import!BD$2:BD$166,Import!$F$2:$F$166,$F135,Import!$G$2:$G$166,$G135)</f>
        <v>0</v>
      </c>
      <c r="BI135" s="25">
        <f ca="1">SUMIFS(Import!BI$2:BI$166,Import!$F$2:$F$166,$F135,Import!$G$2:$G$166,$G135)</f>
        <v>0</v>
      </c>
      <c r="BJ135" s="25">
        <f ca="1">SUMIFS(Import!BJ$2:BJ$166,Import!$F$2:$F$166,$F135,Import!$G$2:$G$166,$G135)</f>
        <v>0</v>
      </c>
      <c r="BK135" s="25">
        <f ca="1">SUMIFS(Import!BK$2:BK$166,Import!$F$2:$F$166,$F135,Import!$G$2:$G$166,$G135)</f>
        <v>0</v>
      </c>
      <c r="BP135" s="25">
        <f ca="1">SUMIFS(Import!BP$2:BP$166,Import!$F$2:$F$166,$F135,Import!$G$2:$G$166,$G135)</f>
        <v>0</v>
      </c>
      <c r="BQ135" s="25">
        <f ca="1">SUMIFS(Import!BQ$2:BQ$166,Import!$F$2:$F$166,$F135,Import!$G$2:$G$166,$G135)</f>
        <v>0</v>
      </c>
      <c r="BR135" s="25">
        <f ca="1">SUMIFS(Import!BR$2:BR$166,Import!$F$2:$F$166,$F135,Import!$G$2:$G$166,$G135)</f>
        <v>0</v>
      </c>
      <c r="BW135" s="25">
        <f ca="1">SUMIFS(Import!BW$2:BW$166,Import!$F$2:$F$166,$F135,Import!$G$2:$G$166,$G135)</f>
        <v>0</v>
      </c>
      <c r="BX135" s="25">
        <f ca="1">SUMIFS(Import!BX$2:BX$166,Import!$F$2:$F$166,$F135,Import!$G$2:$G$166,$G135)</f>
        <v>0</v>
      </c>
      <c r="BY135" s="25">
        <f ca="1">SUMIFS(Import!BY$2:BY$166,Import!$F$2:$F$166,$F135,Import!$G$2:$G$166,$G135)</f>
        <v>0</v>
      </c>
      <c r="CD135" s="25">
        <f ca="1">SUMIFS(Import!CD$2:CD$166,Import!$F$2:$F$166,$F135,Import!$G$2:$G$166,$G135)</f>
        <v>0</v>
      </c>
      <c r="CE135" s="25">
        <f ca="1">SUMIFS(Import!CE$2:CE$166,Import!$F$2:$F$166,$F135,Import!$G$2:$G$166,$G135)</f>
        <v>0</v>
      </c>
      <c r="CF135" s="25">
        <f ca="1">SUMIFS(Import!CF$2:CF$166,Import!$F$2:$F$166,$F135,Import!$G$2:$G$166,$G135)</f>
        <v>0</v>
      </c>
      <c r="CK135" s="25">
        <f ca="1">SUMIFS(Import!CK$2:CK$166,Import!$F$2:$F$166,$F135,Import!$G$2:$G$166,$G135)</f>
        <v>0</v>
      </c>
      <c r="CL135" s="25">
        <f ca="1">SUMIFS(Import!CL$2:CL$166,Import!$F$2:$F$166,$F135,Import!$G$2:$G$166,$G135)</f>
        <v>0</v>
      </c>
      <c r="CM135" s="25">
        <f ca="1">SUMIFS(Import!CM$2:CM$166,Import!$F$2:$F$166,$F135,Import!$G$2:$G$166,$G135)</f>
        <v>0</v>
      </c>
      <c r="CR135" s="25">
        <f ca="1">SUMIFS(Import!CR$2:CR$166,Import!$F$2:$F$166,$F135,Import!$G$2:$G$166,$G135)</f>
        <v>0</v>
      </c>
      <c r="CS135" s="25">
        <f ca="1">SUMIFS(Import!CS$2:CS$166,Import!$F$2:$F$166,$F135,Import!$G$2:$G$166,$G135)</f>
        <v>0</v>
      </c>
      <c r="CT135" s="25">
        <f ca="1">SUMIFS(Import!CT$2:CT$166,Import!$F$2:$F$166,$F135,Import!$G$2:$G$166,$G135)</f>
        <v>0</v>
      </c>
    </row>
    <row r="136" spans="1:98" s="25" customFormat="1" x14ac:dyDescent="0.15">
      <c r="A136" s="109" t="s">
        <v>28</v>
      </c>
      <c r="B136" s="25" t="s">
        <v>29</v>
      </c>
      <c r="C136" s="25">
        <v>1</v>
      </c>
      <c r="D136" s="25" t="s">
        <v>30</v>
      </c>
      <c r="E136" s="25">
        <v>35</v>
      </c>
      <c r="F136" s="25" t="s">
        <v>63</v>
      </c>
      <c r="G136" s="25">
        <v>12</v>
      </c>
      <c r="H136" s="156">
        <f>IF(SUMIFS(Import!H$2:H$237,Import!$F$2:$F$237,$F136,Import!$G$2:$G$237,$G136)=0,Data_T1!$H136,SUMIFS(Import!H$2:H$237,Import!$F$2:$F$237,$F136,Import!$G$2:$G$237,$G136))</f>
        <v>1491</v>
      </c>
      <c r="I136" s="156">
        <f>SUMIFS(Import!I$2:I$237,Import!$F$2:$F$237,$F136,Import!$G$2:$G$237,$G136)</f>
        <v>726</v>
      </c>
      <c r="J136" s="25">
        <f>SUMIFS(Import!J$2:J$237,Import!$F$2:$F$237,$F136,Import!$G$2:$G$237,$G136)</f>
        <v>48.69</v>
      </c>
      <c r="K136" s="156">
        <f>SUMIFS(Import!K$2:K$237,Import!$F$2:$F$237,$F136,Import!$G$2:$G$237,$G136)</f>
        <v>765</v>
      </c>
      <c r="L136" s="25">
        <f>SUMIFS(Import!L$2:L$237,Import!$F$2:$F$237,$F136,Import!$G$2:$G$237,$G136)</f>
        <v>51.31</v>
      </c>
      <c r="M136" s="156">
        <f>SUMIFS(Import!M$2:M$237,Import!$F$2:$F$237,$F136,Import!$G$2:$G$237,$G136)</f>
        <v>38</v>
      </c>
      <c r="N136" s="25">
        <f>SUMIFS(Import!N$2:N$237,Import!$F$2:$F$237,$F136,Import!$G$2:$G$237,$G136)</f>
        <v>2.5499999999999998</v>
      </c>
      <c r="O136" s="25">
        <f>SUMIFS(Import!O$2:O$237,Import!$F$2:$F$237,$F136,Import!$G$2:$G$237,$G136)</f>
        <v>4.97</v>
      </c>
      <c r="P136" s="156">
        <f>SUMIFS(Import!P$2:P$237,Import!$F$2:$F$237,$F136,Import!$G$2:$G$237,$G136)</f>
        <v>23</v>
      </c>
      <c r="Q136" s="25">
        <f>SUMIFS(Import!Q$2:Q$237,Import!$F$2:$F$237,$F136,Import!$G$2:$G$237,$G136)</f>
        <v>1.54</v>
      </c>
      <c r="R136" s="25">
        <f>SUMIFS(Import!R$2:R$237,Import!$F$2:$F$237,$F136,Import!$G$2:$G$237,$G136)</f>
        <v>3.01</v>
      </c>
      <c r="S136" s="156">
        <f>SUMIFS(Import!S$2:S$237,Import!$F$2:$F$237,$F136,Import!$G$2:$G$237,$G136)</f>
        <v>704</v>
      </c>
      <c r="T136" s="25">
        <f>SUMIFS(Import!T$2:T$237,Import!$F$2:$F$237,$F136,Import!$G$2:$G$237,$G136)</f>
        <v>47.22</v>
      </c>
      <c r="U136" s="25">
        <f>SUMIFS(Import!U$2:U$237,Import!$F$2:$F$237,$F136,Import!$G$2:$G$237,$G136)</f>
        <v>92.03</v>
      </c>
      <c r="V136" s="25">
        <v>1</v>
      </c>
      <c r="W136" s="25" t="s">
        <v>32</v>
      </c>
      <c r="X136" s="25" t="s">
        <v>33</v>
      </c>
      <c r="Y136" s="25" t="s">
        <v>34</v>
      </c>
      <c r="Z136" s="160">
        <f>SUMIFS(Import!Z$2:Z$237,Import!$F$2:$F$237,$F136,Import!$G$2:$G$237,$G136)</f>
        <v>425</v>
      </c>
      <c r="AA136" s="25">
        <f>SUMIFS(Import!AA$2:AA$237,Import!$F$2:$F$237,$F136,Import!$G$2:$G$237,$G136)</f>
        <v>28.5</v>
      </c>
      <c r="AB136" s="176">
        <f>SUMIFS(Import!AB$2:AB$237,Import!$F$2:$F$237,$F136,Import!$G$2:$G$237,$G136)</f>
        <v>60.37</v>
      </c>
      <c r="AC136" s="25">
        <v>2</v>
      </c>
      <c r="AD136" s="25" t="s">
        <v>35</v>
      </c>
      <c r="AE136" s="25" t="s">
        <v>36</v>
      </c>
      <c r="AF136" s="25" t="s">
        <v>37</v>
      </c>
      <c r="AG136" s="160">
        <f>SUMIFS(Import!AG$2:AG$237,Import!$F$2:$F$237,$F136,Import!$G$2:$G$237,$G136)</f>
        <v>279</v>
      </c>
      <c r="AH136" s="25">
        <f>SUMIFS(Import!AH$2:AH$237,Import!$F$2:$F$237,$F136,Import!$G$2:$G$237,$G136)</f>
        <v>18.71</v>
      </c>
      <c r="AI136" s="118">
        <f>SUMIFS(Import!AI$2:AI$237,Import!$F$2:$F$237,$F136,Import!$G$2:$G$237,$G136)</f>
        <v>39.630000000000003</v>
      </c>
      <c r="AN136" s="25">
        <f ca="1">SUMIFS(Import!AN$2:AN$166,Import!$F$2:$F$166,$F136,Import!$G$2:$G$166,$G136)</f>
        <v>0</v>
      </c>
      <c r="AO136" s="25">
        <f ca="1">SUMIFS(Import!AO$2:AO$166,Import!$F$2:$F$166,$F136,Import!$G$2:$G$166,$G136)</f>
        <v>0</v>
      </c>
      <c r="AP136" s="25">
        <f ca="1">SUMIFS(Import!AP$2:AP$166,Import!$F$2:$F$166,$F136,Import!$G$2:$G$166,$G136)</f>
        <v>0</v>
      </c>
      <c r="AU136" s="25">
        <f ca="1">SUMIFS(Import!AU$2:AU$166,Import!$F$2:$F$166,$F136,Import!$G$2:$G$166,$G136)</f>
        <v>0</v>
      </c>
      <c r="AV136" s="25">
        <f ca="1">SUMIFS(Import!AV$2:AV$166,Import!$F$2:$F$166,$F136,Import!$G$2:$G$166,$G136)</f>
        <v>0</v>
      </c>
      <c r="AW136" s="25">
        <f ca="1">SUMIFS(Import!AW$2:AW$166,Import!$F$2:$F$166,$F136,Import!$G$2:$G$166,$G136)</f>
        <v>0</v>
      </c>
      <c r="BB136" s="25">
        <f ca="1">SUMIFS(Import!BB$2:BB$166,Import!$F$2:$F$166,$F136,Import!$G$2:$G$166,$G136)</f>
        <v>0</v>
      </c>
      <c r="BC136" s="25">
        <f ca="1">SUMIFS(Import!BC$2:BC$166,Import!$F$2:$F$166,$F136,Import!$G$2:$G$166,$G136)</f>
        <v>0</v>
      </c>
      <c r="BD136" s="25">
        <f ca="1">SUMIFS(Import!BD$2:BD$166,Import!$F$2:$F$166,$F136,Import!$G$2:$G$166,$G136)</f>
        <v>0</v>
      </c>
      <c r="BI136" s="25">
        <f ca="1">SUMIFS(Import!BI$2:BI$166,Import!$F$2:$F$166,$F136,Import!$G$2:$G$166,$G136)</f>
        <v>0</v>
      </c>
      <c r="BJ136" s="25">
        <f ca="1">SUMIFS(Import!BJ$2:BJ$166,Import!$F$2:$F$166,$F136,Import!$G$2:$G$166,$G136)</f>
        <v>0</v>
      </c>
      <c r="BK136" s="25">
        <f ca="1">SUMIFS(Import!BK$2:BK$166,Import!$F$2:$F$166,$F136,Import!$G$2:$G$166,$G136)</f>
        <v>0</v>
      </c>
      <c r="BP136" s="25">
        <f ca="1">SUMIFS(Import!BP$2:BP$166,Import!$F$2:$F$166,$F136,Import!$G$2:$G$166,$G136)</f>
        <v>0</v>
      </c>
      <c r="BQ136" s="25">
        <f ca="1">SUMIFS(Import!BQ$2:BQ$166,Import!$F$2:$F$166,$F136,Import!$G$2:$G$166,$G136)</f>
        <v>0</v>
      </c>
      <c r="BR136" s="25">
        <f ca="1">SUMIFS(Import!BR$2:BR$166,Import!$F$2:$F$166,$F136,Import!$G$2:$G$166,$G136)</f>
        <v>0</v>
      </c>
      <c r="BW136" s="25">
        <f ca="1">SUMIFS(Import!BW$2:BW$166,Import!$F$2:$F$166,$F136,Import!$G$2:$G$166,$G136)</f>
        <v>0</v>
      </c>
      <c r="BX136" s="25">
        <f ca="1">SUMIFS(Import!BX$2:BX$166,Import!$F$2:$F$166,$F136,Import!$G$2:$G$166,$G136)</f>
        <v>0</v>
      </c>
      <c r="BY136" s="25">
        <f ca="1">SUMIFS(Import!BY$2:BY$166,Import!$F$2:$F$166,$F136,Import!$G$2:$G$166,$G136)</f>
        <v>0</v>
      </c>
      <c r="CD136" s="25">
        <f ca="1">SUMIFS(Import!CD$2:CD$166,Import!$F$2:$F$166,$F136,Import!$G$2:$G$166,$G136)</f>
        <v>0</v>
      </c>
      <c r="CE136" s="25">
        <f ca="1">SUMIFS(Import!CE$2:CE$166,Import!$F$2:$F$166,$F136,Import!$G$2:$G$166,$G136)</f>
        <v>0</v>
      </c>
      <c r="CF136" s="25">
        <f ca="1">SUMIFS(Import!CF$2:CF$166,Import!$F$2:$F$166,$F136,Import!$G$2:$G$166,$G136)</f>
        <v>0</v>
      </c>
      <c r="CK136" s="25">
        <f ca="1">SUMIFS(Import!CK$2:CK$166,Import!$F$2:$F$166,$F136,Import!$G$2:$G$166,$G136)</f>
        <v>0</v>
      </c>
      <c r="CL136" s="25">
        <f ca="1">SUMIFS(Import!CL$2:CL$166,Import!$F$2:$F$166,$F136,Import!$G$2:$G$166,$G136)</f>
        <v>0</v>
      </c>
      <c r="CM136" s="25">
        <f ca="1">SUMIFS(Import!CM$2:CM$166,Import!$F$2:$F$166,$F136,Import!$G$2:$G$166,$G136)</f>
        <v>0</v>
      </c>
      <c r="CR136" s="25">
        <f ca="1">SUMIFS(Import!CR$2:CR$166,Import!$F$2:$F$166,$F136,Import!$G$2:$G$166,$G136)</f>
        <v>0</v>
      </c>
      <c r="CS136" s="25">
        <f ca="1">SUMIFS(Import!CS$2:CS$166,Import!$F$2:$F$166,$F136,Import!$G$2:$G$166,$G136)</f>
        <v>0</v>
      </c>
      <c r="CT136" s="25">
        <f ca="1">SUMIFS(Import!CT$2:CT$166,Import!$F$2:$F$166,$F136,Import!$G$2:$G$166,$G136)</f>
        <v>0</v>
      </c>
    </row>
    <row r="137" spans="1:98" s="25" customFormat="1" x14ac:dyDescent="0.15">
      <c r="A137" s="109" t="s">
        <v>28</v>
      </c>
      <c r="B137" s="25" t="s">
        <v>29</v>
      </c>
      <c r="C137" s="25">
        <v>1</v>
      </c>
      <c r="D137" s="25" t="s">
        <v>30</v>
      </c>
      <c r="E137" s="25">
        <v>35</v>
      </c>
      <c r="F137" s="25" t="s">
        <v>63</v>
      </c>
      <c r="G137" s="25">
        <v>13</v>
      </c>
      <c r="H137" s="156">
        <f>IF(SUMIFS(Import!H$2:H$237,Import!$F$2:$F$237,$F137,Import!$G$2:$G$237,$G137)=0,Data_T1!$H137,SUMIFS(Import!H$2:H$237,Import!$F$2:$F$237,$F137,Import!$G$2:$G$237,$G137))</f>
        <v>1062</v>
      </c>
      <c r="I137" s="156">
        <f>SUMIFS(Import!I$2:I$237,Import!$F$2:$F$237,$F137,Import!$G$2:$G$237,$G137)</f>
        <v>548</v>
      </c>
      <c r="J137" s="25">
        <f>SUMIFS(Import!J$2:J$237,Import!$F$2:$F$237,$F137,Import!$G$2:$G$237,$G137)</f>
        <v>51.6</v>
      </c>
      <c r="K137" s="156">
        <f>SUMIFS(Import!K$2:K$237,Import!$F$2:$F$237,$F137,Import!$G$2:$G$237,$G137)</f>
        <v>514</v>
      </c>
      <c r="L137" s="25">
        <f>SUMIFS(Import!L$2:L$237,Import!$F$2:$F$237,$F137,Import!$G$2:$G$237,$G137)</f>
        <v>48.4</v>
      </c>
      <c r="M137" s="156">
        <f>SUMIFS(Import!M$2:M$237,Import!$F$2:$F$237,$F137,Import!$G$2:$G$237,$G137)</f>
        <v>33</v>
      </c>
      <c r="N137" s="25">
        <f>SUMIFS(Import!N$2:N$237,Import!$F$2:$F$237,$F137,Import!$G$2:$G$237,$G137)</f>
        <v>3.11</v>
      </c>
      <c r="O137" s="25">
        <f>SUMIFS(Import!O$2:O$237,Import!$F$2:$F$237,$F137,Import!$G$2:$G$237,$G137)</f>
        <v>6.42</v>
      </c>
      <c r="P137" s="156">
        <f>SUMIFS(Import!P$2:P$237,Import!$F$2:$F$237,$F137,Import!$G$2:$G$237,$G137)</f>
        <v>16</v>
      </c>
      <c r="Q137" s="25">
        <f>SUMIFS(Import!Q$2:Q$237,Import!$F$2:$F$237,$F137,Import!$G$2:$G$237,$G137)</f>
        <v>1.51</v>
      </c>
      <c r="R137" s="25">
        <f>SUMIFS(Import!R$2:R$237,Import!$F$2:$F$237,$F137,Import!$G$2:$G$237,$G137)</f>
        <v>3.11</v>
      </c>
      <c r="S137" s="156">
        <f>SUMIFS(Import!S$2:S$237,Import!$F$2:$F$237,$F137,Import!$G$2:$G$237,$G137)</f>
        <v>465</v>
      </c>
      <c r="T137" s="25">
        <f>SUMIFS(Import!T$2:T$237,Import!$F$2:$F$237,$F137,Import!$G$2:$G$237,$G137)</f>
        <v>43.79</v>
      </c>
      <c r="U137" s="25">
        <f>SUMIFS(Import!U$2:U$237,Import!$F$2:$F$237,$F137,Import!$G$2:$G$237,$G137)</f>
        <v>90.47</v>
      </c>
      <c r="V137" s="25">
        <v>1</v>
      </c>
      <c r="W137" s="25" t="s">
        <v>32</v>
      </c>
      <c r="X137" s="25" t="s">
        <v>33</v>
      </c>
      <c r="Y137" s="25" t="s">
        <v>34</v>
      </c>
      <c r="Z137" s="160">
        <f>SUMIFS(Import!Z$2:Z$237,Import!$F$2:$F$237,$F137,Import!$G$2:$G$237,$G137)</f>
        <v>307</v>
      </c>
      <c r="AA137" s="25">
        <f>SUMIFS(Import!AA$2:AA$237,Import!$F$2:$F$237,$F137,Import!$G$2:$G$237,$G137)</f>
        <v>28.91</v>
      </c>
      <c r="AB137" s="176">
        <f>SUMIFS(Import!AB$2:AB$237,Import!$F$2:$F$237,$F137,Import!$G$2:$G$237,$G137)</f>
        <v>66.02</v>
      </c>
      <c r="AC137" s="25">
        <v>2</v>
      </c>
      <c r="AD137" s="25" t="s">
        <v>35</v>
      </c>
      <c r="AE137" s="25" t="s">
        <v>36</v>
      </c>
      <c r="AF137" s="25" t="s">
        <v>37</v>
      </c>
      <c r="AG137" s="160">
        <f>SUMIFS(Import!AG$2:AG$237,Import!$F$2:$F$237,$F137,Import!$G$2:$G$237,$G137)</f>
        <v>158</v>
      </c>
      <c r="AH137" s="25">
        <f>SUMIFS(Import!AH$2:AH$237,Import!$F$2:$F$237,$F137,Import!$G$2:$G$237,$G137)</f>
        <v>14.88</v>
      </c>
      <c r="AI137" s="118">
        <f>SUMIFS(Import!AI$2:AI$237,Import!$F$2:$F$237,$F137,Import!$G$2:$G$237,$G137)</f>
        <v>33.979999999999997</v>
      </c>
      <c r="AN137" s="25">
        <f ca="1">SUMIFS(Import!AN$2:AN$166,Import!$F$2:$F$166,$F137,Import!$G$2:$G$166,$G137)</f>
        <v>0</v>
      </c>
      <c r="AO137" s="25">
        <f ca="1">SUMIFS(Import!AO$2:AO$166,Import!$F$2:$F$166,$F137,Import!$G$2:$G$166,$G137)</f>
        <v>0</v>
      </c>
      <c r="AP137" s="25">
        <f ca="1">SUMIFS(Import!AP$2:AP$166,Import!$F$2:$F$166,$F137,Import!$G$2:$G$166,$G137)</f>
        <v>0</v>
      </c>
      <c r="AU137" s="25">
        <f ca="1">SUMIFS(Import!AU$2:AU$166,Import!$F$2:$F$166,$F137,Import!$G$2:$G$166,$G137)</f>
        <v>0</v>
      </c>
      <c r="AV137" s="25">
        <f ca="1">SUMIFS(Import!AV$2:AV$166,Import!$F$2:$F$166,$F137,Import!$G$2:$G$166,$G137)</f>
        <v>0</v>
      </c>
      <c r="AW137" s="25">
        <f ca="1">SUMIFS(Import!AW$2:AW$166,Import!$F$2:$F$166,$F137,Import!$G$2:$G$166,$G137)</f>
        <v>0</v>
      </c>
      <c r="BB137" s="25">
        <f ca="1">SUMIFS(Import!BB$2:BB$166,Import!$F$2:$F$166,$F137,Import!$G$2:$G$166,$G137)</f>
        <v>0</v>
      </c>
      <c r="BC137" s="25">
        <f ca="1">SUMIFS(Import!BC$2:BC$166,Import!$F$2:$F$166,$F137,Import!$G$2:$G$166,$G137)</f>
        <v>0</v>
      </c>
      <c r="BD137" s="25">
        <f ca="1">SUMIFS(Import!BD$2:BD$166,Import!$F$2:$F$166,$F137,Import!$G$2:$G$166,$G137)</f>
        <v>0</v>
      </c>
      <c r="BI137" s="25">
        <f ca="1">SUMIFS(Import!BI$2:BI$166,Import!$F$2:$F$166,$F137,Import!$G$2:$G$166,$G137)</f>
        <v>0</v>
      </c>
      <c r="BJ137" s="25">
        <f ca="1">SUMIFS(Import!BJ$2:BJ$166,Import!$F$2:$F$166,$F137,Import!$G$2:$G$166,$G137)</f>
        <v>0</v>
      </c>
      <c r="BK137" s="25">
        <f ca="1">SUMIFS(Import!BK$2:BK$166,Import!$F$2:$F$166,$F137,Import!$G$2:$G$166,$G137)</f>
        <v>0</v>
      </c>
      <c r="BP137" s="25">
        <f ca="1">SUMIFS(Import!BP$2:BP$166,Import!$F$2:$F$166,$F137,Import!$G$2:$G$166,$G137)</f>
        <v>0</v>
      </c>
      <c r="BQ137" s="25">
        <f ca="1">SUMIFS(Import!BQ$2:BQ$166,Import!$F$2:$F$166,$F137,Import!$G$2:$G$166,$G137)</f>
        <v>0</v>
      </c>
      <c r="BR137" s="25">
        <f ca="1">SUMIFS(Import!BR$2:BR$166,Import!$F$2:$F$166,$F137,Import!$G$2:$G$166,$G137)</f>
        <v>0</v>
      </c>
      <c r="BW137" s="25">
        <f ca="1">SUMIFS(Import!BW$2:BW$166,Import!$F$2:$F$166,$F137,Import!$G$2:$G$166,$G137)</f>
        <v>0</v>
      </c>
      <c r="BX137" s="25">
        <f ca="1">SUMIFS(Import!BX$2:BX$166,Import!$F$2:$F$166,$F137,Import!$G$2:$G$166,$G137)</f>
        <v>0</v>
      </c>
      <c r="BY137" s="25">
        <f ca="1">SUMIFS(Import!BY$2:BY$166,Import!$F$2:$F$166,$F137,Import!$G$2:$G$166,$G137)</f>
        <v>0</v>
      </c>
      <c r="CD137" s="25">
        <f ca="1">SUMIFS(Import!CD$2:CD$166,Import!$F$2:$F$166,$F137,Import!$G$2:$G$166,$G137)</f>
        <v>0</v>
      </c>
      <c r="CE137" s="25">
        <f ca="1">SUMIFS(Import!CE$2:CE$166,Import!$F$2:$F$166,$F137,Import!$G$2:$G$166,$G137)</f>
        <v>0</v>
      </c>
      <c r="CF137" s="25">
        <f ca="1">SUMIFS(Import!CF$2:CF$166,Import!$F$2:$F$166,$F137,Import!$G$2:$G$166,$G137)</f>
        <v>0</v>
      </c>
      <c r="CK137" s="25">
        <f ca="1">SUMIFS(Import!CK$2:CK$166,Import!$F$2:$F$166,$F137,Import!$G$2:$G$166,$G137)</f>
        <v>0</v>
      </c>
      <c r="CL137" s="25">
        <f ca="1">SUMIFS(Import!CL$2:CL$166,Import!$F$2:$F$166,$F137,Import!$G$2:$G$166,$G137)</f>
        <v>0</v>
      </c>
      <c r="CM137" s="25">
        <f ca="1">SUMIFS(Import!CM$2:CM$166,Import!$F$2:$F$166,$F137,Import!$G$2:$G$166,$G137)</f>
        <v>0</v>
      </c>
      <c r="CR137" s="25">
        <f ca="1">SUMIFS(Import!CR$2:CR$166,Import!$F$2:$F$166,$F137,Import!$G$2:$G$166,$G137)</f>
        <v>0</v>
      </c>
      <c r="CS137" s="25">
        <f ca="1">SUMIFS(Import!CS$2:CS$166,Import!$F$2:$F$166,$F137,Import!$G$2:$G$166,$G137)</f>
        <v>0</v>
      </c>
      <c r="CT137" s="25">
        <f ca="1">SUMIFS(Import!CT$2:CT$166,Import!$F$2:$F$166,$F137,Import!$G$2:$G$166,$G137)</f>
        <v>0</v>
      </c>
    </row>
    <row r="138" spans="1:98" s="25" customFormat="1" x14ac:dyDescent="0.15">
      <c r="A138" s="109" t="s">
        <v>28</v>
      </c>
      <c r="B138" s="25" t="s">
        <v>29</v>
      </c>
      <c r="C138" s="25">
        <v>1</v>
      </c>
      <c r="D138" s="25" t="s">
        <v>30</v>
      </c>
      <c r="E138" s="25">
        <v>35</v>
      </c>
      <c r="F138" s="25" t="s">
        <v>63</v>
      </c>
      <c r="G138" s="25">
        <v>14</v>
      </c>
      <c r="H138" s="156">
        <f>IF(SUMIFS(Import!H$2:H$237,Import!$F$2:$F$237,$F138,Import!$G$2:$G$237,$G138)=0,Data_T1!$H138,SUMIFS(Import!H$2:H$237,Import!$F$2:$F$237,$F138,Import!$G$2:$G$237,$G138))</f>
        <v>1488</v>
      </c>
      <c r="I138" s="156">
        <f>SUMIFS(Import!I$2:I$237,Import!$F$2:$F$237,$F138,Import!$G$2:$G$237,$G138)</f>
        <v>766</v>
      </c>
      <c r="J138" s="25">
        <f>SUMIFS(Import!J$2:J$237,Import!$F$2:$F$237,$F138,Import!$G$2:$G$237,$G138)</f>
        <v>51.48</v>
      </c>
      <c r="K138" s="156">
        <f>SUMIFS(Import!K$2:K$237,Import!$F$2:$F$237,$F138,Import!$G$2:$G$237,$G138)</f>
        <v>722</v>
      </c>
      <c r="L138" s="25">
        <f>SUMIFS(Import!L$2:L$237,Import!$F$2:$F$237,$F138,Import!$G$2:$G$237,$G138)</f>
        <v>48.52</v>
      </c>
      <c r="M138" s="156">
        <f>SUMIFS(Import!M$2:M$237,Import!$F$2:$F$237,$F138,Import!$G$2:$G$237,$G138)</f>
        <v>34</v>
      </c>
      <c r="N138" s="25">
        <f>SUMIFS(Import!N$2:N$237,Import!$F$2:$F$237,$F138,Import!$G$2:$G$237,$G138)</f>
        <v>2.2799999999999998</v>
      </c>
      <c r="O138" s="25">
        <f>SUMIFS(Import!O$2:O$237,Import!$F$2:$F$237,$F138,Import!$G$2:$G$237,$G138)</f>
        <v>4.71</v>
      </c>
      <c r="P138" s="156">
        <f>SUMIFS(Import!P$2:P$237,Import!$F$2:$F$237,$F138,Import!$G$2:$G$237,$G138)</f>
        <v>19</v>
      </c>
      <c r="Q138" s="25">
        <f>SUMIFS(Import!Q$2:Q$237,Import!$F$2:$F$237,$F138,Import!$G$2:$G$237,$G138)</f>
        <v>1.28</v>
      </c>
      <c r="R138" s="25">
        <f>SUMIFS(Import!R$2:R$237,Import!$F$2:$F$237,$F138,Import!$G$2:$G$237,$G138)</f>
        <v>2.63</v>
      </c>
      <c r="S138" s="156">
        <f>SUMIFS(Import!S$2:S$237,Import!$F$2:$F$237,$F138,Import!$G$2:$G$237,$G138)</f>
        <v>669</v>
      </c>
      <c r="T138" s="25">
        <f>SUMIFS(Import!T$2:T$237,Import!$F$2:$F$237,$F138,Import!$G$2:$G$237,$G138)</f>
        <v>44.96</v>
      </c>
      <c r="U138" s="25">
        <f>SUMIFS(Import!U$2:U$237,Import!$F$2:$F$237,$F138,Import!$G$2:$G$237,$G138)</f>
        <v>92.66</v>
      </c>
      <c r="V138" s="25">
        <v>1</v>
      </c>
      <c r="W138" s="25" t="s">
        <v>32</v>
      </c>
      <c r="X138" s="25" t="s">
        <v>33</v>
      </c>
      <c r="Y138" s="25" t="s">
        <v>34</v>
      </c>
      <c r="Z138" s="160">
        <f>SUMIFS(Import!Z$2:Z$237,Import!$F$2:$F$237,$F138,Import!$G$2:$G$237,$G138)</f>
        <v>412</v>
      </c>
      <c r="AA138" s="25">
        <f>SUMIFS(Import!AA$2:AA$237,Import!$F$2:$F$237,$F138,Import!$G$2:$G$237,$G138)</f>
        <v>27.69</v>
      </c>
      <c r="AB138" s="176">
        <f>SUMIFS(Import!AB$2:AB$237,Import!$F$2:$F$237,$F138,Import!$G$2:$G$237,$G138)</f>
        <v>61.58</v>
      </c>
      <c r="AC138" s="25">
        <v>2</v>
      </c>
      <c r="AD138" s="25" t="s">
        <v>35</v>
      </c>
      <c r="AE138" s="25" t="s">
        <v>36</v>
      </c>
      <c r="AF138" s="25" t="s">
        <v>37</v>
      </c>
      <c r="AG138" s="160">
        <f>SUMIFS(Import!AG$2:AG$237,Import!$F$2:$F$237,$F138,Import!$G$2:$G$237,$G138)</f>
        <v>257</v>
      </c>
      <c r="AH138" s="25">
        <f>SUMIFS(Import!AH$2:AH$237,Import!$F$2:$F$237,$F138,Import!$G$2:$G$237,$G138)</f>
        <v>17.27</v>
      </c>
      <c r="AI138" s="118">
        <f>SUMIFS(Import!AI$2:AI$237,Import!$F$2:$F$237,$F138,Import!$G$2:$G$237,$G138)</f>
        <v>38.42</v>
      </c>
      <c r="AN138" s="25">
        <f ca="1">SUMIFS(Import!AN$2:AN$166,Import!$F$2:$F$166,$F138,Import!$G$2:$G$166,$G138)</f>
        <v>0</v>
      </c>
      <c r="AO138" s="25">
        <f ca="1">SUMIFS(Import!AO$2:AO$166,Import!$F$2:$F$166,$F138,Import!$G$2:$G$166,$G138)</f>
        <v>0</v>
      </c>
      <c r="AP138" s="25">
        <f ca="1">SUMIFS(Import!AP$2:AP$166,Import!$F$2:$F$166,$F138,Import!$G$2:$G$166,$G138)</f>
        <v>0</v>
      </c>
      <c r="AU138" s="25">
        <f ca="1">SUMIFS(Import!AU$2:AU$166,Import!$F$2:$F$166,$F138,Import!$G$2:$G$166,$G138)</f>
        <v>0</v>
      </c>
      <c r="AV138" s="25">
        <f ca="1">SUMIFS(Import!AV$2:AV$166,Import!$F$2:$F$166,$F138,Import!$G$2:$G$166,$G138)</f>
        <v>0</v>
      </c>
      <c r="AW138" s="25">
        <f ca="1">SUMIFS(Import!AW$2:AW$166,Import!$F$2:$F$166,$F138,Import!$G$2:$G$166,$G138)</f>
        <v>0</v>
      </c>
      <c r="BB138" s="25">
        <f ca="1">SUMIFS(Import!BB$2:BB$166,Import!$F$2:$F$166,$F138,Import!$G$2:$G$166,$G138)</f>
        <v>0</v>
      </c>
      <c r="BC138" s="25">
        <f ca="1">SUMIFS(Import!BC$2:BC$166,Import!$F$2:$F$166,$F138,Import!$G$2:$G$166,$G138)</f>
        <v>0</v>
      </c>
      <c r="BD138" s="25">
        <f ca="1">SUMIFS(Import!BD$2:BD$166,Import!$F$2:$F$166,$F138,Import!$G$2:$G$166,$G138)</f>
        <v>0</v>
      </c>
      <c r="BI138" s="25">
        <f ca="1">SUMIFS(Import!BI$2:BI$166,Import!$F$2:$F$166,$F138,Import!$G$2:$G$166,$G138)</f>
        <v>0</v>
      </c>
      <c r="BJ138" s="25">
        <f ca="1">SUMIFS(Import!BJ$2:BJ$166,Import!$F$2:$F$166,$F138,Import!$G$2:$G$166,$G138)</f>
        <v>0</v>
      </c>
      <c r="BK138" s="25">
        <f ca="1">SUMIFS(Import!BK$2:BK$166,Import!$F$2:$F$166,$F138,Import!$G$2:$G$166,$G138)</f>
        <v>0</v>
      </c>
      <c r="BP138" s="25">
        <f ca="1">SUMIFS(Import!BP$2:BP$166,Import!$F$2:$F$166,$F138,Import!$G$2:$G$166,$G138)</f>
        <v>0</v>
      </c>
      <c r="BQ138" s="25">
        <f ca="1">SUMIFS(Import!BQ$2:BQ$166,Import!$F$2:$F$166,$F138,Import!$G$2:$G$166,$G138)</f>
        <v>0</v>
      </c>
      <c r="BR138" s="25">
        <f ca="1">SUMIFS(Import!BR$2:BR$166,Import!$F$2:$F$166,$F138,Import!$G$2:$G$166,$G138)</f>
        <v>0</v>
      </c>
      <c r="BW138" s="25">
        <f ca="1">SUMIFS(Import!BW$2:BW$166,Import!$F$2:$F$166,$F138,Import!$G$2:$G$166,$G138)</f>
        <v>0</v>
      </c>
      <c r="BX138" s="25">
        <f ca="1">SUMIFS(Import!BX$2:BX$166,Import!$F$2:$F$166,$F138,Import!$G$2:$G$166,$G138)</f>
        <v>0</v>
      </c>
      <c r="BY138" s="25">
        <f ca="1">SUMIFS(Import!BY$2:BY$166,Import!$F$2:$F$166,$F138,Import!$G$2:$G$166,$G138)</f>
        <v>0</v>
      </c>
      <c r="CD138" s="25">
        <f ca="1">SUMIFS(Import!CD$2:CD$166,Import!$F$2:$F$166,$F138,Import!$G$2:$G$166,$G138)</f>
        <v>0</v>
      </c>
      <c r="CE138" s="25">
        <f ca="1">SUMIFS(Import!CE$2:CE$166,Import!$F$2:$F$166,$F138,Import!$G$2:$G$166,$G138)</f>
        <v>0</v>
      </c>
      <c r="CF138" s="25">
        <f ca="1">SUMIFS(Import!CF$2:CF$166,Import!$F$2:$F$166,$F138,Import!$G$2:$G$166,$G138)</f>
        <v>0</v>
      </c>
      <c r="CK138" s="25">
        <f ca="1">SUMIFS(Import!CK$2:CK$166,Import!$F$2:$F$166,$F138,Import!$G$2:$G$166,$G138)</f>
        <v>0</v>
      </c>
      <c r="CL138" s="25">
        <f ca="1">SUMIFS(Import!CL$2:CL$166,Import!$F$2:$F$166,$F138,Import!$G$2:$G$166,$G138)</f>
        <v>0</v>
      </c>
      <c r="CM138" s="25">
        <f ca="1">SUMIFS(Import!CM$2:CM$166,Import!$F$2:$F$166,$F138,Import!$G$2:$G$166,$G138)</f>
        <v>0</v>
      </c>
      <c r="CR138" s="25">
        <f ca="1">SUMIFS(Import!CR$2:CR$166,Import!$F$2:$F$166,$F138,Import!$G$2:$G$166,$G138)</f>
        <v>0</v>
      </c>
      <c r="CS138" s="25">
        <f ca="1">SUMIFS(Import!CS$2:CS$166,Import!$F$2:$F$166,$F138,Import!$G$2:$G$166,$G138)</f>
        <v>0</v>
      </c>
      <c r="CT138" s="25">
        <f ca="1">SUMIFS(Import!CT$2:CT$166,Import!$F$2:$F$166,$F138,Import!$G$2:$G$166,$G138)</f>
        <v>0</v>
      </c>
    </row>
    <row r="139" spans="1:98" s="25" customFormat="1" ht="14" thickBot="1" x14ac:dyDescent="0.2">
      <c r="A139" s="109" t="s">
        <v>28</v>
      </c>
      <c r="B139" s="25" t="s">
        <v>29</v>
      </c>
      <c r="C139" s="25">
        <v>1</v>
      </c>
      <c r="D139" s="25" t="s">
        <v>30</v>
      </c>
      <c r="E139" s="25">
        <v>35</v>
      </c>
      <c r="F139" s="25" t="s">
        <v>63</v>
      </c>
      <c r="G139" s="25">
        <v>15</v>
      </c>
      <c r="H139" s="156">
        <f>IF(SUMIFS(Import!H$2:H$237,Import!$F$2:$F$237,$F139,Import!$G$2:$G$237,$G139)=0,Data_T1!$H139,SUMIFS(Import!H$2:H$237,Import!$F$2:$F$237,$F139,Import!$G$2:$G$237,$G139))</f>
        <v>1444</v>
      </c>
      <c r="I139" s="156">
        <f>SUMIFS(Import!I$2:I$237,Import!$F$2:$F$237,$F139,Import!$G$2:$G$237,$G139)</f>
        <v>792</v>
      </c>
      <c r="J139" s="25">
        <f>SUMIFS(Import!J$2:J$237,Import!$F$2:$F$237,$F139,Import!$G$2:$G$237,$G139)</f>
        <v>54.85</v>
      </c>
      <c r="K139" s="156">
        <f>SUMIFS(Import!K$2:K$237,Import!$F$2:$F$237,$F139,Import!$G$2:$G$237,$G139)</f>
        <v>652</v>
      </c>
      <c r="L139" s="25">
        <f>SUMIFS(Import!L$2:L$237,Import!$F$2:$F$237,$F139,Import!$G$2:$G$237,$G139)</f>
        <v>45.15</v>
      </c>
      <c r="M139" s="156">
        <f>SUMIFS(Import!M$2:M$237,Import!$F$2:$F$237,$F139,Import!$G$2:$G$237,$G139)</f>
        <v>42</v>
      </c>
      <c r="N139" s="25">
        <f>SUMIFS(Import!N$2:N$237,Import!$F$2:$F$237,$F139,Import!$G$2:$G$237,$G139)</f>
        <v>2.91</v>
      </c>
      <c r="O139" s="25">
        <f>SUMIFS(Import!O$2:O$237,Import!$F$2:$F$237,$F139,Import!$G$2:$G$237,$G139)</f>
        <v>6.44</v>
      </c>
      <c r="P139" s="156">
        <f>SUMIFS(Import!P$2:P$237,Import!$F$2:$F$237,$F139,Import!$G$2:$G$237,$G139)</f>
        <v>23</v>
      </c>
      <c r="Q139" s="25">
        <f>SUMIFS(Import!Q$2:Q$237,Import!$F$2:$F$237,$F139,Import!$G$2:$G$237,$G139)</f>
        <v>1.59</v>
      </c>
      <c r="R139" s="25">
        <f>SUMIFS(Import!R$2:R$237,Import!$F$2:$F$237,$F139,Import!$G$2:$G$237,$G139)</f>
        <v>3.53</v>
      </c>
      <c r="S139" s="156">
        <f>SUMIFS(Import!S$2:S$237,Import!$F$2:$F$237,$F139,Import!$G$2:$G$237,$G139)</f>
        <v>587</v>
      </c>
      <c r="T139" s="25">
        <f>SUMIFS(Import!T$2:T$237,Import!$F$2:$F$237,$F139,Import!$G$2:$G$237,$G139)</f>
        <v>40.65</v>
      </c>
      <c r="U139" s="25">
        <f>SUMIFS(Import!U$2:U$237,Import!$F$2:$F$237,$F139,Import!$G$2:$G$237,$G139)</f>
        <v>90.03</v>
      </c>
      <c r="V139" s="25">
        <v>1</v>
      </c>
      <c r="W139" s="25" t="s">
        <v>32</v>
      </c>
      <c r="X139" s="25" t="s">
        <v>33</v>
      </c>
      <c r="Y139" s="25" t="s">
        <v>34</v>
      </c>
      <c r="Z139" s="160">
        <f>SUMIFS(Import!Z$2:Z$237,Import!$F$2:$F$237,$F139,Import!$G$2:$G$237,$G139)</f>
        <v>342</v>
      </c>
      <c r="AA139" s="25">
        <f>SUMIFS(Import!AA$2:AA$237,Import!$F$2:$F$237,$F139,Import!$G$2:$G$237,$G139)</f>
        <v>23.68</v>
      </c>
      <c r="AB139" s="176">
        <f>SUMIFS(Import!AB$2:AB$237,Import!$F$2:$F$237,$F139,Import!$G$2:$G$237,$G139)</f>
        <v>58.26</v>
      </c>
      <c r="AC139" s="25">
        <v>2</v>
      </c>
      <c r="AD139" s="25" t="s">
        <v>35</v>
      </c>
      <c r="AE139" s="25" t="s">
        <v>36</v>
      </c>
      <c r="AF139" s="25" t="s">
        <v>37</v>
      </c>
      <c r="AG139" s="160">
        <f>SUMIFS(Import!AG$2:AG$237,Import!$F$2:$F$237,$F139,Import!$G$2:$G$237,$G139)</f>
        <v>245</v>
      </c>
      <c r="AH139" s="25">
        <f>SUMIFS(Import!AH$2:AH$237,Import!$F$2:$F$237,$F139,Import!$G$2:$G$237,$G139)</f>
        <v>16.97</v>
      </c>
      <c r="AI139" s="118">
        <f>SUMIFS(Import!AI$2:AI$237,Import!$F$2:$F$237,$F139,Import!$G$2:$G$237,$G139)</f>
        <v>41.74</v>
      </c>
      <c r="AN139" s="25">
        <f ca="1">SUMIFS(Import!AN$2:AN$166,Import!$F$2:$F$166,$F139,Import!$G$2:$G$166,$G139)</f>
        <v>0</v>
      </c>
      <c r="AO139" s="25">
        <f ca="1">SUMIFS(Import!AO$2:AO$166,Import!$F$2:$F$166,$F139,Import!$G$2:$G$166,$G139)</f>
        <v>0</v>
      </c>
      <c r="AP139" s="25">
        <f ca="1">SUMIFS(Import!AP$2:AP$166,Import!$F$2:$F$166,$F139,Import!$G$2:$G$166,$G139)</f>
        <v>0</v>
      </c>
      <c r="AU139" s="25">
        <f ca="1">SUMIFS(Import!AU$2:AU$166,Import!$F$2:$F$166,$F139,Import!$G$2:$G$166,$G139)</f>
        <v>0</v>
      </c>
      <c r="AV139" s="25">
        <f ca="1">SUMIFS(Import!AV$2:AV$166,Import!$F$2:$F$166,$F139,Import!$G$2:$G$166,$G139)</f>
        <v>0</v>
      </c>
      <c r="AW139" s="25">
        <f ca="1">SUMIFS(Import!AW$2:AW$166,Import!$F$2:$F$166,$F139,Import!$G$2:$G$166,$G139)</f>
        <v>0</v>
      </c>
      <c r="BB139" s="25">
        <f ca="1">SUMIFS(Import!BB$2:BB$166,Import!$F$2:$F$166,$F139,Import!$G$2:$G$166,$G139)</f>
        <v>0</v>
      </c>
      <c r="BC139" s="25">
        <f ca="1">SUMIFS(Import!BC$2:BC$166,Import!$F$2:$F$166,$F139,Import!$G$2:$G$166,$G139)</f>
        <v>0</v>
      </c>
      <c r="BD139" s="25">
        <f ca="1">SUMIFS(Import!BD$2:BD$166,Import!$F$2:$F$166,$F139,Import!$G$2:$G$166,$G139)</f>
        <v>0</v>
      </c>
      <c r="BI139" s="25">
        <f ca="1">SUMIFS(Import!BI$2:BI$166,Import!$F$2:$F$166,$F139,Import!$G$2:$G$166,$G139)</f>
        <v>0</v>
      </c>
      <c r="BJ139" s="25">
        <f ca="1">SUMIFS(Import!BJ$2:BJ$166,Import!$F$2:$F$166,$F139,Import!$G$2:$G$166,$G139)</f>
        <v>0</v>
      </c>
      <c r="BK139" s="25">
        <f ca="1">SUMIFS(Import!BK$2:BK$166,Import!$F$2:$F$166,$F139,Import!$G$2:$G$166,$G139)</f>
        <v>0</v>
      </c>
      <c r="BP139" s="25">
        <f ca="1">SUMIFS(Import!BP$2:BP$166,Import!$F$2:$F$166,$F139,Import!$G$2:$G$166,$G139)</f>
        <v>0</v>
      </c>
      <c r="BQ139" s="25">
        <f ca="1">SUMIFS(Import!BQ$2:BQ$166,Import!$F$2:$F$166,$F139,Import!$G$2:$G$166,$G139)</f>
        <v>0</v>
      </c>
      <c r="BR139" s="25">
        <f ca="1">SUMIFS(Import!BR$2:BR$166,Import!$F$2:$F$166,$F139,Import!$G$2:$G$166,$G139)</f>
        <v>0</v>
      </c>
      <c r="BW139" s="25">
        <f ca="1">SUMIFS(Import!BW$2:BW$166,Import!$F$2:$F$166,$F139,Import!$G$2:$G$166,$G139)</f>
        <v>0</v>
      </c>
      <c r="BX139" s="25">
        <f ca="1">SUMIFS(Import!BX$2:BX$166,Import!$F$2:$F$166,$F139,Import!$G$2:$G$166,$G139)</f>
        <v>0</v>
      </c>
      <c r="BY139" s="25">
        <f ca="1">SUMIFS(Import!BY$2:BY$166,Import!$F$2:$F$166,$F139,Import!$G$2:$G$166,$G139)</f>
        <v>0</v>
      </c>
      <c r="CD139" s="25">
        <f ca="1">SUMIFS(Import!CD$2:CD$166,Import!$F$2:$F$166,$F139,Import!$G$2:$G$166,$G139)</f>
        <v>0</v>
      </c>
      <c r="CE139" s="25">
        <f ca="1">SUMIFS(Import!CE$2:CE$166,Import!$F$2:$F$166,$F139,Import!$G$2:$G$166,$G139)</f>
        <v>0</v>
      </c>
      <c r="CF139" s="25">
        <f ca="1">SUMIFS(Import!CF$2:CF$166,Import!$F$2:$F$166,$F139,Import!$G$2:$G$166,$G139)</f>
        <v>0</v>
      </c>
      <c r="CK139" s="25">
        <f ca="1">SUMIFS(Import!CK$2:CK$166,Import!$F$2:$F$166,$F139,Import!$G$2:$G$166,$G139)</f>
        <v>0</v>
      </c>
      <c r="CL139" s="25">
        <f ca="1">SUMIFS(Import!CL$2:CL$166,Import!$F$2:$F$166,$F139,Import!$G$2:$G$166,$G139)</f>
        <v>0</v>
      </c>
      <c r="CM139" s="25">
        <f ca="1">SUMIFS(Import!CM$2:CM$166,Import!$F$2:$F$166,$F139,Import!$G$2:$G$166,$G139)</f>
        <v>0</v>
      </c>
      <c r="CR139" s="25">
        <f ca="1">SUMIFS(Import!CR$2:CR$166,Import!$F$2:$F$166,$F139,Import!$G$2:$G$166,$G139)</f>
        <v>0</v>
      </c>
      <c r="CS139" s="25">
        <f ca="1">SUMIFS(Import!CS$2:CS$166,Import!$F$2:$F$166,$F139,Import!$G$2:$G$166,$G139)</f>
        <v>0</v>
      </c>
      <c r="CT139" s="25">
        <f ca="1">SUMIFS(Import!CT$2:CT$166,Import!$F$2:$F$166,$F139,Import!$G$2:$G$166,$G139)</f>
        <v>0</v>
      </c>
    </row>
    <row r="140" spans="1:98" s="107" customFormat="1" x14ac:dyDescent="0.15">
      <c r="A140" s="106" t="s">
        <v>28</v>
      </c>
      <c r="B140" s="107" t="s">
        <v>29</v>
      </c>
      <c r="C140" s="107">
        <v>1</v>
      </c>
      <c r="D140" s="107" t="s">
        <v>30</v>
      </c>
      <c r="E140" s="107">
        <v>36</v>
      </c>
      <c r="F140" s="107" t="s">
        <v>64</v>
      </c>
      <c r="G140" s="107">
        <v>1</v>
      </c>
      <c r="H140" s="154">
        <f>IF(SUMIFS(Import!H$2:H$237,Import!$F$2:$F$237,$F140,Import!$G$2:$G$237,$G140)=0,Data_T1!$H140,SUMIFS(Import!H$2:H$237,Import!$F$2:$F$237,$F140,Import!$G$2:$G$237,$G140))</f>
        <v>1185</v>
      </c>
      <c r="I140" s="154">
        <f>SUMIFS(Import!I$2:I$237,Import!$F$2:$F$237,$F140,Import!$G$2:$G$237,$G140)</f>
        <v>579</v>
      </c>
      <c r="J140" s="107">
        <f>SUMIFS(Import!J$2:J$237,Import!$F$2:$F$237,$F140,Import!$G$2:$G$237,$G140)</f>
        <v>48.86</v>
      </c>
      <c r="K140" s="154">
        <f>SUMIFS(Import!K$2:K$237,Import!$F$2:$F$237,$F140,Import!$G$2:$G$237,$G140)</f>
        <v>606</v>
      </c>
      <c r="L140" s="107">
        <f>SUMIFS(Import!L$2:L$237,Import!$F$2:$F$237,$F140,Import!$G$2:$G$237,$G140)</f>
        <v>51.14</v>
      </c>
      <c r="M140" s="154">
        <f>SUMIFS(Import!M$2:M$237,Import!$F$2:$F$237,$F140,Import!$G$2:$G$237,$G140)</f>
        <v>41</v>
      </c>
      <c r="N140" s="107">
        <f>SUMIFS(Import!N$2:N$237,Import!$F$2:$F$237,$F140,Import!$G$2:$G$237,$G140)</f>
        <v>3.46</v>
      </c>
      <c r="O140" s="107">
        <f>SUMIFS(Import!O$2:O$237,Import!$F$2:$F$237,$F140,Import!$G$2:$G$237,$G140)</f>
        <v>6.77</v>
      </c>
      <c r="P140" s="154">
        <f>SUMIFS(Import!P$2:P$237,Import!$F$2:$F$237,$F140,Import!$G$2:$G$237,$G140)</f>
        <v>18</v>
      </c>
      <c r="Q140" s="107">
        <f>SUMIFS(Import!Q$2:Q$237,Import!$F$2:$F$237,$F140,Import!$G$2:$G$237,$G140)</f>
        <v>1.52</v>
      </c>
      <c r="R140" s="107">
        <f>SUMIFS(Import!R$2:R$237,Import!$F$2:$F$237,$F140,Import!$G$2:$G$237,$G140)</f>
        <v>2.97</v>
      </c>
      <c r="S140" s="154">
        <f>SUMIFS(Import!S$2:S$237,Import!$F$2:$F$237,$F140,Import!$G$2:$G$237,$G140)</f>
        <v>547</v>
      </c>
      <c r="T140" s="107">
        <f>SUMIFS(Import!T$2:T$237,Import!$F$2:$F$237,$F140,Import!$G$2:$G$237,$G140)</f>
        <v>46.16</v>
      </c>
      <c r="U140" s="107">
        <f>SUMIFS(Import!U$2:U$237,Import!$F$2:$F$237,$F140,Import!$G$2:$G$237,$G140)</f>
        <v>90.26</v>
      </c>
      <c r="V140" s="107">
        <v>1</v>
      </c>
      <c r="W140" s="107" t="s">
        <v>32</v>
      </c>
      <c r="X140" s="107" t="s">
        <v>33</v>
      </c>
      <c r="Y140" s="107" t="s">
        <v>34</v>
      </c>
      <c r="Z140" s="158">
        <f>SUMIFS(Import!Z$2:Z$237,Import!$F$2:$F$237,$F140,Import!$G$2:$G$237,$G140)</f>
        <v>287</v>
      </c>
      <c r="AA140" s="107">
        <f>SUMIFS(Import!AA$2:AA$237,Import!$F$2:$F$237,$F140,Import!$G$2:$G$237,$G140)</f>
        <v>24.22</v>
      </c>
      <c r="AB140" s="173">
        <f>SUMIFS(Import!AB$2:AB$237,Import!$F$2:$F$237,$F140,Import!$G$2:$G$237,$G140)</f>
        <v>52.47</v>
      </c>
      <c r="AC140" s="107">
        <v>2</v>
      </c>
      <c r="AD140" s="107" t="s">
        <v>35</v>
      </c>
      <c r="AE140" s="107" t="s">
        <v>36</v>
      </c>
      <c r="AF140" s="107" t="s">
        <v>37</v>
      </c>
      <c r="AG140" s="158">
        <f>SUMIFS(Import!AG$2:AG$237,Import!$F$2:$F$237,$F140,Import!$G$2:$G$237,$G140)</f>
        <v>260</v>
      </c>
      <c r="AH140" s="107">
        <f>SUMIFS(Import!AH$2:AH$237,Import!$F$2:$F$237,$F140,Import!$G$2:$G$237,$G140)</f>
        <v>21.94</v>
      </c>
      <c r="AI140" s="117">
        <f>SUMIFS(Import!AI$2:AI$237,Import!$F$2:$F$237,$F140,Import!$G$2:$G$237,$G140)</f>
        <v>47.53</v>
      </c>
      <c r="AN140" s="107">
        <f ca="1">SUMIFS(Import!AN$2:AN$166,Import!$F$2:$F$166,$F140,Import!$G$2:$G$166,$G140)</f>
        <v>0</v>
      </c>
      <c r="AO140" s="107">
        <f ca="1">SUMIFS(Import!AO$2:AO$166,Import!$F$2:$F$166,$F140,Import!$G$2:$G$166,$G140)</f>
        <v>0</v>
      </c>
      <c r="AP140" s="107">
        <f ca="1">SUMIFS(Import!AP$2:AP$166,Import!$F$2:$F$166,$F140,Import!$G$2:$G$166,$G140)</f>
        <v>0</v>
      </c>
      <c r="AU140" s="107">
        <f ca="1">SUMIFS(Import!AU$2:AU$166,Import!$F$2:$F$166,$F140,Import!$G$2:$G$166,$G140)</f>
        <v>0</v>
      </c>
      <c r="AV140" s="107">
        <f ca="1">SUMIFS(Import!AV$2:AV$166,Import!$F$2:$F$166,$F140,Import!$G$2:$G$166,$G140)</f>
        <v>0</v>
      </c>
      <c r="AW140" s="107">
        <f ca="1">SUMIFS(Import!AW$2:AW$166,Import!$F$2:$F$166,$F140,Import!$G$2:$G$166,$G140)</f>
        <v>0</v>
      </c>
      <c r="BB140" s="107">
        <f ca="1">SUMIFS(Import!BB$2:BB$166,Import!$F$2:$F$166,$F140,Import!$G$2:$G$166,$G140)</f>
        <v>0</v>
      </c>
      <c r="BC140" s="107">
        <f ca="1">SUMIFS(Import!BC$2:BC$166,Import!$F$2:$F$166,$F140,Import!$G$2:$G$166,$G140)</f>
        <v>0</v>
      </c>
      <c r="BD140" s="107">
        <f ca="1">SUMIFS(Import!BD$2:BD$166,Import!$F$2:$F$166,$F140,Import!$G$2:$G$166,$G140)</f>
        <v>0</v>
      </c>
      <c r="BI140" s="107">
        <f ca="1">SUMIFS(Import!BI$2:BI$166,Import!$F$2:$F$166,$F140,Import!$G$2:$G$166,$G140)</f>
        <v>0</v>
      </c>
      <c r="BJ140" s="107">
        <f ca="1">SUMIFS(Import!BJ$2:BJ$166,Import!$F$2:$F$166,$F140,Import!$G$2:$G$166,$G140)</f>
        <v>0</v>
      </c>
      <c r="BK140" s="107">
        <f ca="1">SUMIFS(Import!BK$2:BK$166,Import!$F$2:$F$166,$F140,Import!$G$2:$G$166,$G140)</f>
        <v>0</v>
      </c>
      <c r="BP140" s="107">
        <f ca="1">SUMIFS(Import!BP$2:BP$166,Import!$F$2:$F$166,$F140,Import!$G$2:$G$166,$G140)</f>
        <v>0</v>
      </c>
      <c r="BQ140" s="107">
        <f ca="1">SUMIFS(Import!BQ$2:BQ$166,Import!$F$2:$F$166,$F140,Import!$G$2:$G$166,$G140)</f>
        <v>0</v>
      </c>
      <c r="BR140" s="107">
        <f ca="1">SUMIFS(Import!BR$2:BR$166,Import!$F$2:$F$166,$F140,Import!$G$2:$G$166,$G140)</f>
        <v>0</v>
      </c>
      <c r="BW140" s="107">
        <f ca="1">SUMIFS(Import!BW$2:BW$166,Import!$F$2:$F$166,$F140,Import!$G$2:$G$166,$G140)</f>
        <v>0</v>
      </c>
      <c r="BX140" s="107">
        <f ca="1">SUMIFS(Import!BX$2:BX$166,Import!$F$2:$F$166,$F140,Import!$G$2:$G$166,$G140)</f>
        <v>0</v>
      </c>
      <c r="BY140" s="107">
        <f ca="1">SUMIFS(Import!BY$2:BY$166,Import!$F$2:$F$166,$F140,Import!$G$2:$G$166,$G140)</f>
        <v>0</v>
      </c>
      <c r="CD140" s="107">
        <f ca="1">SUMIFS(Import!CD$2:CD$166,Import!$F$2:$F$166,$F140,Import!$G$2:$G$166,$G140)</f>
        <v>0</v>
      </c>
      <c r="CE140" s="107">
        <f ca="1">SUMIFS(Import!CE$2:CE$166,Import!$F$2:$F$166,$F140,Import!$G$2:$G$166,$G140)</f>
        <v>0</v>
      </c>
      <c r="CF140" s="107">
        <f ca="1">SUMIFS(Import!CF$2:CF$166,Import!$F$2:$F$166,$F140,Import!$G$2:$G$166,$G140)</f>
        <v>0</v>
      </c>
      <c r="CK140" s="107">
        <f ca="1">SUMIFS(Import!CK$2:CK$166,Import!$F$2:$F$166,$F140,Import!$G$2:$G$166,$G140)</f>
        <v>0</v>
      </c>
      <c r="CL140" s="107">
        <f ca="1">SUMIFS(Import!CL$2:CL$166,Import!$F$2:$F$166,$F140,Import!$G$2:$G$166,$G140)</f>
        <v>0</v>
      </c>
      <c r="CM140" s="107">
        <f ca="1">SUMIFS(Import!CM$2:CM$166,Import!$F$2:$F$166,$F140,Import!$G$2:$G$166,$G140)</f>
        <v>0</v>
      </c>
      <c r="CR140" s="107">
        <f ca="1">SUMIFS(Import!CR$2:CR$166,Import!$F$2:$F$166,$F140,Import!$G$2:$G$166,$G140)</f>
        <v>0</v>
      </c>
      <c r="CS140" s="107">
        <f ca="1">SUMIFS(Import!CS$2:CS$166,Import!$F$2:$F$166,$F140,Import!$G$2:$G$166,$G140)</f>
        <v>0</v>
      </c>
      <c r="CT140" s="107">
        <f ca="1">SUMIFS(Import!CT$2:CT$166,Import!$F$2:$F$166,$F140,Import!$G$2:$G$166,$G140)</f>
        <v>0</v>
      </c>
    </row>
    <row r="141" spans="1:98" s="25" customFormat="1" x14ac:dyDescent="0.15">
      <c r="A141" s="109" t="s">
        <v>28</v>
      </c>
      <c r="B141" s="25" t="s">
        <v>29</v>
      </c>
      <c r="C141" s="25">
        <v>1</v>
      </c>
      <c r="D141" s="25" t="s">
        <v>30</v>
      </c>
      <c r="E141" s="25">
        <v>36</v>
      </c>
      <c r="F141" s="25" t="s">
        <v>64</v>
      </c>
      <c r="G141" s="25">
        <v>2</v>
      </c>
      <c r="H141" s="156">
        <f>IF(SUMIFS(Import!H$2:H$237,Import!$F$2:$F$237,$F141,Import!$G$2:$G$237,$G141)=0,Data_T1!$H141,SUMIFS(Import!H$2:H$237,Import!$F$2:$F$237,$F141,Import!$G$2:$G$237,$G141))</f>
        <v>1052</v>
      </c>
      <c r="I141" s="156">
        <f>SUMIFS(Import!I$2:I$237,Import!$F$2:$F$237,$F141,Import!$G$2:$G$237,$G141)</f>
        <v>550</v>
      </c>
      <c r="J141" s="25">
        <f>SUMIFS(Import!J$2:J$237,Import!$F$2:$F$237,$F141,Import!$G$2:$G$237,$G141)</f>
        <v>52.28</v>
      </c>
      <c r="K141" s="156">
        <f>SUMIFS(Import!K$2:K$237,Import!$F$2:$F$237,$F141,Import!$G$2:$G$237,$G141)</f>
        <v>502</v>
      </c>
      <c r="L141" s="25">
        <f>SUMIFS(Import!L$2:L$237,Import!$F$2:$F$237,$F141,Import!$G$2:$G$237,$G141)</f>
        <v>47.72</v>
      </c>
      <c r="M141" s="156">
        <f>SUMIFS(Import!M$2:M$237,Import!$F$2:$F$237,$F141,Import!$G$2:$G$237,$G141)</f>
        <v>11</v>
      </c>
      <c r="N141" s="25">
        <f>SUMIFS(Import!N$2:N$237,Import!$F$2:$F$237,$F141,Import!$G$2:$G$237,$G141)</f>
        <v>1.05</v>
      </c>
      <c r="O141" s="25">
        <f>SUMIFS(Import!O$2:O$237,Import!$F$2:$F$237,$F141,Import!$G$2:$G$237,$G141)</f>
        <v>2.19</v>
      </c>
      <c r="P141" s="156">
        <f>SUMIFS(Import!P$2:P$237,Import!$F$2:$F$237,$F141,Import!$G$2:$G$237,$G141)</f>
        <v>18</v>
      </c>
      <c r="Q141" s="25">
        <f>SUMIFS(Import!Q$2:Q$237,Import!$F$2:$F$237,$F141,Import!$G$2:$G$237,$G141)</f>
        <v>1.71</v>
      </c>
      <c r="R141" s="25">
        <f>SUMIFS(Import!R$2:R$237,Import!$F$2:$F$237,$F141,Import!$G$2:$G$237,$G141)</f>
        <v>3.59</v>
      </c>
      <c r="S141" s="156">
        <f>SUMIFS(Import!S$2:S$237,Import!$F$2:$F$237,$F141,Import!$G$2:$G$237,$G141)</f>
        <v>473</v>
      </c>
      <c r="T141" s="25">
        <f>SUMIFS(Import!T$2:T$237,Import!$F$2:$F$237,$F141,Import!$G$2:$G$237,$G141)</f>
        <v>44.96</v>
      </c>
      <c r="U141" s="25">
        <f>SUMIFS(Import!U$2:U$237,Import!$F$2:$F$237,$F141,Import!$G$2:$G$237,$G141)</f>
        <v>94.22</v>
      </c>
      <c r="V141" s="25">
        <v>1</v>
      </c>
      <c r="W141" s="25" t="s">
        <v>32</v>
      </c>
      <c r="X141" s="25" t="s">
        <v>33</v>
      </c>
      <c r="Y141" s="25" t="s">
        <v>34</v>
      </c>
      <c r="Z141" s="160">
        <f>SUMIFS(Import!Z$2:Z$237,Import!$F$2:$F$237,$F141,Import!$G$2:$G$237,$G141)</f>
        <v>241</v>
      </c>
      <c r="AA141" s="25">
        <f>SUMIFS(Import!AA$2:AA$237,Import!$F$2:$F$237,$F141,Import!$G$2:$G$237,$G141)</f>
        <v>22.91</v>
      </c>
      <c r="AB141" s="176">
        <f>SUMIFS(Import!AB$2:AB$237,Import!$F$2:$F$237,$F141,Import!$G$2:$G$237,$G141)</f>
        <v>50.95</v>
      </c>
      <c r="AC141" s="25">
        <v>2</v>
      </c>
      <c r="AD141" s="25" t="s">
        <v>35</v>
      </c>
      <c r="AE141" s="25" t="s">
        <v>36</v>
      </c>
      <c r="AF141" s="25" t="s">
        <v>37</v>
      </c>
      <c r="AG141" s="160">
        <f>SUMIFS(Import!AG$2:AG$237,Import!$F$2:$F$237,$F141,Import!$G$2:$G$237,$G141)</f>
        <v>232</v>
      </c>
      <c r="AH141" s="25">
        <f>SUMIFS(Import!AH$2:AH$237,Import!$F$2:$F$237,$F141,Import!$G$2:$G$237,$G141)</f>
        <v>22.05</v>
      </c>
      <c r="AI141" s="118">
        <f>SUMIFS(Import!AI$2:AI$237,Import!$F$2:$F$237,$F141,Import!$G$2:$G$237,$G141)</f>
        <v>49.05</v>
      </c>
      <c r="AN141" s="25">
        <f ca="1">SUMIFS(Import!AN$2:AN$166,Import!$F$2:$F$166,$F141,Import!$G$2:$G$166,$G141)</f>
        <v>0</v>
      </c>
      <c r="AO141" s="25">
        <f ca="1">SUMIFS(Import!AO$2:AO$166,Import!$F$2:$F$166,$F141,Import!$G$2:$G$166,$G141)</f>
        <v>0</v>
      </c>
      <c r="AP141" s="25">
        <f ca="1">SUMIFS(Import!AP$2:AP$166,Import!$F$2:$F$166,$F141,Import!$G$2:$G$166,$G141)</f>
        <v>0</v>
      </c>
      <c r="AU141" s="25">
        <f ca="1">SUMIFS(Import!AU$2:AU$166,Import!$F$2:$F$166,$F141,Import!$G$2:$G$166,$G141)</f>
        <v>0</v>
      </c>
      <c r="AV141" s="25">
        <f ca="1">SUMIFS(Import!AV$2:AV$166,Import!$F$2:$F$166,$F141,Import!$G$2:$G$166,$G141)</f>
        <v>0</v>
      </c>
      <c r="AW141" s="25">
        <f ca="1">SUMIFS(Import!AW$2:AW$166,Import!$F$2:$F$166,$F141,Import!$G$2:$G$166,$G141)</f>
        <v>0</v>
      </c>
      <c r="BB141" s="25">
        <f ca="1">SUMIFS(Import!BB$2:BB$166,Import!$F$2:$F$166,$F141,Import!$G$2:$G$166,$G141)</f>
        <v>0</v>
      </c>
      <c r="BC141" s="25">
        <f ca="1">SUMIFS(Import!BC$2:BC$166,Import!$F$2:$F$166,$F141,Import!$G$2:$G$166,$G141)</f>
        <v>0</v>
      </c>
      <c r="BD141" s="25">
        <f ca="1">SUMIFS(Import!BD$2:BD$166,Import!$F$2:$F$166,$F141,Import!$G$2:$G$166,$G141)</f>
        <v>0</v>
      </c>
      <c r="BI141" s="25">
        <f ca="1">SUMIFS(Import!BI$2:BI$166,Import!$F$2:$F$166,$F141,Import!$G$2:$G$166,$G141)</f>
        <v>0</v>
      </c>
      <c r="BJ141" s="25">
        <f ca="1">SUMIFS(Import!BJ$2:BJ$166,Import!$F$2:$F$166,$F141,Import!$G$2:$G$166,$G141)</f>
        <v>0</v>
      </c>
      <c r="BK141" s="25">
        <f ca="1">SUMIFS(Import!BK$2:BK$166,Import!$F$2:$F$166,$F141,Import!$G$2:$G$166,$G141)</f>
        <v>0</v>
      </c>
      <c r="BP141" s="25">
        <f ca="1">SUMIFS(Import!BP$2:BP$166,Import!$F$2:$F$166,$F141,Import!$G$2:$G$166,$G141)</f>
        <v>0</v>
      </c>
      <c r="BQ141" s="25">
        <f ca="1">SUMIFS(Import!BQ$2:BQ$166,Import!$F$2:$F$166,$F141,Import!$G$2:$G$166,$G141)</f>
        <v>0</v>
      </c>
      <c r="BR141" s="25">
        <f ca="1">SUMIFS(Import!BR$2:BR$166,Import!$F$2:$F$166,$F141,Import!$G$2:$G$166,$G141)</f>
        <v>0</v>
      </c>
      <c r="BW141" s="25">
        <f ca="1">SUMIFS(Import!BW$2:BW$166,Import!$F$2:$F$166,$F141,Import!$G$2:$G$166,$G141)</f>
        <v>0</v>
      </c>
      <c r="BX141" s="25">
        <f ca="1">SUMIFS(Import!BX$2:BX$166,Import!$F$2:$F$166,$F141,Import!$G$2:$G$166,$G141)</f>
        <v>0</v>
      </c>
      <c r="BY141" s="25">
        <f ca="1">SUMIFS(Import!BY$2:BY$166,Import!$F$2:$F$166,$F141,Import!$G$2:$G$166,$G141)</f>
        <v>0</v>
      </c>
      <c r="CD141" s="25">
        <f ca="1">SUMIFS(Import!CD$2:CD$166,Import!$F$2:$F$166,$F141,Import!$G$2:$G$166,$G141)</f>
        <v>0</v>
      </c>
      <c r="CE141" s="25">
        <f ca="1">SUMIFS(Import!CE$2:CE$166,Import!$F$2:$F$166,$F141,Import!$G$2:$G$166,$G141)</f>
        <v>0</v>
      </c>
      <c r="CF141" s="25">
        <f ca="1">SUMIFS(Import!CF$2:CF$166,Import!$F$2:$F$166,$F141,Import!$G$2:$G$166,$G141)</f>
        <v>0</v>
      </c>
      <c r="CK141" s="25">
        <f ca="1">SUMIFS(Import!CK$2:CK$166,Import!$F$2:$F$166,$F141,Import!$G$2:$G$166,$G141)</f>
        <v>0</v>
      </c>
      <c r="CL141" s="25">
        <f ca="1">SUMIFS(Import!CL$2:CL$166,Import!$F$2:$F$166,$F141,Import!$G$2:$G$166,$G141)</f>
        <v>0</v>
      </c>
      <c r="CM141" s="25">
        <f ca="1">SUMIFS(Import!CM$2:CM$166,Import!$F$2:$F$166,$F141,Import!$G$2:$G$166,$G141)</f>
        <v>0</v>
      </c>
      <c r="CR141" s="25">
        <f ca="1">SUMIFS(Import!CR$2:CR$166,Import!$F$2:$F$166,$F141,Import!$G$2:$G$166,$G141)</f>
        <v>0</v>
      </c>
      <c r="CS141" s="25">
        <f ca="1">SUMIFS(Import!CS$2:CS$166,Import!$F$2:$F$166,$F141,Import!$G$2:$G$166,$G141)</f>
        <v>0</v>
      </c>
      <c r="CT141" s="25">
        <f ca="1">SUMIFS(Import!CT$2:CT$166,Import!$F$2:$F$166,$F141,Import!$G$2:$G$166,$G141)</f>
        <v>0</v>
      </c>
    </row>
    <row r="142" spans="1:98" s="25" customFormat="1" x14ac:dyDescent="0.15">
      <c r="A142" s="109" t="s">
        <v>28</v>
      </c>
      <c r="B142" s="25" t="s">
        <v>29</v>
      </c>
      <c r="C142" s="25">
        <v>1</v>
      </c>
      <c r="D142" s="25" t="s">
        <v>30</v>
      </c>
      <c r="E142" s="25">
        <v>36</v>
      </c>
      <c r="F142" s="25" t="s">
        <v>64</v>
      </c>
      <c r="G142" s="25">
        <v>3</v>
      </c>
      <c r="H142" s="156">
        <f>IF(SUMIFS(Import!H$2:H$237,Import!$F$2:$F$237,$F142,Import!$G$2:$G$237,$G142)=0,Data_T1!$H142,SUMIFS(Import!H$2:H$237,Import!$F$2:$F$237,$F142,Import!$G$2:$G$237,$G142))</f>
        <v>926</v>
      </c>
      <c r="I142" s="156">
        <f>SUMIFS(Import!I$2:I$237,Import!$F$2:$F$237,$F142,Import!$G$2:$G$237,$G142)</f>
        <v>415</v>
      </c>
      <c r="J142" s="25">
        <f>SUMIFS(Import!J$2:J$237,Import!$F$2:$F$237,$F142,Import!$G$2:$G$237,$G142)</f>
        <v>44.82</v>
      </c>
      <c r="K142" s="156">
        <f>SUMIFS(Import!K$2:K$237,Import!$F$2:$F$237,$F142,Import!$G$2:$G$237,$G142)</f>
        <v>511</v>
      </c>
      <c r="L142" s="25">
        <f>SUMIFS(Import!L$2:L$237,Import!$F$2:$F$237,$F142,Import!$G$2:$G$237,$G142)</f>
        <v>55.18</v>
      </c>
      <c r="M142" s="156">
        <f>SUMIFS(Import!M$2:M$237,Import!$F$2:$F$237,$F142,Import!$G$2:$G$237,$G142)</f>
        <v>33</v>
      </c>
      <c r="N142" s="25">
        <f>SUMIFS(Import!N$2:N$237,Import!$F$2:$F$237,$F142,Import!$G$2:$G$237,$G142)</f>
        <v>3.56</v>
      </c>
      <c r="O142" s="25">
        <f>SUMIFS(Import!O$2:O$237,Import!$F$2:$F$237,$F142,Import!$G$2:$G$237,$G142)</f>
        <v>6.46</v>
      </c>
      <c r="P142" s="156">
        <f>SUMIFS(Import!P$2:P$237,Import!$F$2:$F$237,$F142,Import!$G$2:$G$237,$G142)</f>
        <v>8</v>
      </c>
      <c r="Q142" s="25">
        <f>SUMIFS(Import!Q$2:Q$237,Import!$F$2:$F$237,$F142,Import!$G$2:$G$237,$G142)</f>
        <v>0.86</v>
      </c>
      <c r="R142" s="25">
        <f>SUMIFS(Import!R$2:R$237,Import!$F$2:$F$237,$F142,Import!$G$2:$G$237,$G142)</f>
        <v>1.57</v>
      </c>
      <c r="S142" s="156">
        <f>SUMIFS(Import!S$2:S$237,Import!$F$2:$F$237,$F142,Import!$G$2:$G$237,$G142)</f>
        <v>470</v>
      </c>
      <c r="T142" s="25">
        <f>SUMIFS(Import!T$2:T$237,Import!$F$2:$F$237,$F142,Import!$G$2:$G$237,$G142)</f>
        <v>50.76</v>
      </c>
      <c r="U142" s="25">
        <f>SUMIFS(Import!U$2:U$237,Import!$F$2:$F$237,$F142,Import!$G$2:$G$237,$G142)</f>
        <v>91.98</v>
      </c>
      <c r="V142" s="25">
        <v>1</v>
      </c>
      <c r="W142" s="25" t="s">
        <v>32</v>
      </c>
      <c r="X142" s="25" t="s">
        <v>33</v>
      </c>
      <c r="Y142" s="25" t="s">
        <v>34</v>
      </c>
      <c r="Z142" s="160">
        <f>SUMIFS(Import!Z$2:Z$237,Import!$F$2:$F$237,$F142,Import!$G$2:$G$237,$G142)</f>
        <v>331</v>
      </c>
      <c r="AA142" s="25">
        <f>SUMIFS(Import!AA$2:AA$237,Import!$F$2:$F$237,$F142,Import!$G$2:$G$237,$G142)</f>
        <v>35.75</v>
      </c>
      <c r="AB142" s="176">
        <f>SUMIFS(Import!AB$2:AB$237,Import!$F$2:$F$237,$F142,Import!$G$2:$G$237,$G142)</f>
        <v>70.430000000000007</v>
      </c>
      <c r="AC142" s="25">
        <v>2</v>
      </c>
      <c r="AD142" s="25" t="s">
        <v>35</v>
      </c>
      <c r="AE142" s="25" t="s">
        <v>36</v>
      </c>
      <c r="AF142" s="25" t="s">
        <v>37</v>
      </c>
      <c r="AG142" s="160">
        <f>SUMIFS(Import!AG$2:AG$237,Import!$F$2:$F$237,$F142,Import!$G$2:$G$237,$G142)</f>
        <v>139</v>
      </c>
      <c r="AH142" s="25">
        <f>SUMIFS(Import!AH$2:AH$237,Import!$F$2:$F$237,$F142,Import!$G$2:$G$237,$G142)</f>
        <v>15.01</v>
      </c>
      <c r="AI142" s="118">
        <f>SUMIFS(Import!AI$2:AI$237,Import!$F$2:$F$237,$F142,Import!$G$2:$G$237,$G142)</f>
        <v>29.57</v>
      </c>
      <c r="AN142" s="25">
        <f ca="1">SUMIFS(Import!AN$2:AN$166,Import!$F$2:$F$166,$F142,Import!$G$2:$G$166,$G142)</f>
        <v>0</v>
      </c>
      <c r="AO142" s="25">
        <f ca="1">SUMIFS(Import!AO$2:AO$166,Import!$F$2:$F$166,$F142,Import!$G$2:$G$166,$G142)</f>
        <v>0</v>
      </c>
      <c r="AP142" s="25">
        <f ca="1">SUMIFS(Import!AP$2:AP$166,Import!$F$2:$F$166,$F142,Import!$G$2:$G$166,$G142)</f>
        <v>0</v>
      </c>
      <c r="AU142" s="25">
        <f ca="1">SUMIFS(Import!AU$2:AU$166,Import!$F$2:$F$166,$F142,Import!$G$2:$G$166,$G142)</f>
        <v>0</v>
      </c>
      <c r="AV142" s="25">
        <f ca="1">SUMIFS(Import!AV$2:AV$166,Import!$F$2:$F$166,$F142,Import!$G$2:$G$166,$G142)</f>
        <v>0</v>
      </c>
      <c r="AW142" s="25">
        <f ca="1">SUMIFS(Import!AW$2:AW$166,Import!$F$2:$F$166,$F142,Import!$G$2:$G$166,$G142)</f>
        <v>0</v>
      </c>
      <c r="BB142" s="25">
        <f ca="1">SUMIFS(Import!BB$2:BB$166,Import!$F$2:$F$166,$F142,Import!$G$2:$G$166,$G142)</f>
        <v>0</v>
      </c>
      <c r="BC142" s="25">
        <f ca="1">SUMIFS(Import!BC$2:BC$166,Import!$F$2:$F$166,$F142,Import!$G$2:$G$166,$G142)</f>
        <v>0</v>
      </c>
      <c r="BD142" s="25">
        <f ca="1">SUMIFS(Import!BD$2:BD$166,Import!$F$2:$F$166,$F142,Import!$G$2:$G$166,$G142)</f>
        <v>0</v>
      </c>
      <c r="BI142" s="25">
        <f ca="1">SUMIFS(Import!BI$2:BI$166,Import!$F$2:$F$166,$F142,Import!$G$2:$G$166,$G142)</f>
        <v>0</v>
      </c>
      <c r="BJ142" s="25">
        <f ca="1">SUMIFS(Import!BJ$2:BJ$166,Import!$F$2:$F$166,$F142,Import!$G$2:$G$166,$G142)</f>
        <v>0</v>
      </c>
      <c r="BK142" s="25">
        <f ca="1">SUMIFS(Import!BK$2:BK$166,Import!$F$2:$F$166,$F142,Import!$G$2:$G$166,$G142)</f>
        <v>0</v>
      </c>
      <c r="BP142" s="25">
        <f ca="1">SUMIFS(Import!BP$2:BP$166,Import!$F$2:$F$166,$F142,Import!$G$2:$G$166,$G142)</f>
        <v>0</v>
      </c>
      <c r="BQ142" s="25">
        <f ca="1">SUMIFS(Import!BQ$2:BQ$166,Import!$F$2:$F$166,$F142,Import!$G$2:$G$166,$G142)</f>
        <v>0</v>
      </c>
      <c r="BR142" s="25">
        <f ca="1">SUMIFS(Import!BR$2:BR$166,Import!$F$2:$F$166,$F142,Import!$G$2:$G$166,$G142)</f>
        <v>0</v>
      </c>
      <c r="BW142" s="25">
        <f ca="1">SUMIFS(Import!BW$2:BW$166,Import!$F$2:$F$166,$F142,Import!$G$2:$G$166,$G142)</f>
        <v>0</v>
      </c>
      <c r="BX142" s="25">
        <f ca="1">SUMIFS(Import!BX$2:BX$166,Import!$F$2:$F$166,$F142,Import!$G$2:$G$166,$G142)</f>
        <v>0</v>
      </c>
      <c r="BY142" s="25">
        <f ca="1">SUMIFS(Import!BY$2:BY$166,Import!$F$2:$F$166,$F142,Import!$G$2:$G$166,$G142)</f>
        <v>0</v>
      </c>
      <c r="CD142" s="25">
        <f ca="1">SUMIFS(Import!CD$2:CD$166,Import!$F$2:$F$166,$F142,Import!$G$2:$G$166,$G142)</f>
        <v>0</v>
      </c>
      <c r="CE142" s="25">
        <f ca="1">SUMIFS(Import!CE$2:CE$166,Import!$F$2:$F$166,$F142,Import!$G$2:$G$166,$G142)</f>
        <v>0</v>
      </c>
      <c r="CF142" s="25">
        <f ca="1">SUMIFS(Import!CF$2:CF$166,Import!$F$2:$F$166,$F142,Import!$G$2:$G$166,$G142)</f>
        <v>0</v>
      </c>
      <c r="CK142" s="25">
        <f ca="1">SUMIFS(Import!CK$2:CK$166,Import!$F$2:$F$166,$F142,Import!$G$2:$G$166,$G142)</f>
        <v>0</v>
      </c>
      <c r="CL142" s="25">
        <f ca="1">SUMIFS(Import!CL$2:CL$166,Import!$F$2:$F$166,$F142,Import!$G$2:$G$166,$G142)</f>
        <v>0</v>
      </c>
      <c r="CM142" s="25">
        <f ca="1">SUMIFS(Import!CM$2:CM$166,Import!$F$2:$F$166,$F142,Import!$G$2:$G$166,$G142)</f>
        <v>0</v>
      </c>
      <c r="CR142" s="25">
        <f ca="1">SUMIFS(Import!CR$2:CR$166,Import!$F$2:$F$166,$F142,Import!$G$2:$G$166,$G142)</f>
        <v>0</v>
      </c>
      <c r="CS142" s="25">
        <f ca="1">SUMIFS(Import!CS$2:CS$166,Import!$F$2:$F$166,$F142,Import!$G$2:$G$166,$G142)</f>
        <v>0</v>
      </c>
      <c r="CT142" s="25">
        <f ca="1">SUMIFS(Import!CT$2:CT$166,Import!$F$2:$F$166,$F142,Import!$G$2:$G$166,$G142)</f>
        <v>0</v>
      </c>
    </row>
    <row r="143" spans="1:98" s="25" customFormat="1" x14ac:dyDescent="0.15">
      <c r="A143" s="109" t="s">
        <v>28</v>
      </c>
      <c r="B143" s="25" t="s">
        <v>29</v>
      </c>
      <c r="C143" s="25">
        <v>1</v>
      </c>
      <c r="D143" s="25" t="s">
        <v>30</v>
      </c>
      <c r="E143" s="25">
        <v>36</v>
      </c>
      <c r="F143" s="25" t="s">
        <v>64</v>
      </c>
      <c r="G143" s="25">
        <v>4</v>
      </c>
      <c r="H143" s="156">
        <f>IF(SUMIFS(Import!H$2:H$237,Import!$F$2:$F$237,$F143,Import!$G$2:$G$237,$G143)=0,Data_T1!$H143,SUMIFS(Import!H$2:H$237,Import!$F$2:$F$237,$F143,Import!$G$2:$G$237,$G143))</f>
        <v>982</v>
      </c>
      <c r="I143" s="156">
        <f>SUMIFS(Import!I$2:I$237,Import!$F$2:$F$237,$F143,Import!$G$2:$G$237,$G143)</f>
        <v>454</v>
      </c>
      <c r="J143" s="25">
        <f>SUMIFS(Import!J$2:J$237,Import!$F$2:$F$237,$F143,Import!$G$2:$G$237,$G143)</f>
        <v>46.23</v>
      </c>
      <c r="K143" s="156">
        <f>SUMIFS(Import!K$2:K$237,Import!$F$2:$F$237,$F143,Import!$G$2:$G$237,$G143)</f>
        <v>528</v>
      </c>
      <c r="L143" s="25">
        <f>SUMIFS(Import!L$2:L$237,Import!$F$2:$F$237,$F143,Import!$G$2:$G$237,$G143)</f>
        <v>53.77</v>
      </c>
      <c r="M143" s="156">
        <f>SUMIFS(Import!M$2:M$237,Import!$F$2:$F$237,$F143,Import!$G$2:$G$237,$G143)</f>
        <v>18</v>
      </c>
      <c r="N143" s="25">
        <f>SUMIFS(Import!N$2:N$237,Import!$F$2:$F$237,$F143,Import!$G$2:$G$237,$G143)</f>
        <v>1.83</v>
      </c>
      <c r="O143" s="25">
        <f>SUMIFS(Import!O$2:O$237,Import!$F$2:$F$237,$F143,Import!$G$2:$G$237,$G143)</f>
        <v>3.41</v>
      </c>
      <c r="P143" s="156">
        <f>SUMIFS(Import!P$2:P$237,Import!$F$2:$F$237,$F143,Import!$G$2:$G$237,$G143)</f>
        <v>11</v>
      </c>
      <c r="Q143" s="25">
        <f>SUMIFS(Import!Q$2:Q$237,Import!$F$2:$F$237,$F143,Import!$G$2:$G$237,$G143)</f>
        <v>1.1200000000000001</v>
      </c>
      <c r="R143" s="25">
        <f>SUMIFS(Import!R$2:R$237,Import!$F$2:$F$237,$F143,Import!$G$2:$G$237,$G143)</f>
        <v>2.08</v>
      </c>
      <c r="S143" s="156">
        <f>SUMIFS(Import!S$2:S$237,Import!$F$2:$F$237,$F143,Import!$G$2:$G$237,$G143)</f>
        <v>499</v>
      </c>
      <c r="T143" s="25">
        <f>SUMIFS(Import!T$2:T$237,Import!$F$2:$F$237,$F143,Import!$G$2:$G$237,$G143)</f>
        <v>50.81</v>
      </c>
      <c r="U143" s="25">
        <f>SUMIFS(Import!U$2:U$237,Import!$F$2:$F$237,$F143,Import!$G$2:$G$237,$G143)</f>
        <v>94.51</v>
      </c>
      <c r="V143" s="25">
        <v>1</v>
      </c>
      <c r="W143" s="25" t="s">
        <v>32</v>
      </c>
      <c r="X143" s="25" t="s">
        <v>33</v>
      </c>
      <c r="Y143" s="25" t="s">
        <v>34</v>
      </c>
      <c r="Z143" s="160">
        <f>SUMIFS(Import!Z$2:Z$237,Import!$F$2:$F$237,$F143,Import!$G$2:$G$237,$G143)</f>
        <v>331</v>
      </c>
      <c r="AA143" s="25">
        <f>SUMIFS(Import!AA$2:AA$237,Import!$F$2:$F$237,$F143,Import!$G$2:$G$237,$G143)</f>
        <v>33.71</v>
      </c>
      <c r="AB143" s="176">
        <f>SUMIFS(Import!AB$2:AB$237,Import!$F$2:$F$237,$F143,Import!$G$2:$G$237,$G143)</f>
        <v>66.33</v>
      </c>
      <c r="AC143" s="25">
        <v>2</v>
      </c>
      <c r="AD143" s="25" t="s">
        <v>35</v>
      </c>
      <c r="AE143" s="25" t="s">
        <v>36</v>
      </c>
      <c r="AF143" s="25" t="s">
        <v>37</v>
      </c>
      <c r="AG143" s="160">
        <f>SUMIFS(Import!AG$2:AG$237,Import!$F$2:$F$237,$F143,Import!$G$2:$G$237,$G143)</f>
        <v>168</v>
      </c>
      <c r="AH143" s="25">
        <f>SUMIFS(Import!AH$2:AH$237,Import!$F$2:$F$237,$F143,Import!$G$2:$G$237,$G143)</f>
        <v>17.11</v>
      </c>
      <c r="AI143" s="118">
        <f>SUMIFS(Import!AI$2:AI$237,Import!$F$2:$F$237,$F143,Import!$G$2:$G$237,$G143)</f>
        <v>33.67</v>
      </c>
      <c r="AN143" s="25">
        <f ca="1">SUMIFS(Import!AN$2:AN$166,Import!$F$2:$F$166,$F143,Import!$G$2:$G$166,$G143)</f>
        <v>0</v>
      </c>
      <c r="AO143" s="25">
        <f ca="1">SUMIFS(Import!AO$2:AO$166,Import!$F$2:$F$166,$F143,Import!$G$2:$G$166,$G143)</f>
        <v>0</v>
      </c>
      <c r="AP143" s="25">
        <f ca="1">SUMIFS(Import!AP$2:AP$166,Import!$F$2:$F$166,$F143,Import!$G$2:$G$166,$G143)</f>
        <v>0</v>
      </c>
      <c r="AU143" s="25">
        <f ca="1">SUMIFS(Import!AU$2:AU$166,Import!$F$2:$F$166,$F143,Import!$G$2:$G$166,$G143)</f>
        <v>0</v>
      </c>
      <c r="AV143" s="25">
        <f ca="1">SUMIFS(Import!AV$2:AV$166,Import!$F$2:$F$166,$F143,Import!$G$2:$G$166,$G143)</f>
        <v>0</v>
      </c>
      <c r="AW143" s="25">
        <f ca="1">SUMIFS(Import!AW$2:AW$166,Import!$F$2:$F$166,$F143,Import!$G$2:$G$166,$G143)</f>
        <v>0</v>
      </c>
      <c r="BB143" s="25">
        <f ca="1">SUMIFS(Import!BB$2:BB$166,Import!$F$2:$F$166,$F143,Import!$G$2:$G$166,$G143)</f>
        <v>0</v>
      </c>
      <c r="BC143" s="25">
        <f ca="1">SUMIFS(Import!BC$2:BC$166,Import!$F$2:$F$166,$F143,Import!$G$2:$G$166,$G143)</f>
        <v>0</v>
      </c>
      <c r="BD143" s="25">
        <f ca="1">SUMIFS(Import!BD$2:BD$166,Import!$F$2:$F$166,$F143,Import!$G$2:$G$166,$G143)</f>
        <v>0</v>
      </c>
      <c r="BI143" s="25">
        <f ca="1">SUMIFS(Import!BI$2:BI$166,Import!$F$2:$F$166,$F143,Import!$G$2:$G$166,$G143)</f>
        <v>0</v>
      </c>
      <c r="BJ143" s="25">
        <f ca="1">SUMIFS(Import!BJ$2:BJ$166,Import!$F$2:$F$166,$F143,Import!$G$2:$G$166,$G143)</f>
        <v>0</v>
      </c>
      <c r="BK143" s="25">
        <f ca="1">SUMIFS(Import!BK$2:BK$166,Import!$F$2:$F$166,$F143,Import!$G$2:$G$166,$G143)</f>
        <v>0</v>
      </c>
      <c r="BP143" s="25">
        <f ca="1">SUMIFS(Import!BP$2:BP$166,Import!$F$2:$F$166,$F143,Import!$G$2:$G$166,$G143)</f>
        <v>0</v>
      </c>
      <c r="BQ143" s="25">
        <f ca="1">SUMIFS(Import!BQ$2:BQ$166,Import!$F$2:$F$166,$F143,Import!$G$2:$G$166,$G143)</f>
        <v>0</v>
      </c>
      <c r="BR143" s="25">
        <f ca="1">SUMIFS(Import!BR$2:BR$166,Import!$F$2:$F$166,$F143,Import!$G$2:$G$166,$G143)</f>
        <v>0</v>
      </c>
      <c r="BW143" s="25">
        <f ca="1">SUMIFS(Import!BW$2:BW$166,Import!$F$2:$F$166,$F143,Import!$G$2:$G$166,$G143)</f>
        <v>0</v>
      </c>
      <c r="BX143" s="25">
        <f ca="1">SUMIFS(Import!BX$2:BX$166,Import!$F$2:$F$166,$F143,Import!$G$2:$G$166,$G143)</f>
        <v>0</v>
      </c>
      <c r="BY143" s="25">
        <f ca="1">SUMIFS(Import!BY$2:BY$166,Import!$F$2:$F$166,$F143,Import!$G$2:$G$166,$G143)</f>
        <v>0</v>
      </c>
      <c r="CD143" s="25">
        <f ca="1">SUMIFS(Import!CD$2:CD$166,Import!$F$2:$F$166,$F143,Import!$G$2:$G$166,$G143)</f>
        <v>0</v>
      </c>
      <c r="CE143" s="25">
        <f ca="1">SUMIFS(Import!CE$2:CE$166,Import!$F$2:$F$166,$F143,Import!$G$2:$G$166,$G143)</f>
        <v>0</v>
      </c>
      <c r="CF143" s="25">
        <f ca="1">SUMIFS(Import!CF$2:CF$166,Import!$F$2:$F$166,$F143,Import!$G$2:$G$166,$G143)</f>
        <v>0</v>
      </c>
      <c r="CK143" s="25">
        <f ca="1">SUMIFS(Import!CK$2:CK$166,Import!$F$2:$F$166,$F143,Import!$G$2:$G$166,$G143)</f>
        <v>0</v>
      </c>
      <c r="CL143" s="25">
        <f ca="1">SUMIFS(Import!CL$2:CL$166,Import!$F$2:$F$166,$F143,Import!$G$2:$G$166,$G143)</f>
        <v>0</v>
      </c>
      <c r="CM143" s="25">
        <f ca="1">SUMIFS(Import!CM$2:CM$166,Import!$F$2:$F$166,$F143,Import!$G$2:$G$166,$G143)</f>
        <v>0</v>
      </c>
      <c r="CR143" s="25">
        <f ca="1">SUMIFS(Import!CR$2:CR$166,Import!$F$2:$F$166,$F143,Import!$G$2:$G$166,$G143)</f>
        <v>0</v>
      </c>
      <c r="CS143" s="25">
        <f ca="1">SUMIFS(Import!CS$2:CS$166,Import!$F$2:$F$166,$F143,Import!$G$2:$G$166,$G143)</f>
        <v>0</v>
      </c>
      <c r="CT143" s="25">
        <f ca="1">SUMIFS(Import!CT$2:CT$166,Import!$F$2:$F$166,$F143,Import!$G$2:$G$166,$G143)</f>
        <v>0</v>
      </c>
    </row>
    <row r="144" spans="1:98" s="25" customFormat="1" x14ac:dyDescent="0.15">
      <c r="A144" s="109" t="s">
        <v>28</v>
      </c>
      <c r="B144" s="25" t="s">
        <v>29</v>
      </c>
      <c r="C144" s="25">
        <v>1</v>
      </c>
      <c r="D144" s="25" t="s">
        <v>30</v>
      </c>
      <c r="E144" s="25">
        <v>36</v>
      </c>
      <c r="F144" s="25" t="s">
        <v>64</v>
      </c>
      <c r="G144" s="25">
        <v>5</v>
      </c>
      <c r="H144" s="156">
        <f>IF(SUMIFS(Import!H$2:H$237,Import!$F$2:$F$237,$F144,Import!$G$2:$G$237,$G144)=0,Data_T1!$H144,SUMIFS(Import!H$2:H$237,Import!$F$2:$F$237,$F144,Import!$G$2:$G$237,$G144))</f>
        <v>1192</v>
      </c>
      <c r="I144" s="156">
        <f>SUMIFS(Import!I$2:I$237,Import!$F$2:$F$237,$F144,Import!$G$2:$G$237,$G144)</f>
        <v>601</v>
      </c>
      <c r="J144" s="25">
        <f>SUMIFS(Import!J$2:J$237,Import!$F$2:$F$237,$F144,Import!$G$2:$G$237,$G144)</f>
        <v>50.42</v>
      </c>
      <c r="K144" s="156">
        <f>SUMIFS(Import!K$2:K$237,Import!$F$2:$F$237,$F144,Import!$G$2:$G$237,$G144)</f>
        <v>591</v>
      </c>
      <c r="L144" s="25">
        <f>SUMIFS(Import!L$2:L$237,Import!$F$2:$F$237,$F144,Import!$G$2:$G$237,$G144)</f>
        <v>49.58</v>
      </c>
      <c r="M144" s="156">
        <f>SUMIFS(Import!M$2:M$237,Import!$F$2:$F$237,$F144,Import!$G$2:$G$237,$G144)</f>
        <v>32</v>
      </c>
      <c r="N144" s="25">
        <f>SUMIFS(Import!N$2:N$237,Import!$F$2:$F$237,$F144,Import!$G$2:$G$237,$G144)</f>
        <v>2.68</v>
      </c>
      <c r="O144" s="25">
        <f>SUMIFS(Import!O$2:O$237,Import!$F$2:$F$237,$F144,Import!$G$2:$G$237,$G144)</f>
        <v>5.41</v>
      </c>
      <c r="P144" s="156">
        <f>SUMIFS(Import!P$2:P$237,Import!$F$2:$F$237,$F144,Import!$G$2:$G$237,$G144)</f>
        <v>12</v>
      </c>
      <c r="Q144" s="25">
        <f>SUMIFS(Import!Q$2:Q$237,Import!$F$2:$F$237,$F144,Import!$G$2:$G$237,$G144)</f>
        <v>1.01</v>
      </c>
      <c r="R144" s="25">
        <f>SUMIFS(Import!R$2:R$237,Import!$F$2:$F$237,$F144,Import!$G$2:$G$237,$G144)</f>
        <v>2.0299999999999998</v>
      </c>
      <c r="S144" s="156">
        <f>SUMIFS(Import!S$2:S$237,Import!$F$2:$F$237,$F144,Import!$G$2:$G$237,$G144)</f>
        <v>547</v>
      </c>
      <c r="T144" s="25">
        <f>SUMIFS(Import!T$2:T$237,Import!$F$2:$F$237,$F144,Import!$G$2:$G$237,$G144)</f>
        <v>45.89</v>
      </c>
      <c r="U144" s="25">
        <f>SUMIFS(Import!U$2:U$237,Import!$F$2:$F$237,$F144,Import!$G$2:$G$237,$G144)</f>
        <v>92.55</v>
      </c>
      <c r="V144" s="25">
        <v>1</v>
      </c>
      <c r="W144" s="25" t="s">
        <v>32</v>
      </c>
      <c r="X144" s="25" t="s">
        <v>33</v>
      </c>
      <c r="Y144" s="25" t="s">
        <v>34</v>
      </c>
      <c r="Z144" s="160">
        <f>SUMIFS(Import!Z$2:Z$237,Import!$F$2:$F$237,$F144,Import!$G$2:$G$237,$G144)</f>
        <v>371</v>
      </c>
      <c r="AA144" s="25">
        <f>SUMIFS(Import!AA$2:AA$237,Import!$F$2:$F$237,$F144,Import!$G$2:$G$237,$G144)</f>
        <v>31.12</v>
      </c>
      <c r="AB144" s="176">
        <f>SUMIFS(Import!AB$2:AB$237,Import!$F$2:$F$237,$F144,Import!$G$2:$G$237,$G144)</f>
        <v>67.819999999999993</v>
      </c>
      <c r="AC144" s="25">
        <v>2</v>
      </c>
      <c r="AD144" s="25" t="s">
        <v>35</v>
      </c>
      <c r="AE144" s="25" t="s">
        <v>36</v>
      </c>
      <c r="AF144" s="25" t="s">
        <v>37</v>
      </c>
      <c r="AG144" s="160">
        <f>SUMIFS(Import!AG$2:AG$237,Import!$F$2:$F$237,$F144,Import!$G$2:$G$237,$G144)</f>
        <v>176</v>
      </c>
      <c r="AH144" s="25">
        <f>SUMIFS(Import!AH$2:AH$237,Import!$F$2:$F$237,$F144,Import!$G$2:$G$237,$G144)</f>
        <v>14.77</v>
      </c>
      <c r="AI144" s="118">
        <f>SUMIFS(Import!AI$2:AI$237,Import!$F$2:$F$237,$F144,Import!$G$2:$G$237,$G144)</f>
        <v>32.18</v>
      </c>
      <c r="AN144" s="25">
        <f ca="1">SUMIFS(Import!AN$2:AN$166,Import!$F$2:$F$166,$F144,Import!$G$2:$G$166,$G144)</f>
        <v>0</v>
      </c>
      <c r="AO144" s="25">
        <f ca="1">SUMIFS(Import!AO$2:AO$166,Import!$F$2:$F$166,$F144,Import!$G$2:$G$166,$G144)</f>
        <v>0</v>
      </c>
      <c r="AP144" s="25">
        <f ca="1">SUMIFS(Import!AP$2:AP$166,Import!$F$2:$F$166,$F144,Import!$G$2:$G$166,$G144)</f>
        <v>0</v>
      </c>
      <c r="AU144" s="25">
        <f ca="1">SUMIFS(Import!AU$2:AU$166,Import!$F$2:$F$166,$F144,Import!$G$2:$G$166,$G144)</f>
        <v>0</v>
      </c>
      <c r="AV144" s="25">
        <f ca="1">SUMIFS(Import!AV$2:AV$166,Import!$F$2:$F$166,$F144,Import!$G$2:$G$166,$G144)</f>
        <v>0</v>
      </c>
      <c r="AW144" s="25">
        <f ca="1">SUMIFS(Import!AW$2:AW$166,Import!$F$2:$F$166,$F144,Import!$G$2:$G$166,$G144)</f>
        <v>0</v>
      </c>
      <c r="BB144" s="25">
        <f ca="1">SUMIFS(Import!BB$2:BB$166,Import!$F$2:$F$166,$F144,Import!$G$2:$G$166,$G144)</f>
        <v>0</v>
      </c>
      <c r="BC144" s="25">
        <f ca="1">SUMIFS(Import!BC$2:BC$166,Import!$F$2:$F$166,$F144,Import!$G$2:$G$166,$G144)</f>
        <v>0</v>
      </c>
      <c r="BD144" s="25">
        <f ca="1">SUMIFS(Import!BD$2:BD$166,Import!$F$2:$F$166,$F144,Import!$G$2:$G$166,$G144)</f>
        <v>0</v>
      </c>
      <c r="BI144" s="25">
        <f ca="1">SUMIFS(Import!BI$2:BI$166,Import!$F$2:$F$166,$F144,Import!$G$2:$G$166,$G144)</f>
        <v>0</v>
      </c>
      <c r="BJ144" s="25">
        <f ca="1">SUMIFS(Import!BJ$2:BJ$166,Import!$F$2:$F$166,$F144,Import!$G$2:$G$166,$G144)</f>
        <v>0</v>
      </c>
      <c r="BK144" s="25">
        <f ca="1">SUMIFS(Import!BK$2:BK$166,Import!$F$2:$F$166,$F144,Import!$G$2:$G$166,$G144)</f>
        <v>0</v>
      </c>
      <c r="BP144" s="25">
        <f ca="1">SUMIFS(Import!BP$2:BP$166,Import!$F$2:$F$166,$F144,Import!$G$2:$G$166,$G144)</f>
        <v>0</v>
      </c>
      <c r="BQ144" s="25">
        <f ca="1">SUMIFS(Import!BQ$2:BQ$166,Import!$F$2:$F$166,$F144,Import!$G$2:$G$166,$G144)</f>
        <v>0</v>
      </c>
      <c r="BR144" s="25">
        <f ca="1">SUMIFS(Import!BR$2:BR$166,Import!$F$2:$F$166,$F144,Import!$G$2:$G$166,$G144)</f>
        <v>0</v>
      </c>
      <c r="BW144" s="25">
        <f ca="1">SUMIFS(Import!BW$2:BW$166,Import!$F$2:$F$166,$F144,Import!$G$2:$G$166,$G144)</f>
        <v>0</v>
      </c>
      <c r="BX144" s="25">
        <f ca="1">SUMIFS(Import!BX$2:BX$166,Import!$F$2:$F$166,$F144,Import!$G$2:$G$166,$G144)</f>
        <v>0</v>
      </c>
      <c r="BY144" s="25">
        <f ca="1">SUMIFS(Import!BY$2:BY$166,Import!$F$2:$F$166,$F144,Import!$G$2:$G$166,$G144)</f>
        <v>0</v>
      </c>
      <c r="CD144" s="25">
        <f ca="1">SUMIFS(Import!CD$2:CD$166,Import!$F$2:$F$166,$F144,Import!$G$2:$G$166,$G144)</f>
        <v>0</v>
      </c>
      <c r="CE144" s="25">
        <f ca="1">SUMIFS(Import!CE$2:CE$166,Import!$F$2:$F$166,$F144,Import!$G$2:$G$166,$G144)</f>
        <v>0</v>
      </c>
      <c r="CF144" s="25">
        <f ca="1">SUMIFS(Import!CF$2:CF$166,Import!$F$2:$F$166,$F144,Import!$G$2:$G$166,$G144)</f>
        <v>0</v>
      </c>
      <c r="CK144" s="25">
        <f ca="1">SUMIFS(Import!CK$2:CK$166,Import!$F$2:$F$166,$F144,Import!$G$2:$G$166,$G144)</f>
        <v>0</v>
      </c>
      <c r="CL144" s="25">
        <f ca="1">SUMIFS(Import!CL$2:CL$166,Import!$F$2:$F$166,$F144,Import!$G$2:$G$166,$G144)</f>
        <v>0</v>
      </c>
      <c r="CM144" s="25">
        <f ca="1">SUMIFS(Import!CM$2:CM$166,Import!$F$2:$F$166,$F144,Import!$G$2:$G$166,$G144)</f>
        <v>0</v>
      </c>
      <c r="CR144" s="25">
        <f ca="1">SUMIFS(Import!CR$2:CR$166,Import!$F$2:$F$166,$F144,Import!$G$2:$G$166,$G144)</f>
        <v>0</v>
      </c>
      <c r="CS144" s="25">
        <f ca="1">SUMIFS(Import!CS$2:CS$166,Import!$F$2:$F$166,$F144,Import!$G$2:$G$166,$G144)</f>
        <v>0</v>
      </c>
      <c r="CT144" s="25">
        <f ca="1">SUMIFS(Import!CT$2:CT$166,Import!$F$2:$F$166,$F144,Import!$G$2:$G$166,$G144)</f>
        <v>0</v>
      </c>
    </row>
    <row r="145" spans="1:98" s="25" customFormat="1" x14ac:dyDescent="0.15">
      <c r="A145" s="109" t="s">
        <v>28</v>
      </c>
      <c r="B145" s="25" t="s">
        <v>29</v>
      </c>
      <c r="C145" s="25">
        <v>1</v>
      </c>
      <c r="D145" s="25" t="s">
        <v>30</v>
      </c>
      <c r="E145" s="25">
        <v>36</v>
      </c>
      <c r="F145" s="25" t="s">
        <v>64</v>
      </c>
      <c r="G145" s="25">
        <v>6</v>
      </c>
      <c r="H145" s="156">
        <f>IF(SUMIFS(Import!H$2:H$237,Import!$F$2:$F$237,$F145,Import!$G$2:$G$237,$G145)=0,Data_T1!$H145,SUMIFS(Import!H$2:H$237,Import!$F$2:$F$237,$F145,Import!$G$2:$G$237,$G145))</f>
        <v>1194</v>
      </c>
      <c r="I145" s="156">
        <f>SUMIFS(Import!I$2:I$237,Import!$F$2:$F$237,$F145,Import!$G$2:$G$237,$G145)</f>
        <v>589</v>
      </c>
      <c r="J145" s="25">
        <f>SUMIFS(Import!J$2:J$237,Import!$F$2:$F$237,$F145,Import!$G$2:$G$237,$G145)</f>
        <v>49.33</v>
      </c>
      <c r="K145" s="156">
        <f>SUMIFS(Import!K$2:K$237,Import!$F$2:$F$237,$F145,Import!$G$2:$G$237,$G145)</f>
        <v>605</v>
      </c>
      <c r="L145" s="25">
        <f>SUMIFS(Import!L$2:L$237,Import!$F$2:$F$237,$F145,Import!$G$2:$G$237,$G145)</f>
        <v>50.67</v>
      </c>
      <c r="M145" s="156">
        <f>SUMIFS(Import!M$2:M$237,Import!$F$2:$F$237,$F145,Import!$G$2:$G$237,$G145)</f>
        <v>35</v>
      </c>
      <c r="N145" s="25">
        <f>SUMIFS(Import!N$2:N$237,Import!$F$2:$F$237,$F145,Import!$G$2:$G$237,$G145)</f>
        <v>2.93</v>
      </c>
      <c r="O145" s="25">
        <f>SUMIFS(Import!O$2:O$237,Import!$F$2:$F$237,$F145,Import!$G$2:$G$237,$G145)</f>
        <v>5.79</v>
      </c>
      <c r="P145" s="156">
        <f>SUMIFS(Import!P$2:P$237,Import!$F$2:$F$237,$F145,Import!$G$2:$G$237,$G145)</f>
        <v>26</v>
      </c>
      <c r="Q145" s="25">
        <f>SUMIFS(Import!Q$2:Q$237,Import!$F$2:$F$237,$F145,Import!$G$2:$G$237,$G145)</f>
        <v>2.1800000000000002</v>
      </c>
      <c r="R145" s="25">
        <f>SUMIFS(Import!R$2:R$237,Import!$F$2:$F$237,$F145,Import!$G$2:$G$237,$G145)</f>
        <v>4.3</v>
      </c>
      <c r="S145" s="156">
        <f>SUMIFS(Import!S$2:S$237,Import!$F$2:$F$237,$F145,Import!$G$2:$G$237,$G145)</f>
        <v>544</v>
      </c>
      <c r="T145" s="25">
        <f>SUMIFS(Import!T$2:T$237,Import!$F$2:$F$237,$F145,Import!$G$2:$G$237,$G145)</f>
        <v>45.56</v>
      </c>
      <c r="U145" s="25">
        <f>SUMIFS(Import!U$2:U$237,Import!$F$2:$F$237,$F145,Import!$G$2:$G$237,$G145)</f>
        <v>89.92</v>
      </c>
      <c r="V145" s="25">
        <v>1</v>
      </c>
      <c r="W145" s="25" t="s">
        <v>32</v>
      </c>
      <c r="X145" s="25" t="s">
        <v>33</v>
      </c>
      <c r="Y145" s="25" t="s">
        <v>34</v>
      </c>
      <c r="Z145" s="160">
        <f>SUMIFS(Import!Z$2:Z$237,Import!$F$2:$F$237,$F145,Import!$G$2:$G$237,$G145)</f>
        <v>329</v>
      </c>
      <c r="AA145" s="25">
        <f>SUMIFS(Import!AA$2:AA$237,Import!$F$2:$F$237,$F145,Import!$G$2:$G$237,$G145)</f>
        <v>27.55</v>
      </c>
      <c r="AB145" s="176">
        <f>SUMIFS(Import!AB$2:AB$237,Import!$F$2:$F$237,$F145,Import!$G$2:$G$237,$G145)</f>
        <v>60.48</v>
      </c>
      <c r="AC145" s="25">
        <v>2</v>
      </c>
      <c r="AD145" s="25" t="s">
        <v>35</v>
      </c>
      <c r="AE145" s="25" t="s">
        <v>36</v>
      </c>
      <c r="AF145" s="25" t="s">
        <v>37</v>
      </c>
      <c r="AG145" s="160">
        <f>SUMIFS(Import!AG$2:AG$237,Import!$F$2:$F$237,$F145,Import!$G$2:$G$237,$G145)</f>
        <v>215</v>
      </c>
      <c r="AH145" s="25">
        <f>SUMIFS(Import!AH$2:AH$237,Import!$F$2:$F$237,$F145,Import!$G$2:$G$237,$G145)</f>
        <v>18.010000000000002</v>
      </c>
      <c r="AI145" s="118">
        <f>SUMIFS(Import!AI$2:AI$237,Import!$F$2:$F$237,$F145,Import!$G$2:$G$237,$G145)</f>
        <v>39.520000000000003</v>
      </c>
      <c r="AN145" s="25">
        <f ca="1">SUMIFS(Import!AN$2:AN$166,Import!$F$2:$F$166,$F145,Import!$G$2:$G$166,$G145)</f>
        <v>0</v>
      </c>
      <c r="AO145" s="25">
        <f ca="1">SUMIFS(Import!AO$2:AO$166,Import!$F$2:$F$166,$F145,Import!$G$2:$G$166,$G145)</f>
        <v>0</v>
      </c>
      <c r="AP145" s="25">
        <f ca="1">SUMIFS(Import!AP$2:AP$166,Import!$F$2:$F$166,$F145,Import!$G$2:$G$166,$G145)</f>
        <v>0</v>
      </c>
      <c r="AU145" s="25">
        <f ca="1">SUMIFS(Import!AU$2:AU$166,Import!$F$2:$F$166,$F145,Import!$G$2:$G$166,$G145)</f>
        <v>0</v>
      </c>
      <c r="AV145" s="25">
        <f ca="1">SUMIFS(Import!AV$2:AV$166,Import!$F$2:$F$166,$F145,Import!$G$2:$G$166,$G145)</f>
        <v>0</v>
      </c>
      <c r="AW145" s="25">
        <f ca="1">SUMIFS(Import!AW$2:AW$166,Import!$F$2:$F$166,$F145,Import!$G$2:$G$166,$G145)</f>
        <v>0</v>
      </c>
      <c r="BB145" s="25">
        <f ca="1">SUMIFS(Import!BB$2:BB$166,Import!$F$2:$F$166,$F145,Import!$G$2:$G$166,$G145)</f>
        <v>0</v>
      </c>
      <c r="BC145" s="25">
        <f ca="1">SUMIFS(Import!BC$2:BC$166,Import!$F$2:$F$166,$F145,Import!$G$2:$G$166,$G145)</f>
        <v>0</v>
      </c>
      <c r="BD145" s="25">
        <f ca="1">SUMIFS(Import!BD$2:BD$166,Import!$F$2:$F$166,$F145,Import!$G$2:$G$166,$G145)</f>
        <v>0</v>
      </c>
      <c r="BI145" s="25">
        <f ca="1">SUMIFS(Import!BI$2:BI$166,Import!$F$2:$F$166,$F145,Import!$G$2:$G$166,$G145)</f>
        <v>0</v>
      </c>
      <c r="BJ145" s="25">
        <f ca="1">SUMIFS(Import!BJ$2:BJ$166,Import!$F$2:$F$166,$F145,Import!$G$2:$G$166,$G145)</f>
        <v>0</v>
      </c>
      <c r="BK145" s="25">
        <f ca="1">SUMIFS(Import!BK$2:BK$166,Import!$F$2:$F$166,$F145,Import!$G$2:$G$166,$G145)</f>
        <v>0</v>
      </c>
      <c r="BP145" s="25">
        <f ca="1">SUMIFS(Import!BP$2:BP$166,Import!$F$2:$F$166,$F145,Import!$G$2:$G$166,$G145)</f>
        <v>0</v>
      </c>
      <c r="BQ145" s="25">
        <f ca="1">SUMIFS(Import!BQ$2:BQ$166,Import!$F$2:$F$166,$F145,Import!$G$2:$G$166,$G145)</f>
        <v>0</v>
      </c>
      <c r="BR145" s="25">
        <f ca="1">SUMIFS(Import!BR$2:BR$166,Import!$F$2:$F$166,$F145,Import!$G$2:$G$166,$G145)</f>
        <v>0</v>
      </c>
      <c r="BW145" s="25">
        <f ca="1">SUMIFS(Import!BW$2:BW$166,Import!$F$2:$F$166,$F145,Import!$G$2:$G$166,$G145)</f>
        <v>0</v>
      </c>
      <c r="BX145" s="25">
        <f ca="1">SUMIFS(Import!BX$2:BX$166,Import!$F$2:$F$166,$F145,Import!$G$2:$G$166,$G145)</f>
        <v>0</v>
      </c>
      <c r="BY145" s="25">
        <f ca="1">SUMIFS(Import!BY$2:BY$166,Import!$F$2:$F$166,$F145,Import!$G$2:$G$166,$G145)</f>
        <v>0</v>
      </c>
      <c r="CD145" s="25">
        <f ca="1">SUMIFS(Import!CD$2:CD$166,Import!$F$2:$F$166,$F145,Import!$G$2:$G$166,$G145)</f>
        <v>0</v>
      </c>
      <c r="CE145" s="25">
        <f ca="1">SUMIFS(Import!CE$2:CE$166,Import!$F$2:$F$166,$F145,Import!$G$2:$G$166,$G145)</f>
        <v>0</v>
      </c>
      <c r="CF145" s="25">
        <f ca="1">SUMIFS(Import!CF$2:CF$166,Import!$F$2:$F$166,$F145,Import!$G$2:$G$166,$G145)</f>
        <v>0</v>
      </c>
      <c r="CK145" s="25">
        <f ca="1">SUMIFS(Import!CK$2:CK$166,Import!$F$2:$F$166,$F145,Import!$G$2:$G$166,$G145)</f>
        <v>0</v>
      </c>
      <c r="CL145" s="25">
        <f ca="1">SUMIFS(Import!CL$2:CL$166,Import!$F$2:$F$166,$F145,Import!$G$2:$G$166,$G145)</f>
        <v>0</v>
      </c>
      <c r="CM145" s="25">
        <f ca="1">SUMIFS(Import!CM$2:CM$166,Import!$F$2:$F$166,$F145,Import!$G$2:$G$166,$G145)</f>
        <v>0</v>
      </c>
      <c r="CR145" s="25">
        <f ca="1">SUMIFS(Import!CR$2:CR$166,Import!$F$2:$F$166,$F145,Import!$G$2:$G$166,$G145)</f>
        <v>0</v>
      </c>
      <c r="CS145" s="25">
        <f ca="1">SUMIFS(Import!CS$2:CS$166,Import!$F$2:$F$166,$F145,Import!$G$2:$G$166,$G145)</f>
        <v>0</v>
      </c>
      <c r="CT145" s="25">
        <f ca="1">SUMIFS(Import!CT$2:CT$166,Import!$F$2:$F$166,$F145,Import!$G$2:$G$166,$G145)</f>
        <v>0</v>
      </c>
    </row>
    <row r="146" spans="1:98" s="25" customFormat="1" x14ac:dyDescent="0.15">
      <c r="A146" s="109" t="s">
        <v>28</v>
      </c>
      <c r="B146" s="25" t="s">
        <v>29</v>
      </c>
      <c r="C146" s="25">
        <v>1</v>
      </c>
      <c r="D146" s="25" t="s">
        <v>30</v>
      </c>
      <c r="E146" s="25">
        <v>36</v>
      </c>
      <c r="F146" s="25" t="s">
        <v>64</v>
      </c>
      <c r="G146" s="25">
        <v>7</v>
      </c>
      <c r="H146" s="156">
        <f>IF(SUMIFS(Import!H$2:H$237,Import!$F$2:$F$237,$F146,Import!$G$2:$G$237,$G146)=0,Data_T1!$H146,SUMIFS(Import!H$2:H$237,Import!$F$2:$F$237,$F146,Import!$G$2:$G$237,$G146))</f>
        <v>1067</v>
      </c>
      <c r="I146" s="156">
        <f>SUMIFS(Import!I$2:I$237,Import!$F$2:$F$237,$F146,Import!$G$2:$G$237,$G146)</f>
        <v>529</v>
      </c>
      <c r="J146" s="25">
        <f>SUMIFS(Import!J$2:J$237,Import!$F$2:$F$237,$F146,Import!$G$2:$G$237,$G146)</f>
        <v>49.58</v>
      </c>
      <c r="K146" s="156">
        <f>SUMIFS(Import!K$2:K$237,Import!$F$2:$F$237,$F146,Import!$G$2:$G$237,$G146)</f>
        <v>538</v>
      </c>
      <c r="L146" s="25">
        <f>SUMIFS(Import!L$2:L$237,Import!$F$2:$F$237,$F146,Import!$G$2:$G$237,$G146)</f>
        <v>50.42</v>
      </c>
      <c r="M146" s="156">
        <f>SUMIFS(Import!M$2:M$237,Import!$F$2:$F$237,$F146,Import!$G$2:$G$237,$G146)</f>
        <v>28</v>
      </c>
      <c r="N146" s="25">
        <f>SUMIFS(Import!N$2:N$237,Import!$F$2:$F$237,$F146,Import!$G$2:$G$237,$G146)</f>
        <v>2.62</v>
      </c>
      <c r="O146" s="25">
        <f>SUMIFS(Import!O$2:O$237,Import!$F$2:$F$237,$F146,Import!$G$2:$G$237,$G146)</f>
        <v>5.2</v>
      </c>
      <c r="P146" s="156">
        <f>SUMIFS(Import!P$2:P$237,Import!$F$2:$F$237,$F146,Import!$G$2:$G$237,$G146)</f>
        <v>17</v>
      </c>
      <c r="Q146" s="25">
        <f>SUMIFS(Import!Q$2:Q$237,Import!$F$2:$F$237,$F146,Import!$G$2:$G$237,$G146)</f>
        <v>1.59</v>
      </c>
      <c r="R146" s="25">
        <f>SUMIFS(Import!R$2:R$237,Import!$F$2:$F$237,$F146,Import!$G$2:$G$237,$G146)</f>
        <v>3.16</v>
      </c>
      <c r="S146" s="156">
        <f>SUMIFS(Import!S$2:S$237,Import!$F$2:$F$237,$F146,Import!$G$2:$G$237,$G146)</f>
        <v>493</v>
      </c>
      <c r="T146" s="25">
        <f>SUMIFS(Import!T$2:T$237,Import!$F$2:$F$237,$F146,Import!$G$2:$G$237,$G146)</f>
        <v>46.2</v>
      </c>
      <c r="U146" s="25">
        <f>SUMIFS(Import!U$2:U$237,Import!$F$2:$F$237,$F146,Import!$G$2:$G$237,$G146)</f>
        <v>91.64</v>
      </c>
      <c r="V146" s="25">
        <v>1</v>
      </c>
      <c r="W146" s="25" t="s">
        <v>32</v>
      </c>
      <c r="X146" s="25" t="s">
        <v>33</v>
      </c>
      <c r="Y146" s="25" t="s">
        <v>34</v>
      </c>
      <c r="Z146" s="160">
        <f>SUMIFS(Import!Z$2:Z$237,Import!$F$2:$F$237,$F146,Import!$G$2:$G$237,$G146)</f>
        <v>325</v>
      </c>
      <c r="AA146" s="25">
        <f>SUMIFS(Import!AA$2:AA$237,Import!$F$2:$F$237,$F146,Import!$G$2:$G$237,$G146)</f>
        <v>30.46</v>
      </c>
      <c r="AB146" s="176">
        <f>SUMIFS(Import!AB$2:AB$237,Import!$F$2:$F$237,$F146,Import!$G$2:$G$237,$G146)</f>
        <v>65.92</v>
      </c>
      <c r="AC146" s="25">
        <v>2</v>
      </c>
      <c r="AD146" s="25" t="s">
        <v>35</v>
      </c>
      <c r="AE146" s="25" t="s">
        <v>36</v>
      </c>
      <c r="AF146" s="25" t="s">
        <v>37</v>
      </c>
      <c r="AG146" s="160">
        <f>SUMIFS(Import!AG$2:AG$237,Import!$F$2:$F$237,$F146,Import!$G$2:$G$237,$G146)</f>
        <v>168</v>
      </c>
      <c r="AH146" s="25">
        <f>SUMIFS(Import!AH$2:AH$237,Import!$F$2:$F$237,$F146,Import!$G$2:$G$237,$G146)</f>
        <v>15.75</v>
      </c>
      <c r="AI146" s="118">
        <f>SUMIFS(Import!AI$2:AI$237,Import!$F$2:$F$237,$F146,Import!$G$2:$G$237,$G146)</f>
        <v>34.08</v>
      </c>
      <c r="AN146" s="25">
        <f ca="1">SUMIFS(Import!AN$2:AN$166,Import!$F$2:$F$166,$F146,Import!$G$2:$G$166,$G146)</f>
        <v>0</v>
      </c>
      <c r="AO146" s="25">
        <f ca="1">SUMIFS(Import!AO$2:AO$166,Import!$F$2:$F$166,$F146,Import!$G$2:$G$166,$G146)</f>
        <v>0</v>
      </c>
      <c r="AP146" s="25">
        <f ca="1">SUMIFS(Import!AP$2:AP$166,Import!$F$2:$F$166,$F146,Import!$G$2:$G$166,$G146)</f>
        <v>0</v>
      </c>
      <c r="AU146" s="25">
        <f ca="1">SUMIFS(Import!AU$2:AU$166,Import!$F$2:$F$166,$F146,Import!$G$2:$G$166,$G146)</f>
        <v>0</v>
      </c>
      <c r="AV146" s="25">
        <f ca="1">SUMIFS(Import!AV$2:AV$166,Import!$F$2:$F$166,$F146,Import!$G$2:$G$166,$G146)</f>
        <v>0</v>
      </c>
      <c r="AW146" s="25">
        <f ca="1">SUMIFS(Import!AW$2:AW$166,Import!$F$2:$F$166,$F146,Import!$G$2:$G$166,$G146)</f>
        <v>0</v>
      </c>
      <c r="BB146" s="25">
        <f ca="1">SUMIFS(Import!BB$2:BB$166,Import!$F$2:$F$166,$F146,Import!$G$2:$G$166,$G146)</f>
        <v>0</v>
      </c>
      <c r="BC146" s="25">
        <f ca="1">SUMIFS(Import!BC$2:BC$166,Import!$F$2:$F$166,$F146,Import!$G$2:$G$166,$G146)</f>
        <v>0</v>
      </c>
      <c r="BD146" s="25">
        <f ca="1">SUMIFS(Import!BD$2:BD$166,Import!$F$2:$F$166,$F146,Import!$G$2:$G$166,$G146)</f>
        <v>0</v>
      </c>
      <c r="BI146" s="25">
        <f ca="1">SUMIFS(Import!BI$2:BI$166,Import!$F$2:$F$166,$F146,Import!$G$2:$G$166,$G146)</f>
        <v>0</v>
      </c>
      <c r="BJ146" s="25">
        <f ca="1">SUMIFS(Import!BJ$2:BJ$166,Import!$F$2:$F$166,$F146,Import!$G$2:$G$166,$G146)</f>
        <v>0</v>
      </c>
      <c r="BK146" s="25">
        <f ca="1">SUMIFS(Import!BK$2:BK$166,Import!$F$2:$F$166,$F146,Import!$G$2:$G$166,$G146)</f>
        <v>0</v>
      </c>
      <c r="BP146" s="25">
        <f ca="1">SUMIFS(Import!BP$2:BP$166,Import!$F$2:$F$166,$F146,Import!$G$2:$G$166,$G146)</f>
        <v>0</v>
      </c>
      <c r="BQ146" s="25">
        <f ca="1">SUMIFS(Import!BQ$2:BQ$166,Import!$F$2:$F$166,$F146,Import!$G$2:$G$166,$G146)</f>
        <v>0</v>
      </c>
      <c r="BR146" s="25">
        <f ca="1">SUMIFS(Import!BR$2:BR$166,Import!$F$2:$F$166,$F146,Import!$G$2:$G$166,$G146)</f>
        <v>0</v>
      </c>
      <c r="BW146" s="25">
        <f ca="1">SUMIFS(Import!BW$2:BW$166,Import!$F$2:$F$166,$F146,Import!$G$2:$G$166,$G146)</f>
        <v>0</v>
      </c>
      <c r="BX146" s="25">
        <f ca="1">SUMIFS(Import!BX$2:BX$166,Import!$F$2:$F$166,$F146,Import!$G$2:$G$166,$G146)</f>
        <v>0</v>
      </c>
      <c r="BY146" s="25">
        <f ca="1">SUMIFS(Import!BY$2:BY$166,Import!$F$2:$F$166,$F146,Import!$G$2:$G$166,$G146)</f>
        <v>0</v>
      </c>
      <c r="CD146" s="25">
        <f ca="1">SUMIFS(Import!CD$2:CD$166,Import!$F$2:$F$166,$F146,Import!$G$2:$G$166,$G146)</f>
        <v>0</v>
      </c>
      <c r="CE146" s="25">
        <f ca="1">SUMIFS(Import!CE$2:CE$166,Import!$F$2:$F$166,$F146,Import!$G$2:$G$166,$G146)</f>
        <v>0</v>
      </c>
      <c r="CF146" s="25">
        <f ca="1">SUMIFS(Import!CF$2:CF$166,Import!$F$2:$F$166,$F146,Import!$G$2:$G$166,$G146)</f>
        <v>0</v>
      </c>
      <c r="CK146" s="25">
        <f ca="1">SUMIFS(Import!CK$2:CK$166,Import!$F$2:$F$166,$F146,Import!$G$2:$G$166,$G146)</f>
        <v>0</v>
      </c>
      <c r="CL146" s="25">
        <f ca="1">SUMIFS(Import!CL$2:CL$166,Import!$F$2:$F$166,$F146,Import!$G$2:$G$166,$G146)</f>
        <v>0</v>
      </c>
      <c r="CM146" s="25">
        <f ca="1">SUMIFS(Import!CM$2:CM$166,Import!$F$2:$F$166,$F146,Import!$G$2:$G$166,$G146)</f>
        <v>0</v>
      </c>
      <c r="CR146" s="25">
        <f ca="1">SUMIFS(Import!CR$2:CR$166,Import!$F$2:$F$166,$F146,Import!$G$2:$G$166,$G146)</f>
        <v>0</v>
      </c>
      <c r="CS146" s="25">
        <f ca="1">SUMIFS(Import!CS$2:CS$166,Import!$F$2:$F$166,$F146,Import!$G$2:$G$166,$G146)</f>
        <v>0</v>
      </c>
      <c r="CT146" s="25">
        <f ca="1">SUMIFS(Import!CT$2:CT$166,Import!$F$2:$F$166,$F146,Import!$G$2:$G$166,$G146)</f>
        <v>0</v>
      </c>
    </row>
    <row r="147" spans="1:98" s="25" customFormat="1" x14ac:dyDescent="0.15">
      <c r="A147" s="109" t="s">
        <v>28</v>
      </c>
      <c r="B147" s="25" t="s">
        <v>29</v>
      </c>
      <c r="C147" s="25">
        <v>1</v>
      </c>
      <c r="D147" s="25" t="s">
        <v>30</v>
      </c>
      <c r="E147" s="25">
        <v>36</v>
      </c>
      <c r="F147" s="25" t="s">
        <v>64</v>
      </c>
      <c r="G147" s="25">
        <v>8</v>
      </c>
      <c r="H147" s="156">
        <f>IF(SUMIFS(Import!H$2:H$237,Import!$F$2:$F$237,$F147,Import!$G$2:$G$237,$G147)=0,Data_T1!$H147,SUMIFS(Import!H$2:H$237,Import!$F$2:$F$237,$F147,Import!$G$2:$G$237,$G147))</f>
        <v>1149</v>
      </c>
      <c r="I147" s="156">
        <f>SUMIFS(Import!I$2:I$237,Import!$F$2:$F$237,$F147,Import!$G$2:$G$237,$G147)</f>
        <v>623</v>
      </c>
      <c r="J147" s="25">
        <f>SUMIFS(Import!J$2:J$237,Import!$F$2:$F$237,$F147,Import!$G$2:$G$237,$G147)</f>
        <v>54.22</v>
      </c>
      <c r="K147" s="156">
        <f>SUMIFS(Import!K$2:K$237,Import!$F$2:$F$237,$F147,Import!$G$2:$G$237,$G147)</f>
        <v>526</v>
      </c>
      <c r="L147" s="25">
        <f>SUMIFS(Import!L$2:L$237,Import!$F$2:$F$237,$F147,Import!$G$2:$G$237,$G147)</f>
        <v>45.78</v>
      </c>
      <c r="M147" s="156">
        <f>SUMIFS(Import!M$2:M$237,Import!$F$2:$F$237,$F147,Import!$G$2:$G$237,$G147)</f>
        <v>25</v>
      </c>
      <c r="N147" s="25">
        <f>SUMIFS(Import!N$2:N$237,Import!$F$2:$F$237,$F147,Import!$G$2:$G$237,$G147)</f>
        <v>2.1800000000000002</v>
      </c>
      <c r="O147" s="25">
        <f>SUMIFS(Import!O$2:O$237,Import!$F$2:$F$237,$F147,Import!$G$2:$G$237,$G147)</f>
        <v>4.75</v>
      </c>
      <c r="P147" s="156">
        <f>SUMIFS(Import!P$2:P$237,Import!$F$2:$F$237,$F147,Import!$G$2:$G$237,$G147)</f>
        <v>21</v>
      </c>
      <c r="Q147" s="25">
        <f>SUMIFS(Import!Q$2:Q$237,Import!$F$2:$F$237,$F147,Import!$G$2:$G$237,$G147)</f>
        <v>1.83</v>
      </c>
      <c r="R147" s="25">
        <f>SUMIFS(Import!R$2:R$237,Import!$F$2:$F$237,$F147,Import!$G$2:$G$237,$G147)</f>
        <v>3.99</v>
      </c>
      <c r="S147" s="156">
        <f>SUMIFS(Import!S$2:S$237,Import!$F$2:$F$237,$F147,Import!$G$2:$G$237,$G147)</f>
        <v>480</v>
      </c>
      <c r="T147" s="25">
        <f>SUMIFS(Import!T$2:T$237,Import!$F$2:$F$237,$F147,Import!$G$2:$G$237,$G147)</f>
        <v>41.78</v>
      </c>
      <c r="U147" s="25">
        <f>SUMIFS(Import!U$2:U$237,Import!$F$2:$F$237,$F147,Import!$G$2:$G$237,$G147)</f>
        <v>91.25</v>
      </c>
      <c r="V147" s="25">
        <v>1</v>
      </c>
      <c r="W147" s="25" t="s">
        <v>32</v>
      </c>
      <c r="X147" s="25" t="s">
        <v>33</v>
      </c>
      <c r="Y147" s="25" t="s">
        <v>34</v>
      </c>
      <c r="Z147" s="160">
        <f>SUMIFS(Import!Z$2:Z$237,Import!$F$2:$F$237,$F147,Import!$G$2:$G$237,$G147)</f>
        <v>260</v>
      </c>
      <c r="AA147" s="25">
        <f>SUMIFS(Import!AA$2:AA$237,Import!$F$2:$F$237,$F147,Import!$G$2:$G$237,$G147)</f>
        <v>22.63</v>
      </c>
      <c r="AB147" s="176">
        <f>SUMIFS(Import!AB$2:AB$237,Import!$F$2:$F$237,$F147,Import!$G$2:$G$237,$G147)</f>
        <v>54.17</v>
      </c>
      <c r="AC147" s="25">
        <v>2</v>
      </c>
      <c r="AD147" s="25" t="s">
        <v>35</v>
      </c>
      <c r="AE147" s="25" t="s">
        <v>36</v>
      </c>
      <c r="AF147" s="25" t="s">
        <v>37</v>
      </c>
      <c r="AG147" s="160">
        <f>SUMIFS(Import!AG$2:AG$237,Import!$F$2:$F$237,$F147,Import!$G$2:$G$237,$G147)</f>
        <v>220</v>
      </c>
      <c r="AH147" s="25">
        <f>SUMIFS(Import!AH$2:AH$237,Import!$F$2:$F$237,$F147,Import!$G$2:$G$237,$G147)</f>
        <v>19.149999999999999</v>
      </c>
      <c r="AI147" s="118">
        <f>SUMIFS(Import!AI$2:AI$237,Import!$F$2:$F$237,$F147,Import!$G$2:$G$237,$G147)</f>
        <v>45.83</v>
      </c>
      <c r="AN147" s="25">
        <f ca="1">SUMIFS(Import!AN$2:AN$166,Import!$F$2:$F$166,$F147,Import!$G$2:$G$166,$G147)</f>
        <v>0</v>
      </c>
      <c r="AO147" s="25">
        <f ca="1">SUMIFS(Import!AO$2:AO$166,Import!$F$2:$F$166,$F147,Import!$G$2:$G$166,$G147)</f>
        <v>0</v>
      </c>
      <c r="AP147" s="25">
        <f ca="1">SUMIFS(Import!AP$2:AP$166,Import!$F$2:$F$166,$F147,Import!$G$2:$G$166,$G147)</f>
        <v>0</v>
      </c>
      <c r="AU147" s="25">
        <f ca="1">SUMIFS(Import!AU$2:AU$166,Import!$F$2:$F$166,$F147,Import!$G$2:$G$166,$G147)</f>
        <v>0</v>
      </c>
      <c r="AV147" s="25">
        <f ca="1">SUMIFS(Import!AV$2:AV$166,Import!$F$2:$F$166,$F147,Import!$G$2:$G$166,$G147)</f>
        <v>0</v>
      </c>
      <c r="AW147" s="25">
        <f ca="1">SUMIFS(Import!AW$2:AW$166,Import!$F$2:$F$166,$F147,Import!$G$2:$G$166,$G147)</f>
        <v>0</v>
      </c>
      <c r="BB147" s="25">
        <f ca="1">SUMIFS(Import!BB$2:BB$166,Import!$F$2:$F$166,$F147,Import!$G$2:$G$166,$G147)</f>
        <v>0</v>
      </c>
      <c r="BC147" s="25">
        <f ca="1">SUMIFS(Import!BC$2:BC$166,Import!$F$2:$F$166,$F147,Import!$G$2:$G$166,$G147)</f>
        <v>0</v>
      </c>
      <c r="BD147" s="25">
        <f ca="1">SUMIFS(Import!BD$2:BD$166,Import!$F$2:$F$166,$F147,Import!$G$2:$G$166,$G147)</f>
        <v>0</v>
      </c>
      <c r="BI147" s="25">
        <f ca="1">SUMIFS(Import!BI$2:BI$166,Import!$F$2:$F$166,$F147,Import!$G$2:$G$166,$G147)</f>
        <v>0</v>
      </c>
      <c r="BJ147" s="25">
        <f ca="1">SUMIFS(Import!BJ$2:BJ$166,Import!$F$2:$F$166,$F147,Import!$G$2:$G$166,$G147)</f>
        <v>0</v>
      </c>
      <c r="BK147" s="25">
        <f ca="1">SUMIFS(Import!BK$2:BK$166,Import!$F$2:$F$166,$F147,Import!$G$2:$G$166,$G147)</f>
        <v>0</v>
      </c>
      <c r="BP147" s="25">
        <f ca="1">SUMIFS(Import!BP$2:BP$166,Import!$F$2:$F$166,$F147,Import!$G$2:$G$166,$G147)</f>
        <v>0</v>
      </c>
      <c r="BQ147" s="25">
        <f ca="1">SUMIFS(Import!BQ$2:BQ$166,Import!$F$2:$F$166,$F147,Import!$G$2:$G$166,$G147)</f>
        <v>0</v>
      </c>
      <c r="BR147" s="25">
        <f ca="1">SUMIFS(Import!BR$2:BR$166,Import!$F$2:$F$166,$F147,Import!$G$2:$G$166,$G147)</f>
        <v>0</v>
      </c>
      <c r="BW147" s="25">
        <f ca="1">SUMIFS(Import!BW$2:BW$166,Import!$F$2:$F$166,$F147,Import!$G$2:$G$166,$G147)</f>
        <v>0</v>
      </c>
      <c r="BX147" s="25">
        <f ca="1">SUMIFS(Import!BX$2:BX$166,Import!$F$2:$F$166,$F147,Import!$G$2:$G$166,$G147)</f>
        <v>0</v>
      </c>
      <c r="BY147" s="25">
        <f ca="1">SUMIFS(Import!BY$2:BY$166,Import!$F$2:$F$166,$F147,Import!$G$2:$G$166,$G147)</f>
        <v>0</v>
      </c>
      <c r="CD147" s="25">
        <f ca="1">SUMIFS(Import!CD$2:CD$166,Import!$F$2:$F$166,$F147,Import!$G$2:$G$166,$G147)</f>
        <v>0</v>
      </c>
      <c r="CE147" s="25">
        <f ca="1">SUMIFS(Import!CE$2:CE$166,Import!$F$2:$F$166,$F147,Import!$G$2:$G$166,$G147)</f>
        <v>0</v>
      </c>
      <c r="CF147" s="25">
        <f ca="1">SUMIFS(Import!CF$2:CF$166,Import!$F$2:$F$166,$F147,Import!$G$2:$G$166,$G147)</f>
        <v>0</v>
      </c>
      <c r="CK147" s="25">
        <f ca="1">SUMIFS(Import!CK$2:CK$166,Import!$F$2:$F$166,$F147,Import!$G$2:$G$166,$G147)</f>
        <v>0</v>
      </c>
      <c r="CL147" s="25">
        <f ca="1">SUMIFS(Import!CL$2:CL$166,Import!$F$2:$F$166,$F147,Import!$G$2:$G$166,$G147)</f>
        <v>0</v>
      </c>
      <c r="CM147" s="25">
        <f ca="1">SUMIFS(Import!CM$2:CM$166,Import!$F$2:$F$166,$F147,Import!$G$2:$G$166,$G147)</f>
        <v>0</v>
      </c>
      <c r="CR147" s="25">
        <f ca="1">SUMIFS(Import!CR$2:CR$166,Import!$F$2:$F$166,$F147,Import!$G$2:$G$166,$G147)</f>
        <v>0</v>
      </c>
      <c r="CS147" s="25">
        <f ca="1">SUMIFS(Import!CS$2:CS$166,Import!$F$2:$F$166,$F147,Import!$G$2:$G$166,$G147)</f>
        <v>0</v>
      </c>
      <c r="CT147" s="25">
        <f ca="1">SUMIFS(Import!CT$2:CT$166,Import!$F$2:$F$166,$F147,Import!$G$2:$G$166,$G147)</f>
        <v>0</v>
      </c>
    </row>
    <row r="148" spans="1:98" s="25" customFormat="1" x14ac:dyDescent="0.15">
      <c r="A148" s="109" t="s">
        <v>28</v>
      </c>
      <c r="B148" s="25" t="s">
        <v>29</v>
      </c>
      <c r="C148" s="25">
        <v>1</v>
      </c>
      <c r="D148" s="25" t="s">
        <v>30</v>
      </c>
      <c r="E148" s="25">
        <v>36</v>
      </c>
      <c r="F148" s="25" t="s">
        <v>64</v>
      </c>
      <c r="G148" s="25">
        <v>9</v>
      </c>
      <c r="H148" s="156">
        <f>IF(SUMIFS(Import!H$2:H$237,Import!$F$2:$F$237,$F148,Import!$G$2:$G$237,$G148)=0,Data_T1!$H148,SUMIFS(Import!H$2:H$237,Import!$F$2:$F$237,$F148,Import!$G$2:$G$237,$G148))</f>
        <v>984</v>
      </c>
      <c r="I148" s="156">
        <f>SUMIFS(Import!I$2:I$237,Import!$F$2:$F$237,$F148,Import!$G$2:$G$237,$G148)</f>
        <v>463</v>
      </c>
      <c r="J148" s="25">
        <f>SUMIFS(Import!J$2:J$237,Import!$F$2:$F$237,$F148,Import!$G$2:$G$237,$G148)</f>
        <v>47.05</v>
      </c>
      <c r="K148" s="156">
        <f>SUMIFS(Import!K$2:K$237,Import!$F$2:$F$237,$F148,Import!$G$2:$G$237,$G148)</f>
        <v>521</v>
      </c>
      <c r="L148" s="25">
        <f>SUMIFS(Import!L$2:L$237,Import!$F$2:$F$237,$F148,Import!$G$2:$G$237,$G148)</f>
        <v>52.95</v>
      </c>
      <c r="M148" s="156">
        <f>SUMIFS(Import!M$2:M$237,Import!$F$2:$F$237,$F148,Import!$G$2:$G$237,$G148)</f>
        <v>14</v>
      </c>
      <c r="N148" s="25">
        <f>SUMIFS(Import!N$2:N$237,Import!$F$2:$F$237,$F148,Import!$G$2:$G$237,$G148)</f>
        <v>1.42</v>
      </c>
      <c r="O148" s="25">
        <f>SUMIFS(Import!O$2:O$237,Import!$F$2:$F$237,$F148,Import!$G$2:$G$237,$G148)</f>
        <v>2.69</v>
      </c>
      <c r="P148" s="156">
        <f>SUMIFS(Import!P$2:P$237,Import!$F$2:$F$237,$F148,Import!$G$2:$G$237,$G148)</f>
        <v>8</v>
      </c>
      <c r="Q148" s="25">
        <f>SUMIFS(Import!Q$2:Q$237,Import!$F$2:$F$237,$F148,Import!$G$2:$G$237,$G148)</f>
        <v>0.81</v>
      </c>
      <c r="R148" s="25">
        <f>SUMIFS(Import!R$2:R$237,Import!$F$2:$F$237,$F148,Import!$G$2:$G$237,$G148)</f>
        <v>1.54</v>
      </c>
      <c r="S148" s="156">
        <f>SUMIFS(Import!S$2:S$237,Import!$F$2:$F$237,$F148,Import!$G$2:$G$237,$G148)</f>
        <v>499</v>
      </c>
      <c r="T148" s="25">
        <f>SUMIFS(Import!T$2:T$237,Import!$F$2:$F$237,$F148,Import!$G$2:$G$237,$G148)</f>
        <v>50.71</v>
      </c>
      <c r="U148" s="25">
        <f>SUMIFS(Import!U$2:U$237,Import!$F$2:$F$237,$F148,Import!$G$2:$G$237,$G148)</f>
        <v>95.78</v>
      </c>
      <c r="V148" s="25">
        <v>1</v>
      </c>
      <c r="W148" s="25" t="s">
        <v>32</v>
      </c>
      <c r="X148" s="25" t="s">
        <v>33</v>
      </c>
      <c r="Y148" s="25" t="s">
        <v>34</v>
      </c>
      <c r="Z148" s="160">
        <f>SUMIFS(Import!Z$2:Z$237,Import!$F$2:$F$237,$F148,Import!$G$2:$G$237,$G148)</f>
        <v>294</v>
      </c>
      <c r="AA148" s="25">
        <f>SUMIFS(Import!AA$2:AA$237,Import!$F$2:$F$237,$F148,Import!$G$2:$G$237,$G148)</f>
        <v>29.88</v>
      </c>
      <c r="AB148" s="176">
        <f>SUMIFS(Import!AB$2:AB$237,Import!$F$2:$F$237,$F148,Import!$G$2:$G$237,$G148)</f>
        <v>58.92</v>
      </c>
      <c r="AC148" s="25">
        <v>2</v>
      </c>
      <c r="AD148" s="25" t="s">
        <v>35</v>
      </c>
      <c r="AE148" s="25" t="s">
        <v>36</v>
      </c>
      <c r="AF148" s="25" t="s">
        <v>37</v>
      </c>
      <c r="AG148" s="160">
        <f>SUMIFS(Import!AG$2:AG$237,Import!$F$2:$F$237,$F148,Import!$G$2:$G$237,$G148)</f>
        <v>205</v>
      </c>
      <c r="AH148" s="25">
        <f>SUMIFS(Import!AH$2:AH$237,Import!$F$2:$F$237,$F148,Import!$G$2:$G$237,$G148)</f>
        <v>20.83</v>
      </c>
      <c r="AI148" s="118">
        <f>SUMIFS(Import!AI$2:AI$237,Import!$F$2:$F$237,$F148,Import!$G$2:$G$237,$G148)</f>
        <v>41.08</v>
      </c>
      <c r="AN148" s="25">
        <f ca="1">SUMIFS(Import!AN$2:AN$166,Import!$F$2:$F$166,$F148,Import!$G$2:$G$166,$G148)</f>
        <v>0</v>
      </c>
      <c r="AO148" s="25">
        <f ca="1">SUMIFS(Import!AO$2:AO$166,Import!$F$2:$F$166,$F148,Import!$G$2:$G$166,$G148)</f>
        <v>0</v>
      </c>
      <c r="AP148" s="25">
        <f ca="1">SUMIFS(Import!AP$2:AP$166,Import!$F$2:$F$166,$F148,Import!$G$2:$G$166,$G148)</f>
        <v>0</v>
      </c>
      <c r="AU148" s="25">
        <f ca="1">SUMIFS(Import!AU$2:AU$166,Import!$F$2:$F$166,$F148,Import!$G$2:$G$166,$G148)</f>
        <v>0</v>
      </c>
      <c r="AV148" s="25">
        <f ca="1">SUMIFS(Import!AV$2:AV$166,Import!$F$2:$F$166,$F148,Import!$G$2:$G$166,$G148)</f>
        <v>0</v>
      </c>
      <c r="AW148" s="25">
        <f ca="1">SUMIFS(Import!AW$2:AW$166,Import!$F$2:$F$166,$F148,Import!$G$2:$G$166,$G148)</f>
        <v>0</v>
      </c>
      <c r="BB148" s="25">
        <f ca="1">SUMIFS(Import!BB$2:BB$166,Import!$F$2:$F$166,$F148,Import!$G$2:$G$166,$G148)</f>
        <v>0</v>
      </c>
      <c r="BC148" s="25">
        <f ca="1">SUMIFS(Import!BC$2:BC$166,Import!$F$2:$F$166,$F148,Import!$G$2:$G$166,$G148)</f>
        <v>0</v>
      </c>
      <c r="BD148" s="25">
        <f ca="1">SUMIFS(Import!BD$2:BD$166,Import!$F$2:$F$166,$F148,Import!$G$2:$G$166,$G148)</f>
        <v>0</v>
      </c>
      <c r="BI148" s="25">
        <f ca="1">SUMIFS(Import!BI$2:BI$166,Import!$F$2:$F$166,$F148,Import!$G$2:$G$166,$G148)</f>
        <v>0</v>
      </c>
      <c r="BJ148" s="25">
        <f ca="1">SUMIFS(Import!BJ$2:BJ$166,Import!$F$2:$F$166,$F148,Import!$G$2:$G$166,$G148)</f>
        <v>0</v>
      </c>
      <c r="BK148" s="25">
        <f ca="1">SUMIFS(Import!BK$2:BK$166,Import!$F$2:$F$166,$F148,Import!$G$2:$G$166,$G148)</f>
        <v>0</v>
      </c>
      <c r="BP148" s="25">
        <f ca="1">SUMIFS(Import!BP$2:BP$166,Import!$F$2:$F$166,$F148,Import!$G$2:$G$166,$G148)</f>
        <v>0</v>
      </c>
      <c r="BQ148" s="25">
        <f ca="1">SUMIFS(Import!BQ$2:BQ$166,Import!$F$2:$F$166,$F148,Import!$G$2:$G$166,$G148)</f>
        <v>0</v>
      </c>
      <c r="BR148" s="25">
        <f ca="1">SUMIFS(Import!BR$2:BR$166,Import!$F$2:$F$166,$F148,Import!$G$2:$G$166,$G148)</f>
        <v>0</v>
      </c>
      <c r="BW148" s="25">
        <f ca="1">SUMIFS(Import!BW$2:BW$166,Import!$F$2:$F$166,$F148,Import!$G$2:$G$166,$G148)</f>
        <v>0</v>
      </c>
      <c r="BX148" s="25">
        <f ca="1">SUMIFS(Import!BX$2:BX$166,Import!$F$2:$F$166,$F148,Import!$G$2:$G$166,$G148)</f>
        <v>0</v>
      </c>
      <c r="BY148" s="25">
        <f ca="1">SUMIFS(Import!BY$2:BY$166,Import!$F$2:$F$166,$F148,Import!$G$2:$G$166,$G148)</f>
        <v>0</v>
      </c>
      <c r="CD148" s="25">
        <f ca="1">SUMIFS(Import!CD$2:CD$166,Import!$F$2:$F$166,$F148,Import!$G$2:$G$166,$G148)</f>
        <v>0</v>
      </c>
      <c r="CE148" s="25">
        <f ca="1">SUMIFS(Import!CE$2:CE$166,Import!$F$2:$F$166,$F148,Import!$G$2:$G$166,$G148)</f>
        <v>0</v>
      </c>
      <c r="CF148" s="25">
        <f ca="1">SUMIFS(Import!CF$2:CF$166,Import!$F$2:$F$166,$F148,Import!$G$2:$G$166,$G148)</f>
        <v>0</v>
      </c>
      <c r="CK148" s="25">
        <f ca="1">SUMIFS(Import!CK$2:CK$166,Import!$F$2:$F$166,$F148,Import!$G$2:$G$166,$G148)</f>
        <v>0</v>
      </c>
      <c r="CL148" s="25">
        <f ca="1">SUMIFS(Import!CL$2:CL$166,Import!$F$2:$F$166,$F148,Import!$G$2:$G$166,$G148)</f>
        <v>0</v>
      </c>
      <c r="CM148" s="25">
        <f ca="1">SUMIFS(Import!CM$2:CM$166,Import!$F$2:$F$166,$F148,Import!$G$2:$G$166,$G148)</f>
        <v>0</v>
      </c>
      <c r="CR148" s="25">
        <f ca="1">SUMIFS(Import!CR$2:CR$166,Import!$F$2:$F$166,$F148,Import!$G$2:$G$166,$G148)</f>
        <v>0</v>
      </c>
      <c r="CS148" s="25">
        <f ca="1">SUMIFS(Import!CS$2:CS$166,Import!$F$2:$F$166,$F148,Import!$G$2:$G$166,$G148)</f>
        <v>0</v>
      </c>
      <c r="CT148" s="25">
        <f ca="1">SUMIFS(Import!CT$2:CT$166,Import!$F$2:$F$166,$F148,Import!$G$2:$G$166,$G148)</f>
        <v>0</v>
      </c>
    </row>
    <row r="149" spans="1:98" s="82" customFormat="1" ht="14" thickBot="1" x14ac:dyDescent="0.2">
      <c r="A149" s="108" t="s">
        <v>28</v>
      </c>
      <c r="B149" s="82" t="s">
        <v>29</v>
      </c>
      <c r="C149" s="82">
        <v>1</v>
      </c>
      <c r="D149" s="82" t="s">
        <v>30</v>
      </c>
      <c r="E149" s="82">
        <v>36</v>
      </c>
      <c r="F149" s="82" t="s">
        <v>64</v>
      </c>
      <c r="G149" s="82">
        <v>10</v>
      </c>
      <c r="H149" s="155">
        <f>IF(SUMIFS(Import!H$2:H$237,Import!$F$2:$F$237,$F149,Import!$G$2:$G$237,$G149)=0,Data_T1!$H149,SUMIFS(Import!H$2:H$237,Import!$F$2:$F$237,$F149,Import!$G$2:$G$237,$G149))</f>
        <v>1333</v>
      </c>
      <c r="I149" s="155">
        <f>SUMIFS(Import!I$2:I$237,Import!$F$2:$F$237,$F149,Import!$G$2:$G$237,$G149)</f>
        <v>652</v>
      </c>
      <c r="J149" s="82">
        <f>SUMIFS(Import!J$2:J$237,Import!$F$2:$F$237,$F149,Import!$G$2:$G$237,$G149)</f>
        <v>48.91</v>
      </c>
      <c r="K149" s="155">
        <f>SUMIFS(Import!K$2:K$237,Import!$F$2:$F$237,$F149,Import!$G$2:$G$237,$G149)</f>
        <v>681</v>
      </c>
      <c r="L149" s="82">
        <f>SUMIFS(Import!L$2:L$237,Import!$F$2:$F$237,$F149,Import!$G$2:$G$237,$G149)</f>
        <v>51.09</v>
      </c>
      <c r="M149" s="155">
        <f>SUMIFS(Import!M$2:M$237,Import!$F$2:$F$237,$F149,Import!$G$2:$G$237,$G149)</f>
        <v>21</v>
      </c>
      <c r="N149" s="82">
        <f>SUMIFS(Import!N$2:N$237,Import!$F$2:$F$237,$F149,Import!$G$2:$G$237,$G149)</f>
        <v>1.58</v>
      </c>
      <c r="O149" s="82">
        <f>SUMIFS(Import!O$2:O$237,Import!$F$2:$F$237,$F149,Import!$G$2:$G$237,$G149)</f>
        <v>3.08</v>
      </c>
      <c r="P149" s="155">
        <f>SUMIFS(Import!P$2:P$237,Import!$F$2:$F$237,$F149,Import!$G$2:$G$237,$G149)</f>
        <v>12</v>
      </c>
      <c r="Q149" s="82">
        <f>SUMIFS(Import!Q$2:Q$237,Import!$F$2:$F$237,$F149,Import!$G$2:$G$237,$G149)</f>
        <v>0.9</v>
      </c>
      <c r="R149" s="82">
        <f>SUMIFS(Import!R$2:R$237,Import!$F$2:$F$237,$F149,Import!$G$2:$G$237,$G149)</f>
        <v>1.76</v>
      </c>
      <c r="S149" s="155">
        <f>SUMIFS(Import!S$2:S$237,Import!$F$2:$F$237,$F149,Import!$G$2:$G$237,$G149)</f>
        <v>648</v>
      </c>
      <c r="T149" s="82">
        <f>SUMIFS(Import!T$2:T$237,Import!$F$2:$F$237,$F149,Import!$G$2:$G$237,$G149)</f>
        <v>48.61</v>
      </c>
      <c r="U149" s="82">
        <f>SUMIFS(Import!U$2:U$237,Import!$F$2:$F$237,$F149,Import!$G$2:$G$237,$G149)</f>
        <v>95.15</v>
      </c>
      <c r="V149" s="82">
        <v>1</v>
      </c>
      <c r="W149" s="82" t="s">
        <v>32</v>
      </c>
      <c r="X149" s="82" t="s">
        <v>33</v>
      </c>
      <c r="Y149" s="82" t="s">
        <v>34</v>
      </c>
      <c r="Z149" s="159">
        <f>SUMIFS(Import!Z$2:Z$237,Import!$F$2:$F$237,$F149,Import!$G$2:$G$237,$G149)</f>
        <v>393</v>
      </c>
      <c r="AA149" s="82">
        <f>SUMIFS(Import!AA$2:AA$237,Import!$F$2:$F$237,$F149,Import!$G$2:$G$237,$G149)</f>
        <v>29.48</v>
      </c>
      <c r="AB149" s="170">
        <f>SUMIFS(Import!AB$2:AB$237,Import!$F$2:$F$237,$F149,Import!$G$2:$G$237,$G149)</f>
        <v>60.65</v>
      </c>
      <c r="AC149" s="82">
        <v>2</v>
      </c>
      <c r="AD149" s="82" t="s">
        <v>35</v>
      </c>
      <c r="AE149" s="82" t="s">
        <v>36</v>
      </c>
      <c r="AF149" s="82" t="s">
        <v>37</v>
      </c>
      <c r="AG149" s="159">
        <f>SUMIFS(Import!AG$2:AG$237,Import!$F$2:$F$237,$F149,Import!$G$2:$G$237,$G149)</f>
        <v>255</v>
      </c>
      <c r="AH149" s="82">
        <f>SUMIFS(Import!AH$2:AH$237,Import!$F$2:$F$237,$F149,Import!$G$2:$G$237,$G149)</f>
        <v>19.13</v>
      </c>
      <c r="AI149" s="119">
        <f>SUMIFS(Import!AI$2:AI$237,Import!$F$2:$F$237,$F149,Import!$G$2:$G$237,$G149)</f>
        <v>39.35</v>
      </c>
      <c r="AN149" s="82">
        <f ca="1">SUMIFS(Import!AN$2:AN$166,Import!$F$2:$F$166,$F149,Import!$G$2:$G$166,$G149)</f>
        <v>0</v>
      </c>
      <c r="AO149" s="82">
        <f ca="1">SUMIFS(Import!AO$2:AO$166,Import!$F$2:$F$166,$F149,Import!$G$2:$G$166,$G149)</f>
        <v>0</v>
      </c>
      <c r="AP149" s="82">
        <f ca="1">SUMIFS(Import!AP$2:AP$166,Import!$F$2:$F$166,$F149,Import!$G$2:$G$166,$G149)</f>
        <v>0</v>
      </c>
      <c r="AU149" s="82">
        <f ca="1">SUMIFS(Import!AU$2:AU$166,Import!$F$2:$F$166,$F149,Import!$G$2:$G$166,$G149)</f>
        <v>0</v>
      </c>
      <c r="AV149" s="82">
        <f ca="1">SUMIFS(Import!AV$2:AV$166,Import!$F$2:$F$166,$F149,Import!$G$2:$G$166,$G149)</f>
        <v>0</v>
      </c>
      <c r="AW149" s="82">
        <f ca="1">SUMIFS(Import!AW$2:AW$166,Import!$F$2:$F$166,$F149,Import!$G$2:$G$166,$G149)</f>
        <v>0</v>
      </c>
      <c r="BB149" s="82">
        <f ca="1">SUMIFS(Import!BB$2:BB$166,Import!$F$2:$F$166,$F149,Import!$G$2:$G$166,$G149)</f>
        <v>0</v>
      </c>
      <c r="BC149" s="82">
        <f ca="1">SUMIFS(Import!BC$2:BC$166,Import!$F$2:$F$166,$F149,Import!$G$2:$G$166,$G149)</f>
        <v>0</v>
      </c>
      <c r="BD149" s="82">
        <f ca="1">SUMIFS(Import!BD$2:BD$166,Import!$F$2:$F$166,$F149,Import!$G$2:$G$166,$G149)</f>
        <v>0</v>
      </c>
      <c r="BI149" s="82">
        <f ca="1">SUMIFS(Import!BI$2:BI$166,Import!$F$2:$F$166,$F149,Import!$G$2:$G$166,$G149)</f>
        <v>0</v>
      </c>
      <c r="BJ149" s="82">
        <f ca="1">SUMIFS(Import!BJ$2:BJ$166,Import!$F$2:$F$166,$F149,Import!$G$2:$G$166,$G149)</f>
        <v>0</v>
      </c>
      <c r="BK149" s="82">
        <f ca="1">SUMIFS(Import!BK$2:BK$166,Import!$F$2:$F$166,$F149,Import!$G$2:$G$166,$G149)</f>
        <v>0</v>
      </c>
      <c r="BP149" s="82">
        <f ca="1">SUMIFS(Import!BP$2:BP$166,Import!$F$2:$F$166,$F149,Import!$G$2:$G$166,$G149)</f>
        <v>0</v>
      </c>
      <c r="BQ149" s="82">
        <f ca="1">SUMIFS(Import!BQ$2:BQ$166,Import!$F$2:$F$166,$F149,Import!$G$2:$G$166,$G149)</f>
        <v>0</v>
      </c>
      <c r="BR149" s="82">
        <f ca="1">SUMIFS(Import!BR$2:BR$166,Import!$F$2:$F$166,$F149,Import!$G$2:$G$166,$G149)</f>
        <v>0</v>
      </c>
      <c r="BW149" s="82">
        <f ca="1">SUMIFS(Import!BW$2:BW$166,Import!$F$2:$F$166,$F149,Import!$G$2:$G$166,$G149)</f>
        <v>0</v>
      </c>
      <c r="BX149" s="82">
        <f ca="1">SUMIFS(Import!BX$2:BX$166,Import!$F$2:$F$166,$F149,Import!$G$2:$G$166,$G149)</f>
        <v>0</v>
      </c>
      <c r="BY149" s="82">
        <f ca="1">SUMIFS(Import!BY$2:BY$166,Import!$F$2:$F$166,$F149,Import!$G$2:$G$166,$G149)</f>
        <v>0</v>
      </c>
      <c r="CD149" s="82">
        <f ca="1">SUMIFS(Import!CD$2:CD$166,Import!$F$2:$F$166,$F149,Import!$G$2:$G$166,$G149)</f>
        <v>0</v>
      </c>
      <c r="CE149" s="82">
        <f ca="1">SUMIFS(Import!CE$2:CE$166,Import!$F$2:$F$166,$F149,Import!$G$2:$G$166,$G149)</f>
        <v>0</v>
      </c>
      <c r="CF149" s="82">
        <f ca="1">SUMIFS(Import!CF$2:CF$166,Import!$F$2:$F$166,$F149,Import!$G$2:$G$166,$G149)</f>
        <v>0</v>
      </c>
      <c r="CK149" s="82">
        <f ca="1">SUMIFS(Import!CK$2:CK$166,Import!$F$2:$F$166,$F149,Import!$G$2:$G$166,$G149)</f>
        <v>0</v>
      </c>
      <c r="CL149" s="82">
        <f ca="1">SUMIFS(Import!CL$2:CL$166,Import!$F$2:$F$166,$F149,Import!$G$2:$G$166,$G149)</f>
        <v>0</v>
      </c>
      <c r="CM149" s="82">
        <f ca="1">SUMIFS(Import!CM$2:CM$166,Import!$F$2:$F$166,$F149,Import!$G$2:$G$166,$G149)</f>
        <v>0</v>
      </c>
      <c r="CR149" s="82">
        <f ca="1">SUMIFS(Import!CR$2:CR$166,Import!$F$2:$F$166,$F149,Import!$G$2:$G$166,$G149)</f>
        <v>0</v>
      </c>
      <c r="CS149" s="82">
        <f ca="1">SUMIFS(Import!CS$2:CS$166,Import!$F$2:$F$166,$F149,Import!$G$2:$G$166,$G149)</f>
        <v>0</v>
      </c>
      <c r="CT149" s="82">
        <f ca="1">SUMIFS(Import!CT$2:CT$166,Import!$F$2:$F$166,$F149,Import!$G$2:$G$166,$G149)</f>
        <v>0</v>
      </c>
    </row>
    <row r="150" spans="1:98" s="111" customFormat="1" ht="14" thickBot="1" x14ac:dyDescent="0.2">
      <c r="A150" s="110" t="s">
        <v>28</v>
      </c>
      <c r="B150" s="111" t="s">
        <v>29</v>
      </c>
      <c r="C150" s="111">
        <v>1</v>
      </c>
      <c r="D150" s="111" t="s">
        <v>30</v>
      </c>
      <c r="E150" s="111">
        <v>37</v>
      </c>
      <c r="F150" s="111" t="s">
        <v>65</v>
      </c>
      <c r="G150" s="111">
        <v>1</v>
      </c>
      <c r="H150" s="157">
        <f>IF(SUMIFS(Import!H$2:H$237,Import!$F$2:$F$237,$F150,Import!$G$2:$G$237,$G150)=0,Data_T1!$H150,SUMIFS(Import!H$2:H$237,Import!$F$2:$F$237,$F150,Import!$G$2:$G$237,$G150))</f>
        <v>146</v>
      </c>
      <c r="I150" s="157">
        <f>SUMIFS(Import!I$2:I$237,Import!$F$2:$F$237,$F150,Import!$G$2:$G$237,$G150)</f>
        <v>58</v>
      </c>
      <c r="J150" s="111">
        <f>SUMIFS(Import!J$2:J$237,Import!$F$2:$F$237,$F150,Import!$G$2:$G$237,$G150)</f>
        <v>39.729999999999997</v>
      </c>
      <c r="K150" s="157">
        <f>SUMIFS(Import!K$2:K$237,Import!$F$2:$F$237,$F150,Import!$G$2:$G$237,$G150)</f>
        <v>88</v>
      </c>
      <c r="L150" s="111">
        <f>SUMIFS(Import!L$2:L$237,Import!$F$2:$F$237,$F150,Import!$G$2:$G$237,$G150)</f>
        <v>60.27</v>
      </c>
      <c r="M150" s="157">
        <f>SUMIFS(Import!M$2:M$237,Import!$F$2:$F$237,$F150,Import!$G$2:$G$237,$G150)</f>
        <v>2</v>
      </c>
      <c r="N150" s="111">
        <f>SUMIFS(Import!N$2:N$237,Import!$F$2:$F$237,$F150,Import!$G$2:$G$237,$G150)</f>
        <v>1.37</v>
      </c>
      <c r="O150" s="111">
        <f>SUMIFS(Import!O$2:O$237,Import!$F$2:$F$237,$F150,Import!$G$2:$G$237,$G150)</f>
        <v>2.27</v>
      </c>
      <c r="P150" s="157">
        <f>SUMIFS(Import!P$2:P$237,Import!$F$2:$F$237,$F150,Import!$G$2:$G$237,$G150)</f>
        <v>0</v>
      </c>
      <c r="Q150" s="111">
        <f>SUMIFS(Import!Q$2:Q$237,Import!$F$2:$F$237,$F150,Import!$G$2:$G$237,$G150)</f>
        <v>0</v>
      </c>
      <c r="R150" s="111">
        <f>SUMIFS(Import!R$2:R$237,Import!$F$2:$F$237,$F150,Import!$G$2:$G$237,$G150)</f>
        <v>0</v>
      </c>
      <c r="S150" s="157">
        <f>SUMIFS(Import!S$2:S$237,Import!$F$2:$F$237,$F150,Import!$G$2:$G$237,$G150)</f>
        <v>86</v>
      </c>
      <c r="T150" s="111">
        <f>SUMIFS(Import!T$2:T$237,Import!$F$2:$F$237,$F150,Import!$G$2:$G$237,$G150)</f>
        <v>58.9</v>
      </c>
      <c r="U150" s="111">
        <f>SUMIFS(Import!U$2:U$237,Import!$F$2:$F$237,$F150,Import!$G$2:$G$237,$G150)</f>
        <v>97.73</v>
      </c>
      <c r="V150" s="111">
        <v>1</v>
      </c>
      <c r="W150" s="111" t="s">
        <v>32</v>
      </c>
      <c r="X150" s="111" t="s">
        <v>33</v>
      </c>
      <c r="Y150" s="111" t="s">
        <v>34</v>
      </c>
      <c r="Z150" s="161">
        <f>SUMIFS(Import!Z$2:Z$237,Import!$F$2:$F$237,$F150,Import!$G$2:$G$237,$G150)</f>
        <v>32</v>
      </c>
      <c r="AA150" s="111">
        <f>SUMIFS(Import!AA$2:AA$237,Import!$F$2:$F$237,$F150,Import!$G$2:$G$237,$G150)</f>
        <v>21.92</v>
      </c>
      <c r="AB150" s="178">
        <f>SUMIFS(Import!AB$2:AB$237,Import!$F$2:$F$237,$F150,Import!$G$2:$G$237,$G150)</f>
        <v>37.21</v>
      </c>
      <c r="AC150" s="111">
        <v>2</v>
      </c>
      <c r="AD150" s="111" t="s">
        <v>35</v>
      </c>
      <c r="AE150" s="111" t="s">
        <v>36</v>
      </c>
      <c r="AF150" s="111" t="s">
        <v>37</v>
      </c>
      <c r="AG150" s="161">
        <f>SUMIFS(Import!AG$2:AG$237,Import!$F$2:$F$237,$F150,Import!$G$2:$G$237,$G150)</f>
        <v>54</v>
      </c>
      <c r="AH150" s="111">
        <f>SUMIFS(Import!AH$2:AH$237,Import!$F$2:$F$237,$F150,Import!$G$2:$G$237,$G150)</f>
        <v>36.99</v>
      </c>
      <c r="AI150" s="120">
        <f>SUMIFS(Import!AI$2:AI$237,Import!$F$2:$F$237,$F150,Import!$G$2:$G$237,$G150)</f>
        <v>62.79</v>
      </c>
      <c r="AN150" s="111">
        <f ca="1">SUMIFS(Import!AN$2:AN$166,Import!$F$2:$F$166,$F150,Import!$G$2:$G$166,$G150)</f>
        <v>0</v>
      </c>
      <c r="AO150" s="111">
        <f ca="1">SUMIFS(Import!AO$2:AO$166,Import!$F$2:$F$166,$F150,Import!$G$2:$G$166,$G150)</f>
        <v>0</v>
      </c>
      <c r="AP150" s="111">
        <f ca="1">SUMIFS(Import!AP$2:AP$166,Import!$F$2:$F$166,$F150,Import!$G$2:$G$166,$G150)</f>
        <v>0</v>
      </c>
      <c r="AU150" s="111">
        <f ca="1">SUMIFS(Import!AU$2:AU$166,Import!$F$2:$F$166,$F150,Import!$G$2:$G$166,$G150)</f>
        <v>0</v>
      </c>
      <c r="AV150" s="111">
        <f ca="1">SUMIFS(Import!AV$2:AV$166,Import!$F$2:$F$166,$F150,Import!$G$2:$G$166,$G150)</f>
        <v>0</v>
      </c>
      <c r="AW150" s="111">
        <f ca="1">SUMIFS(Import!AW$2:AW$166,Import!$F$2:$F$166,$F150,Import!$G$2:$G$166,$G150)</f>
        <v>0</v>
      </c>
      <c r="BB150" s="111">
        <f ca="1">SUMIFS(Import!BB$2:BB$166,Import!$F$2:$F$166,$F150,Import!$G$2:$G$166,$G150)</f>
        <v>0</v>
      </c>
      <c r="BC150" s="111">
        <f ca="1">SUMIFS(Import!BC$2:BC$166,Import!$F$2:$F$166,$F150,Import!$G$2:$G$166,$G150)</f>
        <v>0</v>
      </c>
      <c r="BD150" s="111">
        <f ca="1">SUMIFS(Import!BD$2:BD$166,Import!$F$2:$F$166,$F150,Import!$G$2:$G$166,$G150)</f>
        <v>0</v>
      </c>
      <c r="BI150" s="111">
        <f ca="1">SUMIFS(Import!BI$2:BI$166,Import!$F$2:$F$166,$F150,Import!$G$2:$G$166,$G150)</f>
        <v>0</v>
      </c>
      <c r="BJ150" s="111">
        <f ca="1">SUMIFS(Import!BJ$2:BJ$166,Import!$F$2:$F$166,$F150,Import!$G$2:$G$166,$G150)</f>
        <v>0</v>
      </c>
      <c r="BK150" s="111">
        <f ca="1">SUMIFS(Import!BK$2:BK$166,Import!$F$2:$F$166,$F150,Import!$G$2:$G$166,$G150)</f>
        <v>0</v>
      </c>
      <c r="BP150" s="111">
        <f ca="1">SUMIFS(Import!BP$2:BP$166,Import!$F$2:$F$166,$F150,Import!$G$2:$G$166,$G150)</f>
        <v>0</v>
      </c>
      <c r="BQ150" s="111">
        <f ca="1">SUMIFS(Import!BQ$2:BQ$166,Import!$F$2:$F$166,$F150,Import!$G$2:$G$166,$G150)</f>
        <v>0</v>
      </c>
      <c r="BR150" s="111">
        <f ca="1">SUMIFS(Import!BR$2:BR$166,Import!$F$2:$F$166,$F150,Import!$G$2:$G$166,$G150)</f>
        <v>0</v>
      </c>
      <c r="BW150" s="111">
        <f ca="1">SUMIFS(Import!BW$2:BW$166,Import!$F$2:$F$166,$F150,Import!$G$2:$G$166,$G150)</f>
        <v>0</v>
      </c>
      <c r="BX150" s="111">
        <f ca="1">SUMIFS(Import!BX$2:BX$166,Import!$F$2:$F$166,$F150,Import!$G$2:$G$166,$G150)</f>
        <v>0</v>
      </c>
      <c r="BY150" s="111">
        <f ca="1">SUMIFS(Import!BY$2:BY$166,Import!$F$2:$F$166,$F150,Import!$G$2:$G$166,$G150)</f>
        <v>0</v>
      </c>
      <c r="CD150" s="111">
        <f ca="1">SUMIFS(Import!CD$2:CD$166,Import!$F$2:$F$166,$F150,Import!$G$2:$G$166,$G150)</f>
        <v>0</v>
      </c>
      <c r="CE150" s="111">
        <f ca="1">SUMIFS(Import!CE$2:CE$166,Import!$F$2:$F$166,$F150,Import!$G$2:$G$166,$G150)</f>
        <v>0</v>
      </c>
      <c r="CF150" s="111">
        <f ca="1">SUMIFS(Import!CF$2:CF$166,Import!$F$2:$F$166,$F150,Import!$G$2:$G$166,$G150)</f>
        <v>0</v>
      </c>
      <c r="CK150" s="111">
        <f ca="1">SUMIFS(Import!CK$2:CK$166,Import!$F$2:$F$166,$F150,Import!$G$2:$G$166,$G150)</f>
        <v>0</v>
      </c>
      <c r="CL150" s="111">
        <f ca="1">SUMIFS(Import!CL$2:CL$166,Import!$F$2:$F$166,$F150,Import!$G$2:$G$166,$G150)</f>
        <v>0</v>
      </c>
      <c r="CM150" s="111">
        <f ca="1">SUMIFS(Import!CM$2:CM$166,Import!$F$2:$F$166,$F150,Import!$G$2:$G$166,$G150)</f>
        <v>0</v>
      </c>
      <c r="CR150" s="111">
        <f ca="1">SUMIFS(Import!CR$2:CR$166,Import!$F$2:$F$166,$F150,Import!$G$2:$G$166,$G150)</f>
        <v>0</v>
      </c>
      <c r="CS150" s="111">
        <f ca="1">SUMIFS(Import!CS$2:CS$166,Import!$F$2:$F$166,$F150,Import!$G$2:$G$166,$G150)</f>
        <v>0</v>
      </c>
      <c r="CT150" s="111">
        <f ca="1">SUMIFS(Import!CT$2:CT$166,Import!$F$2:$F$166,$F150,Import!$G$2:$G$166,$G150)</f>
        <v>0</v>
      </c>
    </row>
    <row r="151" spans="1:98" s="107" customFormat="1" x14ac:dyDescent="0.15">
      <c r="A151" s="106" t="s">
        <v>28</v>
      </c>
      <c r="B151" s="107" t="s">
        <v>29</v>
      </c>
      <c r="C151" s="107">
        <v>3</v>
      </c>
      <c r="D151" s="107" t="s">
        <v>40</v>
      </c>
      <c r="E151" s="107">
        <v>38</v>
      </c>
      <c r="F151" s="107" t="s">
        <v>66</v>
      </c>
      <c r="G151" s="107">
        <v>1</v>
      </c>
      <c r="H151" s="154">
        <f>IF(SUMIFS(Import!H$2:H$237,Import!$F$2:$F$237,$F151,Import!$G$2:$G$237,$G151)=0,Data_T1!$H151,SUMIFS(Import!H$2:H$237,Import!$F$2:$F$237,$F151,Import!$G$2:$G$237,$G151))</f>
        <v>1195</v>
      </c>
      <c r="I151" s="154">
        <f>SUMIFS(Import!I$2:I$237,Import!$F$2:$F$237,$F151,Import!$G$2:$G$237,$G151)</f>
        <v>524</v>
      </c>
      <c r="J151" s="107">
        <f>SUMIFS(Import!J$2:J$237,Import!$F$2:$F$237,$F151,Import!$G$2:$G$237,$G151)</f>
        <v>43.85</v>
      </c>
      <c r="K151" s="154">
        <f>SUMIFS(Import!K$2:K$237,Import!$F$2:$F$237,$F151,Import!$G$2:$G$237,$G151)</f>
        <v>671</v>
      </c>
      <c r="L151" s="107">
        <f>SUMIFS(Import!L$2:L$237,Import!$F$2:$F$237,$F151,Import!$G$2:$G$237,$G151)</f>
        <v>56.15</v>
      </c>
      <c r="M151" s="154">
        <f>SUMIFS(Import!M$2:M$237,Import!$F$2:$F$237,$F151,Import!$G$2:$G$237,$G151)</f>
        <v>30</v>
      </c>
      <c r="N151" s="107">
        <f>SUMIFS(Import!N$2:N$237,Import!$F$2:$F$237,$F151,Import!$G$2:$G$237,$G151)</f>
        <v>2.5099999999999998</v>
      </c>
      <c r="O151" s="107">
        <f>SUMIFS(Import!O$2:O$237,Import!$F$2:$F$237,$F151,Import!$G$2:$G$237,$G151)</f>
        <v>4.47</v>
      </c>
      <c r="P151" s="154">
        <f>SUMIFS(Import!P$2:P$237,Import!$F$2:$F$237,$F151,Import!$G$2:$G$237,$G151)</f>
        <v>16</v>
      </c>
      <c r="Q151" s="107">
        <f>SUMIFS(Import!Q$2:Q$237,Import!$F$2:$F$237,$F151,Import!$G$2:$G$237,$G151)</f>
        <v>1.34</v>
      </c>
      <c r="R151" s="107">
        <f>SUMIFS(Import!R$2:R$237,Import!$F$2:$F$237,$F151,Import!$G$2:$G$237,$G151)</f>
        <v>2.38</v>
      </c>
      <c r="S151" s="154">
        <f>SUMIFS(Import!S$2:S$237,Import!$F$2:$F$237,$F151,Import!$G$2:$G$237,$G151)</f>
        <v>625</v>
      </c>
      <c r="T151" s="107">
        <f>SUMIFS(Import!T$2:T$237,Import!$F$2:$F$237,$F151,Import!$G$2:$G$237,$G151)</f>
        <v>52.3</v>
      </c>
      <c r="U151" s="107">
        <f>SUMIFS(Import!U$2:U$237,Import!$F$2:$F$237,$F151,Import!$G$2:$G$237,$G151)</f>
        <v>93.14</v>
      </c>
      <c r="V151" s="107">
        <v>1</v>
      </c>
      <c r="W151" s="107" t="s">
        <v>32</v>
      </c>
      <c r="X151" s="107" t="s">
        <v>33</v>
      </c>
      <c r="Y151" s="107" t="s">
        <v>34</v>
      </c>
      <c r="Z151" s="158">
        <f>SUMIFS(Import!Z$2:Z$237,Import!$F$2:$F$237,$F151,Import!$G$2:$G$237,$G151)</f>
        <v>378</v>
      </c>
      <c r="AA151" s="107">
        <f>SUMIFS(Import!AA$2:AA$237,Import!$F$2:$F$237,$F151,Import!$G$2:$G$237,$G151)</f>
        <v>31.63</v>
      </c>
      <c r="AB151" s="173">
        <f>SUMIFS(Import!AB$2:AB$237,Import!$F$2:$F$237,$F151,Import!$G$2:$G$237,$G151)</f>
        <v>60.48</v>
      </c>
      <c r="AC151" s="107">
        <v>2</v>
      </c>
      <c r="AD151" s="107" t="s">
        <v>35</v>
      </c>
      <c r="AE151" s="107" t="s">
        <v>36</v>
      </c>
      <c r="AF151" s="107" t="s">
        <v>37</v>
      </c>
      <c r="AG151" s="158">
        <f>SUMIFS(Import!AG$2:AG$237,Import!$F$2:$F$237,$F151,Import!$G$2:$G$237,$G151)</f>
        <v>247</v>
      </c>
      <c r="AH151" s="107">
        <f>SUMIFS(Import!AH$2:AH$237,Import!$F$2:$F$237,$F151,Import!$G$2:$G$237,$G151)</f>
        <v>20.67</v>
      </c>
      <c r="AI151" s="117">
        <f>SUMIFS(Import!AI$2:AI$237,Import!$F$2:$F$237,$F151,Import!$G$2:$G$237,$G151)</f>
        <v>39.520000000000003</v>
      </c>
      <c r="AN151" s="107">
        <f ca="1">SUMIFS(Import!AN$2:AN$166,Import!$F$2:$F$166,$F151,Import!$G$2:$G$166,$G151)</f>
        <v>0</v>
      </c>
      <c r="AO151" s="107">
        <f ca="1">SUMIFS(Import!AO$2:AO$166,Import!$F$2:$F$166,$F151,Import!$G$2:$G$166,$G151)</f>
        <v>0</v>
      </c>
      <c r="AP151" s="107">
        <f ca="1">SUMIFS(Import!AP$2:AP$166,Import!$F$2:$F$166,$F151,Import!$G$2:$G$166,$G151)</f>
        <v>0</v>
      </c>
      <c r="AU151" s="107">
        <f ca="1">SUMIFS(Import!AU$2:AU$166,Import!$F$2:$F$166,$F151,Import!$G$2:$G$166,$G151)</f>
        <v>0</v>
      </c>
      <c r="AV151" s="107">
        <f ca="1">SUMIFS(Import!AV$2:AV$166,Import!$F$2:$F$166,$F151,Import!$G$2:$G$166,$G151)</f>
        <v>0</v>
      </c>
      <c r="AW151" s="107">
        <f ca="1">SUMIFS(Import!AW$2:AW$166,Import!$F$2:$F$166,$F151,Import!$G$2:$G$166,$G151)</f>
        <v>0</v>
      </c>
      <c r="BB151" s="107">
        <f ca="1">SUMIFS(Import!BB$2:BB$166,Import!$F$2:$F$166,$F151,Import!$G$2:$G$166,$G151)</f>
        <v>0</v>
      </c>
      <c r="BC151" s="107">
        <f ca="1">SUMIFS(Import!BC$2:BC$166,Import!$F$2:$F$166,$F151,Import!$G$2:$G$166,$G151)</f>
        <v>0</v>
      </c>
      <c r="BD151" s="107">
        <f ca="1">SUMIFS(Import!BD$2:BD$166,Import!$F$2:$F$166,$F151,Import!$G$2:$G$166,$G151)</f>
        <v>0</v>
      </c>
      <c r="BI151" s="107">
        <f ca="1">SUMIFS(Import!BI$2:BI$166,Import!$F$2:$F$166,$F151,Import!$G$2:$G$166,$G151)</f>
        <v>0</v>
      </c>
      <c r="BJ151" s="107">
        <f ca="1">SUMIFS(Import!BJ$2:BJ$166,Import!$F$2:$F$166,$F151,Import!$G$2:$G$166,$G151)</f>
        <v>0</v>
      </c>
      <c r="BK151" s="107">
        <f ca="1">SUMIFS(Import!BK$2:BK$166,Import!$F$2:$F$166,$F151,Import!$G$2:$G$166,$G151)</f>
        <v>0</v>
      </c>
      <c r="BP151" s="107">
        <f ca="1">SUMIFS(Import!BP$2:BP$166,Import!$F$2:$F$166,$F151,Import!$G$2:$G$166,$G151)</f>
        <v>0</v>
      </c>
      <c r="BQ151" s="107">
        <f ca="1">SUMIFS(Import!BQ$2:BQ$166,Import!$F$2:$F$166,$F151,Import!$G$2:$G$166,$G151)</f>
        <v>0</v>
      </c>
      <c r="BR151" s="107">
        <f ca="1">SUMIFS(Import!BR$2:BR$166,Import!$F$2:$F$166,$F151,Import!$G$2:$G$166,$G151)</f>
        <v>0</v>
      </c>
      <c r="BW151" s="107">
        <f ca="1">SUMIFS(Import!BW$2:BW$166,Import!$F$2:$F$166,$F151,Import!$G$2:$G$166,$G151)</f>
        <v>0</v>
      </c>
      <c r="BX151" s="107">
        <f ca="1">SUMIFS(Import!BX$2:BX$166,Import!$F$2:$F$166,$F151,Import!$G$2:$G$166,$G151)</f>
        <v>0</v>
      </c>
      <c r="BY151" s="107">
        <f ca="1">SUMIFS(Import!BY$2:BY$166,Import!$F$2:$F$166,$F151,Import!$G$2:$G$166,$G151)</f>
        <v>0</v>
      </c>
      <c r="CD151" s="107">
        <f ca="1">SUMIFS(Import!CD$2:CD$166,Import!$F$2:$F$166,$F151,Import!$G$2:$G$166,$G151)</f>
        <v>0</v>
      </c>
      <c r="CE151" s="107">
        <f ca="1">SUMIFS(Import!CE$2:CE$166,Import!$F$2:$F$166,$F151,Import!$G$2:$G$166,$G151)</f>
        <v>0</v>
      </c>
      <c r="CF151" s="107">
        <f ca="1">SUMIFS(Import!CF$2:CF$166,Import!$F$2:$F$166,$F151,Import!$G$2:$G$166,$G151)</f>
        <v>0</v>
      </c>
      <c r="CK151" s="107">
        <f ca="1">SUMIFS(Import!CK$2:CK$166,Import!$F$2:$F$166,$F151,Import!$G$2:$G$166,$G151)</f>
        <v>0</v>
      </c>
      <c r="CL151" s="107">
        <f ca="1">SUMIFS(Import!CL$2:CL$166,Import!$F$2:$F$166,$F151,Import!$G$2:$G$166,$G151)</f>
        <v>0</v>
      </c>
      <c r="CM151" s="107">
        <f ca="1">SUMIFS(Import!CM$2:CM$166,Import!$F$2:$F$166,$F151,Import!$G$2:$G$166,$G151)</f>
        <v>0</v>
      </c>
      <c r="CR151" s="107">
        <f ca="1">SUMIFS(Import!CR$2:CR$166,Import!$F$2:$F$166,$F151,Import!$G$2:$G$166,$G151)</f>
        <v>0</v>
      </c>
      <c r="CS151" s="107">
        <f ca="1">SUMIFS(Import!CS$2:CS$166,Import!$F$2:$F$166,$F151,Import!$G$2:$G$166,$G151)</f>
        <v>0</v>
      </c>
      <c r="CT151" s="107">
        <f ca="1">SUMIFS(Import!CT$2:CT$166,Import!$F$2:$F$166,$F151,Import!$G$2:$G$166,$G151)</f>
        <v>0</v>
      </c>
    </row>
    <row r="152" spans="1:98" s="25" customFormat="1" x14ac:dyDescent="0.15">
      <c r="A152" s="109" t="s">
        <v>28</v>
      </c>
      <c r="B152" s="25" t="s">
        <v>29</v>
      </c>
      <c r="C152" s="25">
        <v>3</v>
      </c>
      <c r="D152" s="25" t="s">
        <v>40</v>
      </c>
      <c r="E152" s="25">
        <v>38</v>
      </c>
      <c r="F152" s="25" t="s">
        <v>66</v>
      </c>
      <c r="G152" s="25">
        <v>2</v>
      </c>
      <c r="H152" s="156">
        <f>IF(SUMIFS(Import!H$2:H$237,Import!$F$2:$F$237,$F152,Import!$G$2:$G$237,$G152)=0,Data_T1!$H152,SUMIFS(Import!H$2:H$237,Import!$F$2:$F$237,$F152,Import!$G$2:$G$237,$G152))</f>
        <v>1054</v>
      </c>
      <c r="I152" s="156">
        <f>SUMIFS(Import!I$2:I$237,Import!$F$2:$F$237,$F152,Import!$G$2:$G$237,$G152)</f>
        <v>561</v>
      </c>
      <c r="J152" s="25">
        <f>SUMIFS(Import!J$2:J$237,Import!$F$2:$F$237,$F152,Import!$G$2:$G$237,$G152)</f>
        <v>53.23</v>
      </c>
      <c r="K152" s="156">
        <f>SUMIFS(Import!K$2:K$237,Import!$F$2:$F$237,$F152,Import!$G$2:$G$237,$G152)</f>
        <v>493</v>
      </c>
      <c r="L152" s="25">
        <f>SUMIFS(Import!L$2:L$237,Import!$F$2:$F$237,$F152,Import!$G$2:$G$237,$G152)</f>
        <v>46.77</v>
      </c>
      <c r="M152" s="156">
        <f>SUMIFS(Import!M$2:M$237,Import!$F$2:$F$237,$F152,Import!$G$2:$G$237,$G152)</f>
        <v>17</v>
      </c>
      <c r="N152" s="25">
        <f>SUMIFS(Import!N$2:N$237,Import!$F$2:$F$237,$F152,Import!$G$2:$G$237,$G152)</f>
        <v>1.61</v>
      </c>
      <c r="O152" s="25">
        <f>SUMIFS(Import!O$2:O$237,Import!$F$2:$F$237,$F152,Import!$G$2:$G$237,$G152)</f>
        <v>3.45</v>
      </c>
      <c r="P152" s="156">
        <f>SUMIFS(Import!P$2:P$237,Import!$F$2:$F$237,$F152,Import!$G$2:$G$237,$G152)</f>
        <v>11</v>
      </c>
      <c r="Q152" s="25">
        <f>SUMIFS(Import!Q$2:Q$237,Import!$F$2:$F$237,$F152,Import!$G$2:$G$237,$G152)</f>
        <v>1.04</v>
      </c>
      <c r="R152" s="25">
        <f>SUMIFS(Import!R$2:R$237,Import!$F$2:$F$237,$F152,Import!$G$2:$G$237,$G152)</f>
        <v>2.23</v>
      </c>
      <c r="S152" s="156">
        <f>SUMIFS(Import!S$2:S$237,Import!$F$2:$F$237,$F152,Import!$G$2:$G$237,$G152)</f>
        <v>465</v>
      </c>
      <c r="T152" s="25">
        <f>SUMIFS(Import!T$2:T$237,Import!$F$2:$F$237,$F152,Import!$G$2:$G$237,$G152)</f>
        <v>44.12</v>
      </c>
      <c r="U152" s="25">
        <f>SUMIFS(Import!U$2:U$237,Import!$F$2:$F$237,$F152,Import!$G$2:$G$237,$G152)</f>
        <v>94.32</v>
      </c>
      <c r="V152" s="25">
        <v>1</v>
      </c>
      <c r="W152" s="25" t="s">
        <v>32</v>
      </c>
      <c r="X152" s="25" t="s">
        <v>33</v>
      </c>
      <c r="Y152" s="25" t="s">
        <v>34</v>
      </c>
      <c r="Z152" s="160">
        <f>SUMIFS(Import!Z$2:Z$237,Import!$F$2:$F$237,$F152,Import!$G$2:$G$237,$G152)</f>
        <v>257</v>
      </c>
      <c r="AA152" s="25">
        <f>SUMIFS(Import!AA$2:AA$237,Import!$F$2:$F$237,$F152,Import!$G$2:$G$237,$G152)</f>
        <v>24.38</v>
      </c>
      <c r="AB152" s="176">
        <f>SUMIFS(Import!AB$2:AB$237,Import!$F$2:$F$237,$F152,Import!$G$2:$G$237,$G152)</f>
        <v>55.27</v>
      </c>
      <c r="AC152" s="25">
        <v>2</v>
      </c>
      <c r="AD152" s="25" t="s">
        <v>35</v>
      </c>
      <c r="AE152" s="25" t="s">
        <v>36</v>
      </c>
      <c r="AF152" s="25" t="s">
        <v>37</v>
      </c>
      <c r="AG152" s="160">
        <f>SUMIFS(Import!AG$2:AG$237,Import!$F$2:$F$237,$F152,Import!$G$2:$G$237,$G152)</f>
        <v>208</v>
      </c>
      <c r="AH152" s="25">
        <f>SUMIFS(Import!AH$2:AH$237,Import!$F$2:$F$237,$F152,Import!$G$2:$G$237,$G152)</f>
        <v>19.73</v>
      </c>
      <c r="AI152" s="118">
        <f>SUMIFS(Import!AI$2:AI$237,Import!$F$2:$F$237,$F152,Import!$G$2:$G$237,$G152)</f>
        <v>44.73</v>
      </c>
      <c r="AN152" s="25">
        <f ca="1">SUMIFS(Import!AN$2:AN$166,Import!$F$2:$F$166,$F152,Import!$G$2:$G$166,$G152)</f>
        <v>0</v>
      </c>
      <c r="AO152" s="25">
        <f ca="1">SUMIFS(Import!AO$2:AO$166,Import!$F$2:$F$166,$F152,Import!$G$2:$G$166,$G152)</f>
        <v>0</v>
      </c>
      <c r="AP152" s="25">
        <f ca="1">SUMIFS(Import!AP$2:AP$166,Import!$F$2:$F$166,$F152,Import!$G$2:$G$166,$G152)</f>
        <v>0</v>
      </c>
      <c r="AU152" s="25">
        <f ca="1">SUMIFS(Import!AU$2:AU$166,Import!$F$2:$F$166,$F152,Import!$G$2:$G$166,$G152)</f>
        <v>0</v>
      </c>
      <c r="AV152" s="25">
        <f ca="1">SUMIFS(Import!AV$2:AV$166,Import!$F$2:$F$166,$F152,Import!$G$2:$G$166,$G152)</f>
        <v>0</v>
      </c>
      <c r="AW152" s="25">
        <f ca="1">SUMIFS(Import!AW$2:AW$166,Import!$F$2:$F$166,$F152,Import!$G$2:$G$166,$G152)</f>
        <v>0</v>
      </c>
      <c r="BB152" s="25">
        <f ca="1">SUMIFS(Import!BB$2:BB$166,Import!$F$2:$F$166,$F152,Import!$G$2:$G$166,$G152)</f>
        <v>0</v>
      </c>
      <c r="BC152" s="25">
        <f ca="1">SUMIFS(Import!BC$2:BC$166,Import!$F$2:$F$166,$F152,Import!$G$2:$G$166,$G152)</f>
        <v>0</v>
      </c>
      <c r="BD152" s="25">
        <f ca="1">SUMIFS(Import!BD$2:BD$166,Import!$F$2:$F$166,$F152,Import!$G$2:$G$166,$G152)</f>
        <v>0</v>
      </c>
      <c r="BI152" s="25">
        <f ca="1">SUMIFS(Import!BI$2:BI$166,Import!$F$2:$F$166,$F152,Import!$G$2:$G$166,$G152)</f>
        <v>0</v>
      </c>
      <c r="BJ152" s="25">
        <f ca="1">SUMIFS(Import!BJ$2:BJ$166,Import!$F$2:$F$166,$F152,Import!$G$2:$G$166,$G152)</f>
        <v>0</v>
      </c>
      <c r="BK152" s="25">
        <f ca="1">SUMIFS(Import!BK$2:BK$166,Import!$F$2:$F$166,$F152,Import!$G$2:$G$166,$G152)</f>
        <v>0</v>
      </c>
      <c r="BP152" s="25">
        <f ca="1">SUMIFS(Import!BP$2:BP$166,Import!$F$2:$F$166,$F152,Import!$G$2:$G$166,$G152)</f>
        <v>0</v>
      </c>
      <c r="BQ152" s="25">
        <f ca="1">SUMIFS(Import!BQ$2:BQ$166,Import!$F$2:$F$166,$F152,Import!$G$2:$G$166,$G152)</f>
        <v>0</v>
      </c>
      <c r="BR152" s="25">
        <f ca="1">SUMIFS(Import!BR$2:BR$166,Import!$F$2:$F$166,$F152,Import!$G$2:$G$166,$G152)</f>
        <v>0</v>
      </c>
      <c r="BW152" s="25">
        <f ca="1">SUMIFS(Import!BW$2:BW$166,Import!$F$2:$F$166,$F152,Import!$G$2:$G$166,$G152)</f>
        <v>0</v>
      </c>
      <c r="BX152" s="25">
        <f ca="1">SUMIFS(Import!BX$2:BX$166,Import!$F$2:$F$166,$F152,Import!$G$2:$G$166,$G152)</f>
        <v>0</v>
      </c>
      <c r="BY152" s="25">
        <f ca="1">SUMIFS(Import!BY$2:BY$166,Import!$F$2:$F$166,$F152,Import!$G$2:$G$166,$G152)</f>
        <v>0</v>
      </c>
      <c r="CD152" s="25">
        <f ca="1">SUMIFS(Import!CD$2:CD$166,Import!$F$2:$F$166,$F152,Import!$G$2:$G$166,$G152)</f>
        <v>0</v>
      </c>
      <c r="CE152" s="25">
        <f ca="1">SUMIFS(Import!CE$2:CE$166,Import!$F$2:$F$166,$F152,Import!$G$2:$G$166,$G152)</f>
        <v>0</v>
      </c>
      <c r="CF152" s="25">
        <f ca="1">SUMIFS(Import!CF$2:CF$166,Import!$F$2:$F$166,$F152,Import!$G$2:$G$166,$G152)</f>
        <v>0</v>
      </c>
      <c r="CK152" s="25">
        <f ca="1">SUMIFS(Import!CK$2:CK$166,Import!$F$2:$F$166,$F152,Import!$G$2:$G$166,$G152)</f>
        <v>0</v>
      </c>
      <c r="CL152" s="25">
        <f ca="1">SUMIFS(Import!CL$2:CL$166,Import!$F$2:$F$166,$F152,Import!$G$2:$G$166,$G152)</f>
        <v>0</v>
      </c>
      <c r="CM152" s="25">
        <f ca="1">SUMIFS(Import!CM$2:CM$166,Import!$F$2:$F$166,$F152,Import!$G$2:$G$166,$G152)</f>
        <v>0</v>
      </c>
      <c r="CR152" s="25">
        <f ca="1">SUMIFS(Import!CR$2:CR$166,Import!$F$2:$F$166,$F152,Import!$G$2:$G$166,$G152)</f>
        <v>0</v>
      </c>
      <c r="CS152" s="25">
        <f ca="1">SUMIFS(Import!CS$2:CS$166,Import!$F$2:$F$166,$F152,Import!$G$2:$G$166,$G152)</f>
        <v>0</v>
      </c>
      <c r="CT152" s="25">
        <f ca="1">SUMIFS(Import!CT$2:CT$166,Import!$F$2:$F$166,$F152,Import!$G$2:$G$166,$G152)</f>
        <v>0</v>
      </c>
    </row>
    <row r="153" spans="1:98" s="25" customFormat="1" x14ac:dyDescent="0.15">
      <c r="A153" s="109" t="s">
        <v>28</v>
      </c>
      <c r="B153" s="25" t="s">
        <v>29</v>
      </c>
      <c r="C153" s="25">
        <v>3</v>
      </c>
      <c r="D153" s="25" t="s">
        <v>40</v>
      </c>
      <c r="E153" s="25">
        <v>38</v>
      </c>
      <c r="F153" s="25" t="s">
        <v>66</v>
      </c>
      <c r="G153" s="25">
        <v>3</v>
      </c>
      <c r="H153" s="156">
        <f>IF(SUMIFS(Import!H$2:H$237,Import!$F$2:$F$237,$F153,Import!$G$2:$G$237,$G153)=0,Data_T1!$H153,SUMIFS(Import!H$2:H$237,Import!$F$2:$F$237,$F153,Import!$G$2:$G$237,$G153))</f>
        <v>1173</v>
      </c>
      <c r="I153" s="156">
        <f>SUMIFS(Import!I$2:I$237,Import!$F$2:$F$237,$F153,Import!$G$2:$G$237,$G153)</f>
        <v>570</v>
      </c>
      <c r="J153" s="25">
        <f>SUMIFS(Import!J$2:J$237,Import!$F$2:$F$237,$F153,Import!$G$2:$G$237,$G153)</f>
        <v>48.59</v>
      </c>
      <c r="K153" s="156">
        <f>SUMIFS(Import!K$2:K$237,Import!$F$2:$F$237,$F153,Import!$G$2:$G$237,$G153)</f>
        <v>603</v>
      </c>
      <c r="L153" s="25">
        <f>SUMIFS(Import!L$2:L$237,Import!$F$2:$F$237,$F153,Import!$G$2:$G$237,$G153)</f>
        <v>51.41</v>
      </c>
      <c r="M153" s="156">
        <f>SUMIFS(Import!M$2:M$237,Import!$F$2:$F$237,$F153,Import!$G$2:$G$237,$G153)</f>
        <v>27</v>
      </c>
      <c r="N153" s="25">
        <f>SUMIFS(Import!N$2:N$237,Import!$F$2:$F$237,$F153,Import!$G$2:$G$237,$G153)</f>
        <v>2.2999999999999998</v>
      </c>
      <c r="O153" s="25">
        <f>SUMIFS(Import!O$2:O$237,Import!$F$2:$F$237,$F153,Import!$G$2:$G$237,$G153)</f>
        <v>4.4800000000000004</v>
      </c>
      <c r="P153" s="156">
        <f>SUMIFS(Import!P$2:P$237,Import!$F$2:$F$237,$F153,Import!$G$2:$G$237,$G153)</f>
        <v>17</v>
      </c>
      <c r="Q153" s="25">
        <f>SUMIFS(Import!Q$2:Q$237,Import!$F$2:$F$237,$F153,Import!$G$2:$G$237,$G153)</f>
        <v>1.45</v>
      </c>
      <c r="R153" s="25">
        <f>SUMIFS(Import!R$2:R$237,Import!$F$2:$F$237,$F153,Import!$G$2:$G$237,$G153)</f>
        <v>2.82</v>
      </c>
      <c r="S153" s="156">
        <f>SUMIFS(Import!S$2:S$237,Import!$F$2:$F$237,$F153,Import!$G$2:$G$237,$G153)</f>
        <v>559</v>
      </c>
      <c r="T153" s="25">
        <f>SUMIFS(Import!T$2:T$237,Import!$F$2:$F$237,$F153,Import!$G$2:$G$237,$G153)</f>
        <v>47.66</v>
      </c>
      <c r="U153" s="25">
        <f>SUMIFS(Import!U$2:U$237,Import!$F$2:$F$237,$F153,Import!$G$2:$G$237,$G153)</f>
        <v>92.7</v>
      </c>
      <c r="V153" s="25">
        <v>1</v>
      </c>
      <c r="W153" s="25" t="s">
        <v>32</v>
      </c>
      <c r="X153" s="25" t="s">
        <v>33</v>
      </c>
      <c r="Y153" s="25" t="s">
        <v>34</v>
      </c>
      <c r="Z153" s="160">
        <f>SUMIFS(Import!Z$2:Z$237,Import!$F$2:$F$237,$F153,Import!$G$2:$G$237,$G153)</f>
        <v>347</v>
      </c>
      <c r="AA153" s="25">
        <f>SUMIFS(Import!AA$2:AA$237,Import!$F$2:$F$237,$F153,Import!$G$2:$G$237,$G153)</f>
        <v>29.58</v>
      </c>
      <c r="AB153" s="176">
        <f>SUMIFS(Import!AB$2:AB$237,Import!$F$2:$F$237,$F153,Import!$G$2:$G$237,$G153)</f>
        <v>62.08</v>
      </c>
      <c r="AC153" s="25">
        <v>2</v>
      </c>
      <c r="AD153" s="25" t="s">
        <v>35</v>
      </c>
      <c r="AE153" s="25" t="s">
        <v>36</v>
      </c>
      <c r="AF153" s="25" t="s">
        <v>37</v>
      </c>
      <c r="AG153" s="160">
        <f>SUMIFS(Import!AG$2:AG$237,Import!$F$2:$F$237,$F153,Import!$G$2:$G$237,$G153)</f>
        <v>212</v>
      </c>
      <c r="AH153" s="25">
        <f>SUMIFS(Import!AH$2:AH$237,Import!$F$2:$F$237,$F153,Import!$G$2:$G$237,$G153)</f>
        <v>18.07</v>
      </c>
      <c r="AI153" s="118">
        <f>SUMIFS(Import!AI$2:AI$237,Import!$F$2:$F$237,$F153,Import!$G$2:$G$237,$G153)</f>
        <v>37.92</v>
      </c>
      <c r="AN153" s="25">
        <f ca="1">SUMIFS(Import!AN$2:AN$166,Import!$F$2:$F$166,$F153,Import!$G$2:$G$166,$G153)</f>
        <v>0</v>
      </c>
      <c r="AO153" s="25">
        <f ca="1">SUMIFS(Import!AO$2:AO$166,Import!$F$2:$F$166,$F153,Import!$G$2:$G$166,$G153)</f>
        <v>0</v>
      </c>
      <c r="AP153" s="25">
        <f ca="1">SUMIFS(Import!AP$2:AP$166,Import!$F$2:$F$166,$F153,Import!$G$2:$G$166,$G153)</f>
        <v>0</v>
      </c>
      <c r="AU153" s="25">
        <f ca="1">SUMIFS(Import!AU$2:AU$166,Import!$F$2:$F$166,$F153,Import!$G$2:$G$166,$G153)</f>
        <v>0</v>
      </c>
      <c r="AV153" s="25">
        <f ca="1">SUMIFS(Import!AV$2:AV$166,Import!$F$2:$F$166,$F153,Import!$G$2:$G$166,$G153)</f>
        <v>0</v>
      </c>
      <c r="AW153" s="25">
        <f ca="1">SUMIFS(Import!AW$2:AW$166,Import!$F$2:$F$166,$F153,Import!$G$2:$G$166,$G153)</f>
        <v>0</v>
      </c>
      <c r="BB153" s="25">
        <f ca="1">SUMIFS(Import!BB$2:BB$166,Import!$F$2:$F$166,$F153,Import!$G$2:$G$166,$G153)</f>
        <v>0</v>
      </c>
      <c r="BC153" s="25">
        <f ca="1">SUMIFS(Import!BC$2:BC$166,Import!$F$2:$F$166,$F153,Import!$G$2:$G$166,$G153)</f>
        <v>0</v>
      </c>
      <c r="BD153" s="25">
        <f ca="1">SUMIFS(Import!BD$2:BD$166,Import!$F$2:$F$166,$F153,Import!$G$2:$G$166,$G153)</f>
        <v>0</v>
      </c>
      <c r="BI153" s="25">
        <f ca="1">SUMIFS(Import!BI$2:BI$166,Import!$F$2:$F$166,$F153,Import!$G$2:$G$166,$G153)</f>
        <v>0</v>
      </c>
      <c r="BJ153" s="25">
        <f ca="1">SUMIFS(Import!BJ$2:BJ$166,Import!$F$2:$F$166,$F153,Import!$G$2:$G$166,$G153)</f>
        <v>0</v>
      </c>
      <c r="BK153" s="25">
        <f ca="1">SUMIFS(Import!BK$2:BK$166,Import!$F$2:$F$166,$F153,Import!$G$2:$G$166,$G153)</f>
        <v>0</v>
      </c>
      <c r="BP153" s="25">
        <f ca="1">SUMIFS(Import!BP$2:BP$166,Import!$F$2:$F$166,$F153,Import!$G$2:$G$166,$G153)</f>
        <v>0</v>
      </c>
      <c r="BQ153" s="25">
        <f ca="1">SUMIFS(Import!BQ$2:BQ$166,Import!$F$2:$F$166,$F153,Import!$G$2:$G$166,$G153)</f>
        <v>0</v>
      </c>
      <c r="BR153" s="25">
        <f ca="1">SUMIFS(Import!BR$2:BR$166,Import!$F$2:$F$166,$F153,Import!$G$2:$G$166,$G153)</f>
        <v>0</v>
      </c>
      <c r="BW153" s="25">
        <f ca="1">SUMIFS(Import!BW$2:BW$166,Import!$F$2:$F$166,$F153,Import!$G$2:$G$166,$G153)</f>
        <v>0</v>
      </c>
      <c r="BX153" s="25">
        <f ca="1">SUMIFS(Import!BX$2:BX$166,Import!$F$2:$F$166,$F153,Import!$G$2:$G$166,$G153)</f>
        <v>0</v>
      </c>
      <c r="BY153" s="25">
        <f ca="1">SUMIFS(Import!BY$2:BY$166,Import!$F$2:$F$166,$F153,Import!$G$2:$G$166,$G153)</f>
        <v>0</v>
      </c>
      <c r="CD153" s="25">
        <f ca="1">SUMIFS(Import!CD$2:CD$166,Import!$F$2:$F$166,$F153,Import!$G$2:$G$166,$G153)</f>
        <v>0</v>
      </c>
      <c r="CE153" s="25">
        <f ca="1">SUMIFS(Import!CE$2:CE$166,Import!$F$2:$F$166,$F153,Import!$G$2:$G$166,$G153)</f>
        <v>0</v>
      </c>
      <c r="CF153" s="25">
        <f ca="1">SUMIFS(Import!CF$2:CF$166,Import!$F$2:$F$166,$F153,Import!$G$2:$G$166,$G153)</f>
        <v>0</v>
      </c>
      <c r="CK153" s="25">
        <f ca="1">SUMIFS(Import!CK$2:CK$166,Import!$F$2:$F$166,$F153,Import!$G$2:$G$166,$G153)</f>
        <v>0</v>
      </c>
      <c r="CL153" s="25">
        <f ca="1">SUMIFS(Import!CL$2:CL$166,Import!$F$2:$F$166,$F153,Import!$G$2:$G$166,$G153)</f>
        <v>0</v>
      </c>
      <c r="CM153" s="25">
        <f ca="1">SUMIFS(Import!CM$2:CM$166,Import!$F$2:$F$166,$F153,Import!$G$2:$G$166,$G153)</f>
        <v>0</v>
      </c>
      <c r="CR153" s="25">
        <f ca="1">SUMIFS(Import!CR$2:CR$166,Import!$F$2:$F$166,$F153,Import!$G$2:$G$166,$G153)</f>
        <v>0</v>
      </c>
      <c r="CS153" s="25">
        <f ca="1">SUMIFS(Import!CS$2:CS$166,Import!$F$2:$F$166,$F153,Import!$G$2:$G$166,$G153)</f>
        <v>0</v>
      </c>
      <c r="CT153" s="25">
        <f ca="1">SUMIFS(Import!CT$2:CT$166,Import!$F$2:$F$166,$F153,Import!$G$2:$G$166,$G153)</f>
        <v>0</v>
      </c>
    </row>
    <row r="154" spans="1:98" s="25" customFormat="1" x14ac:dyDescent="0.15">
      <c r="A154" s="109" t="s">
        <v>28</v>
      </c>
      <c r="B154" s="25" t="s">
        <v>29</v>
      </c>
      <c r="C154" s="25">
        <v>3</v>
      </c>
      <c r="D154" s="25" t="s">
        <v>40</v>
      </c>
      <c r="E154" s="25">
        <v>38</v>
      </c>
      <c r="F154" s="25" t="s">
        <v>66</v>
      </c>
      <c r="G154" s="25">
        <v>4</v>
      </c>
      <c r="H154" s="156">
        <f>IF(SUMIFS(Import!H$2:H$237,Import!$F$2:$F$237,$F154,Import!$G$2:$G$237,$G154)=0,Data_T1!$H154,SUMIFS(Import!H$2:H$237,Import!$F$2:$F$237,$F154,Import!$G$2:$G$237,$G154))</f>
        <v>1078</v>
      </c>
      <c r="I154" s="156">
        <f>SUMIFS(Import!I$2:I$237,Import!$F$2:$F$237,$F154,Import!$G$2:$G$237,$G154)</f>
        <v>406</v>
      </c>
      <c r="J154" s="25">
        <f>SUMIFS(Import!J$2:J$237,Import!$F$2:$F$237,$F154,Import!$G$2:$G$237,$G154)</f>
        <v>37.659999999999997</v>
      </c>
      <c r="K154" s="156">
        <f>SUMIFS(Import!K$2:K$237,Import!$F$2:$F$237,$F154,Import!$G$2:$G$237,$G154)</f>
        <v>672</v>
      </c>
      <c r="L154" s="25">
        <f>SUMIFS(Import!L$2:L$237,Import!$F$2:$F$237,$F154,Import!$G$2:$G$237,$G154)</f>
        <v>62.34</v>
      </c>
      <c r="M154" s="156">
        <f>SUMIFS(Import!M$2:M$237,Import!$F$2:$F$237,$F154,Import!$G$2:$G$237,$G154)</f>
        <v>60</v>
      </c>
      <c r="N154" s="25">
        <f>SUMIFS(Import!N$2:N$237,Import!$F$2:$F$237,$F154,Import!$G$2:$G$237,$G154)</f>
        <v>5.57</v>
      </c>
      <c r="O154" s="25">
        <f>SUMIFS(Import!O$2:O$237,Import!$F$2:$F$237,$F154,Import!$G$2:$G$237,$G154)</f>
        <v>8.93</v>
      </c>
      <c r="P154" s="156">
        <f>SUMIFS(Import!P$2:P$237,Import!$F$2:$F$237,$F154,Import!$G$2:$G$237,$G154)</f>
        <v>5</v>
      </c>
      <c r="Q154" s="25">
        <f>SUMIFS(Import!Q$2:Q$237,Import!$F$2:$F$237,$F154,Import!$G$2:$G$237,$G154)</f>
        <v>0.46</v>
      </c>
      <c r="R154" s="25">
        <f>SUMIFS(Import!R$2:R$237,Import!$F$2:$F$237,$F154,Import!$G$2:$G$237,$G154)</f>
        <v>0.74</v>
      </c>
      <c r="S154" s="156">
        <f>SUMIFS(Import!S$2:S$237,Import!$F$2:$F$237,$F154,Import!$G$2:$G$237,$G154)</f>
        <v>607</v>
      </c>
      <c r="T154" s="25">
        <f>SUMIFS(Import!T$2:T$237,Import!$F$2:$F$237,$F154,Import!$G$2:$G$237,$G154)</f>
        <v>56.31</v>
      </c>
      <c r="U154" s="25">
        <f>SUMIFS(Import!U$2:U$237,Import!$F$2:$F$237,$F154,Import!$G$2:$G$237,$G154)</f>
        <v>90.33</v>
      </c>
      <c r="V154" s="25">
        <v>1</v>
      </c>
      <c r="W154" s="25" t="s">
        <v>32</v>
      </c>
      <c r="X154" s="25" t="s">
        <v>33</v>
      </c>
      <c r="Y154" s="25" t="s">
        <v>34</v>
      </c>
      <c r="Z154" s="160">
        <f>SUMIFS(Import!Z$2:Z$237,Import!$F$2:$F$237,$F154,Import!$G$2:$G$237,$G154)</f>
        <v>422</v>
      </c>
      <c r="AA154" s="25">
        <f>SUMIFS(Import!AA$2:AA$237,Import!$F$2:$F$237,$F154,Import!$G$2:$G$237,$G154)</f>
        <v>39.15</v>
      </c>
      <c r="AB154" s="176">
        <f>SUMIFS(Import!AB$2:AB$237,Import!$F$2:$F$237,$F154,Import!$G$2:$G$237,$G154)</f>
        <v>69.52</v>
      </c>
      <c r="AC154" s="25">
        <v>2</v>
      </c>
      <c r="AD154" s="25" t="s">
        <v>35</v>
      </c>
      <c r="AE154" s="25" t="s">
        <v>36</v>
      </c>
      <c r="AF154" s="25" t="s">
        <v>37</v>
      </c>
      <c r="AG154" s="160">
        <f>SUMIFS(Import!AG$2:AG$237,Import!$F$2:$F$237,$F154,Import!$G$2:$G$237,$G154)</f>
        <v>185</v>
      </c>
      <c r="AH154" s="25">
        <f>SUMIFS(Import!AH$2:AH$237,Import!$F$2:$F$237,$F154,Import!$G$2:$G$237,$G154)</f>
        <v>17.16</v>
      </c>
      <c r="AI154" s="118">
        <f>SUMIFS(Import!AI$2:AI$237,Import!$F$2:$F$237,$F154,Import!$G$2:$G$237,$G154)</f>
        <v>30.48</v>
      </c>
      <c r="AN154" s="25">
        <f ca="1">SUMIFS(Import!AN$2:AN$166,Import!$F$2:$F$166,$F154,Import!$G$2:$G$166,$G154)</f>
        <v>0</v>
      </c>
      <c r="AO154" s="25">
        <f ca="1">SUMIFS(Import!AO$2:AO$166,Import!$F$2:$F$166,$F154,Import!$G$2:$G$166,$G154)</f>
        <v>0</v>
      </c>
      <c r="AP154" s="25">
        <f ca="1">SUMIFS(Import!AP$2:AP$166,Import!$F$2:$F$166,$F154,Import!$G$2:$G$166,$G154)</f>
        <v>0</v>
      </c>
      <c r="AU154" s="25">
        <f ca="1">SUMIFS(Import!AU$2:AU$166,Import!$F$2:$F$166,$F154,Import!$G$2:$G$166,$G154)</f>
        <v>0</v>
      </c>
      <c r="AV154" s="25">
        <f ca="1">SUMIFS(Import!AV$2:AV$166,Import!$F$2:$F$166,$F154,Import!$G$2:$G$166,$G154)</f>
        <v>0</v>
      </c>
      <c r="AW154" s="25">
        <f ca="1">SUMIFS(Import!AW$2:AW$166,Import!$F$2:$F$166,$F154,Import!$G$2:$G$166,$G154)</f>
        <v>0</v>
      </c>
      <c r="BB154" s="25">
        <f ca="1">SUMIFS(Import!BB$2:BB$166,Import!$F$2:$F$166,$F154,Import!$G$2:$G$166,$G154)</f>
        <v>0</v>
      </c>
      <c r="BC154" s="25">
        <f ca="1">SUMIFS(Import!BC$2:BC$166,Import!$F$2:$F$166,$F154,Import!$G$2:$G$166,$G154)</f>
        <v>0</v>
      </c>
      <c r="BD154" s="25">
        <f ca="1">SUMIFS(Import!BD$2:BD$166,Import!$F$2:$F$166,$F154,Import!$G$2:$G$166,$G154)</f>
        <v>0</v>
      </c>
      <c r="BI154" s="25">
        <f ca="1">SUMIFS(Import!BI$2:BI$166,Import!$F$2:$F$166,$F154,Import!$G$2:$G$166,$G154)</f>
        <v>0</v>
      </c>
      <c r="BJ154" s="25">
        <f ca="1">SUMIFS(Import!BJ$2:BJ$166,Import!$F$2:$F$166,$F154,Import!$G$2:$G$166,$G154)</f>
        <v>0</v>
      </c>
      <c r="BK154" s="25">
        <f ca="1">SUMIFS(Import!BK$2:BK$166,Import!$F$2:$F$166,$F154,Import!$G$2:$G$166,$G154)</f>
        <v>0</v>
      </c>
      <c r="BP154" s="25">
        <f ca="1">SUMIFS(Import!BP$2:BP$166,Import!$F$2:$F$166,$F154,Import!$G$2:$G$166,$G154)</f>
        <v>0</v>
      </c>
      <c r="BQ154" s="25">
        <f ca="1">SUMIFS(Import!BQ$2:BQ$166,Import!$F$2:$F$166,$F154,Import!$G$2:$G$166,$G154)</f>
        <v>0</v>
      </c>
      <c r="BR154" s="25">
        <f ca="1">SUMIFS(Import!BR$2:BR$166,Import!$F$2:$F$166,$F154,Import!$G$2:$G$166,$G154)</f>
        <v>0</v>
      </c>
      <c r="BW154" s="25">
        <f ca="1">SUMIFS(Import!BW$2:BW$166,Import!$F$2:$F$166,$F154,Import!$G$2:$G$166,$G154)</f>
        <v>0</v>
      </c>
      <c r="BX154" s="25">
        <f ca="1">SUMIFS(Import!BX$2:BX$166,Import!$F$2:$F$166,$F154,Import!$G$2:$G$166,$G154)</f>
        <v>0</v>
      </c>
      <c r="BY154" s="25">
        <f ca="1">SUMIFS(Import!BY$2:BY$166,Import!$F$2:$F$166,$F154,Import!$G$2:$G$166,$G154)</f>
        <v>0</v>
      </c>
      <c r="CD154" s="25">
        <f ca="1">SUMIFS(Import!CD$2:CD$166,Import!$F$2:$F$166,$F154,Import!$G$2:$G$166,$G154)</f>
        <v>0</v>
      </c>
      <c r="CE154" s="25">
        <f ca="1">SUMIFS(Import!CE$2:CE$166,Import!$F$2:$F$166,$F154,Import!$G$2:$G$166,$G154)</f>
        <v>0</v>
      </c>
      <c r="CF154" s="25">
        <f ca="1">SUMIFS(Import!CF$2:CF$166,Import!$F$2:$F$166,$F154,Import!$G$2:$G$166,$G154)</f>
        <v>0</v>
      </c>
      <c r="CK154" s="25">
        <f ca="1">SUMIFS(Import!CK$2:CK$166,Import!$F$2:$F$166,$F154,Import!$G$2:$G$166,$G154)</f>
        <v>0</v>
      </c>
      <c r="CL154" s="25">
        <f ca="1">SUMIFS(Import!CL$2:CL$166,Import!$F$2:$F$166,$F154,Import!$G$2:$G$166,$G154)</f>
        <v>0</v>
      </c>
      <c r="CM154" s="25">
        <f ca="1">SUMIFS(Import!CM$2:CM$166,Import!$F$2:$F$166,$F154,Import!$G$2:$G$166,$G154)</f>
        <v>0</v>
      </c>
      <c r="CR154" s="25">
        <f ca="1">SUMIFS(Import!CR$2:CR$166,Import!$F$2:$F$166,$F154,Import!$G$2:$G$166,$G154)</f>
        <v>0</v>
      </c>
      <c r="CS154" s="25">
        <f ca="1">SUMIFS(Import!CS$2:CS$166,Import!$F$2:$F$166,$F154,Import!$G$2:$G$166,$G154)</f>
        <v>0</v>
      </c>
      <c r="CT154" s="25">
        <f ca="1">SUMIFS(Import!CT$2:CT$166,Import!$F$2:$F$166,$F154,Import!$G$2:$G$166,$G154)</f>
        <v>0</v>
      </c>
    </row>
    <row r="155" spans="1:98" s="25" customFormat="1" x14ac:dyDescent="0.15">
      <c r="A155" s="109" t="s">
        <v>28</v>
      </c>
      <c r="B155" s="25" t="s">
        <v>29</v>
      </c>
      <c r="C155" s="25">
        <v>3</v>
      </c>
      <c r="D155" s="25" t="s">
        <v>40</v>
      </c>
      <c r="E155" s="25">
        <v>38</v>
      </c>
      <c r="F155" s="25" t="s">
        <v>66</v>
      </c>
      <c r="G155" s="25">
        <v>5</v>
      </c>
      <c r="H155" s="156">
        <f>IF(SUMIFS(Import!H$2:H$237,Import!$F$2:$F$237,$F155,Import!$G$2:$G$237,$G155)=0,Data_T1!$H155,SUMIFS(Import!H$2:H$237,Import!$F$2:$F$237,$F155,Import!$G$2:$G$237,$G155))</f>
        <v>1317</v>
      </c>
      <c r="I155" s="156">
        <f>SUMIFS(Import!I$2:I$237,Import!$F$2:$F$237,$F155,Import!$G$2:$G$237,$G155)</f>
        <v>472</v>
      </c>
      <c r="J155" s="25">
        <f>SUMIFS(Import!J$2:J$237,Import!$F$2:$F$237,$F155,Import!$G$2:$G$237,$G155)</f>
        <v>35.840000000000003</v>
      </c>
      <c r="K155" s="156">
        <f>SUMIFS(Import!K$2:K$237,Import!$F$2:$F$237,$F155,Import!$G$2:$G$237,$G155)</f>
        <v>845</v>
      </c>
      <c r="L155" s="25">
        <f>SUMIFS(Import!L$2:L$237,Import!$F$2:$F$237,$F155,Import!$G$2:$G$237,$G155)</f>
        <v>64.16</v>
      </c>
      <c r="M155" s="156">
        <f>SUMIFS(Import!M$2:M$237,Import!$F$2:$F$237,$F155,Import!$G$2:$G$237,$G155)</f>
        <v>63</v>
      </c>
      <c r="N155" s="25">
        <f>SUMIFS(Import!N$2:N$237,Import!$F$2:$F$237,$F155,Import!$G$2:$G$237,$G155)</f>
        <v>4.78</v>
      </c>
      <c r="O155" s="25">
        <f>SUMIFS(Import!O$2:O$237,Import!$F$2:$F$237,$F155,Import!$G$2:$G$237,$G155)</f>
        <v>7.46</v>
      </c>
      <c r="P155" s="156">
        <f>SUMIFS(Import!P$2:P$237,Import!$F$2:$F$237,$F155,Import!$G$2:$G$237,$G155)</f>
        <v>23</v>
      </c>
      <c r="Q155" s="25">
        <f>SUMIFS(Import!Q$2:Q$237,Import!$F$2:$F$237,$F155,Import!$G$2:$G$237,$G155)</f>
        <v>1.75</v>
      </c>
      <c r="R155" s="25">
        <f>SUMIFS(Import!R$2:R$237,Import!$F$2:$F$237,$F155,Import!$G$2:$G$237,$G155)</f>
        <v>2.72</v>
      </c>
      <c r="S155" s="156">
        <f>SUMIFS(Import!S$2:S$237,Import!$F$2:$F$237,$F155,Import!$G$2:$G$237,$G155)</f>
        <v>759</v>
      </c>
      <c r="T155" s="25">
        <f>SUMIFS(Import!T$2:T$237,Import!$F$2:$F$237,$F155,Import!$G$2:$G$237,$G155)</f>
        <v>57.63</v>
      </c>
      <c r="U155" s="25">
        <f>SUMIFS(Import!U$2:U$237,Import!$F$2:$F$237,$F155,Import!$G$2:$G$237,$G155)</f>
        <v>89.82</v>
      </c>
      <c r="V155" s="25">
        <v>1</v>
      </c>
      <c r="W155" s="25" t="s">
        <v>32</v>
      </c>
      <c r="X155" s="25" t="s">
        <v>33</v>
      </c>
      <c r="Y155" s="25" t="s">
        <v>34</v>
      </c>
      <c r="Z155" s="160">
        <f>SUMIFS(Import!Z$2:Z$237,Import!$F$2:$F$237,$F155,Import!$G$2:$G$237,$G155)</f>
        <v>492</v>
      </c>
      <c r="AA155" s="25">
        <f>SUMIFS(Import!AA$2:AA$237,Import!$F$2:$F$237,$F155,Import!$G$2:$G$237,$G155)</f>
        <v>37.36</v>
      </c>
      <c r="AB155" s="176">
        <f>SUMIFS(Import!AB$2:AB$237,Import!$F$2:$F$237,$F155,Import!$G$2:$G$237,$G155)</f>
        <v>64.819999999999993</v>
      </c>
      <c r="AC155" s="25">
        <v>2</v>
      </c>
      <c r="AD155" s="25" t="s">
        <v>35</v>
      </c>
      <c r="AE155" s="25" t="s">
        <v>36</v>
      </c>
      <c r="AF155" s="25" t="s">
        <v>37</v>
      </c>
      <c r="AG155" s="160">
        <f>SUMIFS(Import!AG$2:AG$237,Import!$F$2:$F$237,$F155,Import!$G$2:$G$237,$G155)</f>
        <v>267</v>
      </c>
      <c r="AH155" s="25">
        <f>SUMIFS(Import!AH$2:AH$237,Import!$F$2:$F$237,$F155,Import!$G$2:$G$237,$G155)</f>
        <v>20.27</v>
      </c>
      <c r="AI155" s="118">
        <f>SUMIFS(Import!AI$2:AI$237,Import!$F$2:$F$237,$F155,Import!$G$2:$G$237,$G155)</f>
        <v>35.18</v>
      </c>
      <c r="AN155" s="25">
        <f ca="1">SUMIFS(Import!AN$2:AN$166,Import!$F$2:$F$166,$F155,Import!$G$2:$G$166,$G155)</f>
        <v>0</v>
      </c>
      <c r="AO155" s="25">
        <f ca="1">SUMIFS(Import!AO$2:AO$166,Import!$F$2:$F$166,$F155,Import!$G$2:$G$166,$G155)</f>
        <v>0</v>
      </c>
      <c r="AP155" s="25">
        <f ca="1">SUMIFS(Import!AP$2:AP$166,Import!$F$2:$F$166,$F155,Import!$G$2:$G$166,$G155)</f>
        <v>0</v>
      </c>
      <c r="AU155" s="25">
        <f ca="1">SUMIFS(Import!AU$2:AU$166,Import!$F$2:$F$166,$F155,Import!$G$2:$G$166,$G155)</f>
        <v>0</v>
      </c>
      <c r="AV155" s="25">
        <f ca="1">SUMIFS(Import!AV$2:AV$166,Import!$F$2:$F$166,$F155,Import!$G$2:$G$166,$G155)</f>
        <v>0</v>
      </c>
      <c r="AW155" s="25">
        <f ca="1">SUMIFS(Import!AW$2:AW$166,Import!$F$2:$F$166,$F155,Import!$G$2:$G$166,$G155)</f>
        <v>0</v>
      </c>
      <c r="BB155" s="25">
        <f ca="1">SUMIFS(Import!BB$2:BB$166,Import!$F$2:$F$166,$F155,Import!$G$2:$G$166,$G155)</f>
        <v>0</v>
      </c>
      <c r="BC155" s="25">
        <f ca="1">SUMIFS(Import!BC$2:BC$166,Import!$F$2:$F$166,$F155,Import!$G$2:$G$166,$G155)</f>
        <v>0</v>
      </c>
      <c r="BD155" s="25">
        <f ca="1">SUMIFS(Import!BD$2:BD$166,Import!$F$2:$F$166,$F155,Import!$G$2:$G$166,$G155)</f>
        <v>0</v>
      </c>
      <c r="BI155" s="25">
        <f ca="1">SUMIFS(Import!BI$2:BI$166,Import!$F$2:$F$166,$F155,Import!$G$2:$G$166,$G155)</f>
        <v>0</v>
      </c>
      <c r="BJ155" s="25">
        <f ca="1">SUMIFS(Import!BJ$2:BJ$166,Import!$F$2:$F$166,$F155,Import!$G$2:$G$166,$G155)</f>
        <v>0</v>
      </c>
      <c r="BK155" s="25">
        <f ca="1">SUMIFS(Import!BK$2:BK$166,Import!$F$2:$F$166,$F155,Import!$G$2:$G$166,$G155)</f>
        <v>0</v>
      </c>
      <c r="BP155" s="25">
        <f ca="1">SUMIFS(Import!BP$2:BP$166,Import!$F$2:$F$166,$F155,Import!$G$2:$G$166,$G155)</f>
        <v>0</v>
      </c>
      <c r="BQ155" s="25">
        <f ca="1">SUMIFS(Import!BQ$2:BQ$166,Import!$F$2:$F$166,$F155,Import!$G$2:$G$166,$G155)</f>
        <v>0</v>
      </c>
      <c r="BR155" s="25">
        <f ca="1">SUMIFS(Import!BR$2:BR$166,Import!$F$2:$F$166,$F155,Import!$G$2:$G$166,$G155)</f>
        <v>0</v>
      </c>
      <c r="BW155" s="25">
        <f ca="1">SUMIFS(Import!BW$2:BW$166,Import!$F$2:$F$166,$F155,Import!$G$2:$G$166,$G155)</f>
        <v>0</v>
      </c>
      <c r="BX155" s="25">
        <f ca="1">SUMIFS(Import!BX$2:BX$166,Import!$F$2:$F$166,$F155,Import!$G$2:$G$166,$G155)</f>
        <v>0</v>
      </c>
      <c r="BY155" s="25">
        <f ca="1">SUMIFS(Import!BY$2:BY$166,Import!$F$2:$F$166,$F155,Import!$G$2:$G$166,$G155)</f>
        <v>0</v>
      </c>
      <c r="CD155" s="25">
        <f ca="1">SUMIFS(Import!CD$2:CD$166,Import!$F$2:$F$166,$F155,Import!$G$2:$G$166,$G155)</f>
        <v>0</v>
      </c>
      <c r="CE155" s="25">
        <f ca="1">SUMIFS(Import!CE$2:CE$166,Import!$F$2:$F$166,$F155,Import!$G$2:$G$166,$G155)</f>
        <v>0</v>
      </c>
      <c r="CF155" s="25">
        <f ca="1">SUMIFS(Import!CF$2:CF$166,Import!$F$2:$F$166,$F155,Import!$G$2:$G$166,$G155)</f>
        <v>0</v>
      </c>
      <c r="CK155" s="25">
        <f ca="1">SUMIFS(Import!CK$2:CK$166,Import!$F$2:$F$166,$F155,Import!$G$2:$G$166,$G155)</f>
        <v>0</v>
      </c>
      <c r="CL155" s="25">
        <f ca="1">SUMIFS(Import!CL$2:CL$166,Import!$F$2:$F$166,$F155,Import!$G$2:$G$166,$G155)</f>
        <v>0</v>
      </c>
      <c r="CM155" s="25">
        <f ca="1">SUMIFS(Import!CM$2:CM$166,Import!$F$2:$F$166,$F155,Import!$G$2:$G$166,$G155)</f>
        <v>0</v>
      </c>
      <c r="CR155" s="25">
        <f ca="1">SUMIFS(Import!CR$2:CR$166,Import!$F$2:$F$166,$F155,Import!$G$2:$G$166,$G155)</f>
        <v>0</v>
      </c>
      <c r="CS155" s="25">
        <f ca="1">SUMIFS(Import!CS$2:CS$166,Import!$F$2:$F$166,$F155,Import!$G$2:$G$166,$G155)</f>
        <v>0</v>
      </c>
      <c r="CT155" s="25">
        <f ca="1">SUMIFS(Import!CT$2:CT$166,Import!$F$2:$F$166,$F155,Import!$G$2:$G$166,$G155)</f>
        <v>0</v>
      </c>
    </row>
    <row r="156" spans="1:98" s="25" customFormat="1" x14ac:dyDescent="0.15">
      <c r="A156" s="109" t="s">
        <v>28</v>
      </c>
      <c r="B156" s="25" t="s">
        <v>29</v>
      </c>
      <c r="C156" s="25">
        <v>3</v>
      </c>
      <c r="D156" s="25" t="s">
        <v>40</v>
      </c>
      <c r="E156" s="25">
        <v>38</v>
      </c>
      <c r="F156" s="25" t="s">
        <v>66</v>
      </c>
      <c r="G156" s="25">
        <v>6</v>
      </c>
      <c r="H156" s="156">
        <f>IF(SUMIFS(Import!H$2:H$237,Import!$F$2:$F$237,$F156,Import!$G$2:$G$237,$G156)=0,Data_T1!$H156,SUMIFS(Import!H$2:H$237,Import!$F$2:$F$237,$F156,Import!$G$2:$G$237,$G156))</f>
        <v>1111</v>
      </c>
      <c r="I156" s="156">
        <f>SUMIFS(Import!I$2:I$237,Import!$F$2:$F$237,$F156,Import!$G$2:$G$237,$G156)</f>
        <v>568</v>
      </c>
      <c r="J156" s="25">
        <f>SUMIFS(Import!J$2:J$237,Import!$F$2:$F$237,$F156,Import!$G$2:$G$237,$G156)</f>
        <v>51.13</v>
      </c>
      <c r="K156" s="156">
        <f>SUMIFS(Import!K$2:K$237,Import!$F$2:$F$237,$F156,Import!$G$2:$G$237,$G156)</f>
        <v>543</v>
      </c>
      <c r="L156" s="25">
        <f>SUMIFS(Import!L$2:L$237,Import!$F$2:$F$237,$F156,Import!$G$2:$G$237,$G156)</f>
        <v>48.87</v>
      </c>
      <c r="M156" s="156">
        <f>SUMIFS(Import!M$2:M$237,Import!$F$2:$F$237,$F156,Import!$G$2:$G$237,$G156)</f>
        <v>25</v>
      </c>
      <c r="N156" s="25">
        <f>SUMIFS(Import!N$2:N$237,Import!$F$2:$F$237,$F156,Import!$G$2:$G$237,$G156)</f>
        <v>2.25</v>
      </c>
      <c r="O156" s="25">
        <f>SUMIFS(Import!O$2:O$237,Import!$F$2:$F$237,$F156,Import!$G$2:$G$237,$G156)</f>
        <v>4.5999999999999996</v>
      </c>
      <c r="P156" s="156">
        <f>SUMIFS(Import!P$2:P$237,Import!$F$2:$F$237,$F156,Import!$G$2:$G$237,$G156)</f>
        <v>29</v>
      </c>
      <c r="Q156" s="25">
        <f>SUMIFS(Import!Q$2:Q$237,Import!$F$2:$F$237,$F156,Import!$G$2:$G$237,$G156)</f>
        <v>2.61</v>
      </c>
      <c r="R156" s="25">
        <f>SUMIFS(Import!R$2:R$237,Import!$F$2:$F$237,$F156,Import!$G$2:$G$237,$G156)</f>
        <v>5.34</v>
      </c>
      <c r="S156" s="156">
        <f>SUMIFS(Import!S$2:S$237,Import!$F$2:$F$237,$F156,Import!$G$2:$G$237,$G156)</f>
        <v>489</v>
      </c>
      <c r="T156" s="25">
        <f>SUMIFS(Import!T$2:T$237,Import!$F$2:$F$237,$F156,Import!$G$2:$G$237,$G156)</f>
        <v>44.01</v>
      </c>
      <c r="U156" s="25">
        <f>SUMIFS(Import!U$2:U$237,Import!$F$2:$F$237,$F156,Import!$G$2:$G$237,$G156)</f>
        <v>90.06</v>
      </c>
      <c r="V156" s="25">
        <v>1</v>
      </c>
      <c r="W156" s="25" t="s">
        <v>32</v>
      </c>
      <c r="X156" s="25" t="s">
        <v>33</v>
      </c>
      <c r="Y156" s="25" t="s">
        <v>34</v>
      </c>
      <c r="Z156" s="160">
        <f>SUMIFS(Import!Z$2:Z$237,Import!$F$2:$F$237,$F156,Import!$G$2:$G$237,$G156)</f>
        <v>263</v>
      </c>
      <c r="AA156" s="25">
        <f>SUMIFS(Import!AA$2:AA$237,Import!$F$2:$F$237,$F156,Import!$G$2:$G$237,$G156)</f>
        <v>23.67</v>
      </c>
      <c r="AB156" s="176">
        <f>SUMIFS(Import!AB$2:AB$237,Import!$F$2:$F$237,$F156,Import!$G$2:$G$237,$G156)</f>
        <v>53.78</v>
      </c>
      <c r="AC156" s="25">
        <v>2</v>
      </c>
      <c r="AD156" s="25" t="s">
        <v>35</v>
      </c>
      <c r="AE156" s="25" t="s">
        <v>36</v>
      </c>
      <c r="AF156" s="25" t="s">
        <v>37</v>
      </c>
      <c r="AG156" s="160">
        <f>SUMIFS(Import!AG$2:AG$237,Import!$F$2:$F$237,$F156,Import!$G$2:$G$237,$G156)</f>
        <v>226</v>
      </c>
      <c r="AH156" s="25">
        <f>SUMIFS(Import!AH$2:AH$237,Import!$F$2:$F$237,$F156,Import!$G$2:$G$237,$G156)</f>
        <v>20.34</v>
      </c>
      <c r="AI156" s="118">
        <f>SUMIFS(Import!AI$2:AI$237,Import!$F$2:$F$237,$F156,Import!$G$2:$G$237,$G156)</f>
        <v>46.22</v>
      </c>
      <c r="AN156" s="25">
        <f ca="1">SUMIFS(Import!AN$2:AN$166,Import!$F$2:$F$166,$F156,Import!$G$2:$G$166,$G156)</f>
        <v>0</v>
      </c>
      <c r="AO156" s="25">
        <f ca="1">SUMIFS(Import!AO$2:AO$166,Import!$F$2:$F$166,$F156,Import!$G$2:$G$166,$G156)</f>
        <v>0</v>
      </c>
      <c r="AP156" s="25">
        <f ca="1">SUMIFS(Import!AP$2:AP$166,Import!$F$2:$F$166,$F156,Import!$G$2:$G$166,$G156)</f>
        <v>0</v>
      </c>
      <c r="AU156" s="25">
        <f ca="1">SUMIFS(Import!AU$2:AU$166,Import!$F$2:$F$166,$F156,Import!$G$2:$G$166,$G156)</f>
        <v>0</v>
      </c>
      <c r="AV156" s="25">
        <f ca="1">SUMIFS(Import!AV$2:AV$166,Import!$F$2:$F$166,$F156,Import!$G$2:$G$166,$G156)</f>
        <v>0</v>
      </c>
      <c r="AW156" s="25">
        <f ca="1">SUMIFS(Import!AW$2:AW$166,Import!$F$2:$F$166,$F156,Import!$G$2:$G$166,$G156)</f>
        <v>0</v>
      </c>
      <c r="BB156" s="25">
        <f ca="1">SUMIFS(Import!BB$2:BB$166,Import!$F$2:$F$166,$F156,Import!$G$2:$G$166,$G156)</f>
        <v>0</v>
      </c>
      <c r="BC156" s="25">
        <f ca="1">SUMIFS(Import!BC$2:BC$166,Import!$F$2:$F$166,$F156,Import!$G$2:$G$166,$G156)</f>
        <v>0</v>
      </c>
      <c r="BD156" s="25">
        <f ca="1">SUMIFS(Import!BD$2:BD$166,Import!$F$2:$F$166,$F156,Import!$G$2:$G$166,$G156)</f>
        <v>0</v>
      </c>
      <c r="BI156" s="25">
        <f ca="1">SUMIFS(Import!BI$2:BI$166,Import!$F$2:$F$166,$F156,Import!$G$2:$G$166,$G156)</f>
        <v>0</v>
      </c>
      <c r="BJ156" s="25">
        <f ca="1">SUMIFS(Import!BJ$2:BJ$166,Import!$F$2:$F$166,$F156,Import!$G$2:$G$166,$G156)</f>
        <v>0</v>
      </c>
      <c r="BK156" s="25">
        <f ca="1">SUMIFS(Import!BK$2:BK$166,Import!$F$2:$F$166,$F156,Import!$G$2:$G$166,$G156)</f>
        <v>0</v>
      </c>
      <c r="BP156" s="25">
        <f ca="1">SUMIFS(Import!BP$2:BP$166,Import!$F$2:$F$166,$F156,Import!$G$2:$G$166,$G156)</f>
        <v>0</v>
      </c>
      <c r="BQ156" s="25">
        <f ca="1">SUMIFS(Import!BQ$2:BQ$166,Import!$F$2:$F$166,$F156,Import!$G$2:$G$166,$G156)</f>
        <v>0</v>
      </c>
      <c r="BR156" s="25">
        <f ca="1">SUMIFS(Import!BR$2:BR$166,Import!$F$2:$F$166,$F156,Import!$G$2:$G$166,$G156)</f>
        <v>0</v>
      </c>
      <c r="BW156" s="25">
        <f ca="1">SUMIFS(Import!BW$2:BW$166,Import!$F$2:$F$166,$F156,Import!$G$2:$G$166,$G156)</f>
        <v>0</v>
      </c>
      <c r="BX156" s="25">
        <f ca="1">SUMIFS(Import!BX$2:BX$166,Import!$F$2:$F$166,$F156,Import!$G$2:$G$166,$G156)</f>
        <v>0</v>
      </c>
      <c r="BY156" s="25">
        <f ca="1">SUMIFS(Import!BY$2:BY$166,Import!$F$2:$F$166,$F156,Import!$G$2:$G$166,$G156)</f>
        <v>0</v>
      </c>
      <c r="CD156" s="25">
        <f ca="1">SUMIFS(Import!CD$2:CD$166,Import!$F$2:$F$166,$F156,Import!$G$2:$G$166,$G156)</f>
        <v>0</v>
      </c>
      <c r="CE156" s="25">
        <f ca="1">SUMIFS(Import!CE$2:CE$166,Import!$F$2:$F$166,$F156,Import!$G$2:$G$166,$G156)</f>
        <v>0</v>
      </c>
      <c r="CF156" s="25">
        <f ca="1">SUMIFS(Import!CF$2:CF$166,Import!$F$2:$F$166,$F156,Import!$G$2:$G$166,$G156)</f>
        <v>0</v>
      </c>
      <c r="CK156" s="25">
        <f ca="1">SUMIFS(Import!CK$2:CK$166,Import!$F$2:$F$166,$F156,Import!$G$2:$G$166,$G156)</f>
        <v>0</v>
      </c>
      <c r="CL156" s="25">
        <f ca="1">SUMIFS(Import!CL$2:CL$166,Import!$F$2:$F$166,$F156,Import!$G$2:$G$166,$G156)</f>
        <v>0</v>
      </c>
      <c r="CM156" s="25">
        <f ca="1">SUMIFS(Import!CM$2:CM$166,Import!$F$2:$F$166,$F156,Import!$G$2:$G$166,$G156)</f>
        <v>0</v>
      </c>
      <c r="CR156" s="25">
        <f ca="1">SUMIFS(Import!CR$2:CR$166,Import!$F$2:$F$166,$F156,Import!$G$2:$G$166,$G156)</f>
        <v>0</v>
      </c>
      <c r="CS156" s="25">
        <f ca="1">SUMIFS(Import!CS$2:CS$166,Import!$F$2:$F$166,$F156,Import!$G$2:$G$166,$G156)</f>
        <v>0</v>
      </c>
      <c r="CT156" s="25">
        <f ca="1">SUMIFS(Import!CT$2:CT$166,Import!$F$2:$F$166,$F156,Import!$G$2:$G$166,$G156)</f>
        <v>0</v>
      </c>
    </row>
    <row r="157" spans="1:98" s="25" customFormat="1" x14ac:dyDescent="0.15">
      <c r="A157" s="109" t="s">
        <v>28</v>
      </c>
      <c r="B157" s="25" t="s">
        <v>29</v>
      </c>
      <c r="C157" s="25">
        <v>3</v>
      </c>
      <c r="D157" s="25" t="s">
        <v>40</v>
      </c>
      <c r="E157" s="25">
        <v>38</v>
      </c>
      <c r="F157" s="25" t="s">
        <v>66</v>
      </c>
      <c r="G157" s="25">
        <v>7</v>
      </c>
      <c r="H157" s="156">
        <f>IF(SUMIFS(Import!H$2:H$237,Import!$F$2:$F$237,$F157,Import!$G$2:$G$237,$G157)=0,Data_T1!$H157,SUMIFS(Import!H$2:H$237,Import!$F$2:$F$237,$F157,Import!$G$2:$G$237,$G157))</f>
        <v>1131</v>
      </c>
      <c r="I157" s="156">
        <f>SUMIFS(Import!I$2:I$237,Import!$F$2:$F$237,$F157,Import!$G$2:$G$237,$G157)</f>
        <v>484</v>
      </c>
      <c r="J157" s="25">
        <f>SUMIFS(Import!J$2:J$237,Import!$F$2:$F$237,$F157,Import!$G$2:$G$237,$G157)</f>
        <v>42.79</v>
      </c>
      <c r="K157" s="156">
        <f>SUMIFS(Import!K$2:K$237,Import!$F$2:$F$237,$F157,Import!$G$2:$G$237,$G157)</f>
        <v>647</v>
      </c>
      <c r="L157" s="25">
        <f>SUMIFS(Import!L$2:L$237,Import!$F$2:$F$237,$F157,Import!$G$2:$G$237,$G157)</f>
        <v>57.21</v>
      </c>
      <c r="M157" s="156">
        <f>SUMIFS(Import!M$2:M$237,Import!$F$2:$F$237,$F157,Import!$G$2:$G$237,$G157)</f>
        <v>50</v>
      </c>
      <c r="N157" s="25">
        <f>SUMIFS(Import!N$2:N$237,Import!$F$2:$F$237,$F157,Import!$G$2:$G$237,$G157)</f>
        <v>4.42</v>
      </c>
      <c r="O157" s="25">
        <f>SUMIFS(Import!O$2:O$237,Import!$F$2:$F$237,$F157,Import!$G$2:$G$237,$G157)</f>
        <v>7.73</v>
      </c>
      <c r="P157" s="156">
        <f>SUMIFS(Import!P$2:P$237,Import!$F$2:$F$237,$F157,Import!$G$2:$G$237,$G157)</f>
        <v>16</v>
      </c>
      <c r="Q157" s="25">
        <f>SUMIFS(Import!Q$2:Q$237,Import!$F$2:$F$237,$F157,Import!$G$2:$G$237,$G157)</f>
        <v>1.41</v>
      </c>
      <c r="R157" s="25">
        <f>SUMIFS(Import!R$2:R$237,Import!$F$2:$F$237,$F157,Import!$G$2:$G$237,$G157)</f>
        <v>2.4700000000000002</v>
      </c>
      <c r="S157" s="156">
        <f>SUMIFS(Import!S$2:S$237,Import!$F$2:$F$237,$F157,Import!$G$2:$G$237,$G157)</f>
        <v>581</v>
      </c>
      <c r="T157" s="25">
        <f>SUMIFS(Import!T$2:T$237,Import!$F$2:$F$237,$F157,Import!$G$2:$G$237,$G157)</f>
        <v>51.37</v>
      </c>
      <c r="U157" s="25">
        <f>SUMIFS(Import!U$2:U$237,Import!$F$2:$F$237,$F157,Import!$G$2:$G$237,$G157)</f>
        <v>89.8</v>
      </c>
      <c r="V157" s="25">
        <v>1</v>
      </c>
      <c r="W157" s="25" t="s">
        <v>32</v>
      </c>
      <c r="X157" s="25" t="s">
        <v>33</v>
      </c>
      <c r="Y157" s="25" t="s">
        <v>34</v>
      </c>
      <c r="Z157" s="160">
        <f>SUMIFS(Import!Z$2:Z$237,Import!$F$2:$F$237,$F157,Import!$G$2:$G$237,$G157)</f>
        <v>373</v>
      </c>
      <c r="AA157" s="25">
        <f>SUMIFS(Import!AA$2:AA$237,Import!$F$2:$F$237,$F157,Import!$G$2:$G$237,$G157)</f>
        <v>32.979999999999997</v>
      </c>
      <c r="AB157" s="176">
        <f>SUMIFS(Import!AB$2:AB$237,Import!$F$2:$F$237,$F157,Import!$G$2:$G$237,$G157)</f>
        <v>64.2</v>
      </c>
      <c r="AC157" s="25">
        <v>2</v>
      </c>
      <c r="AD157" s="25" t="s">
        <v>35</v>
      </c>
      <c r="AE157" s="25" t="s">
        <v>36</v>
      </c>
      <c r="AF157" s="25" t="s">
        <v>37</v>
      </c>
      <c r="AG157" s="160">
        <f>SUMIFS(Import!AG$2:AG$237,Import!$F$2:$F$237,$F157,Import!$G$2:$G$237,$G157)</f>
        <v>208</v>
      </c>
      <c r="AH157" s="25">
        <f>SUMIFS(Import!AH$2:AH$237,Import!$F$2:$F$237,$F157,Import!$G$2:$G$237,$G157)</f>
        <v>18.39</v>
      </c>
      <c r="AI157" s="118">
        <f>SUMIFS(Import!AI$2:AI$237,Import!$F$2:$F$237,$F157,Import!$G$2:$G$237,$G157)</f>
        <v>35.799999999999997</v>
      </c>
      <c r="AN157" s="25">
        <f ca="1">SUMIFS(Import!AN$2:AN$166,Import!$F$2:$F$166,$F157,Import!$G$2:$G$166,$G157)</f>
        <v>0</v>
      </c>
      <c r="AO157" s="25">
        <f ca="1">SUMIFS(Import!AO$2:AO$166,Import!$F$2:$F$166,$F157,Import!$G$2:$G$166,$G157)</f>
        <v>0</v>
      </c>
      <c r="AP157" s="25">
        <f ca="1">SUMIFS(Import!AP$2:AP$166,Import!$F$2:$F$166,$F157,Import!$G$2:$G$166,$G157)</f>
        <v>0</v>
      </c>
      <c r="AU157" s="25">
        <f ca="1">SUMIFS(Import!AU$2:AU$166,Import!$F$2:$F$166,$F157,Import!$G$2:$G$166,$G157)</f>
        <v>0</v>
      </c>
      <c r="AV157" s="25">
        <f ca="1">SUMIFS(Import!AV$2:AV$166,Import!$F$2:$F$166,$F157,Import!$G$2:$G$166,$G157)</f>
        <v>0</v>
      </c>
      <c r="AW157" s="25">
        <f ca="1">SUMIFS(Import!AW$2:AW$166,Import!$F$2:$F$166,$F157,Import!$G$2:$G$166,$G157)</f>
        <v>0</v>
      </c>
      <c r="BB157" s="25">
        <f ca="1">SUMIFS(Import!BB$2:BB$166,Import!$F$2:$F$166,$F157,Import!$G$2:$G$166,$G157)</f>
        <v>0</v>
      </c>
      <c r="BC157" s="25">
        <f ca="1">SUMIFS(Import!BC$2:BC$166,Import!$F$2:$F$166,$F157,Import!$G$2:$G$166,$G157)</f>
        <v>0</v>
      </c>
      <c r="BD157" s="25">
        <f ca="1">SUMIFS(Import!BD$2:BD$166,Import!$F$2:$F$166,$F157,Import!$G$2:$G$166,$G157)</f>
        <v>0</v>
      </c>
      <c r="BI157" s="25">
        <f ca="1">SUMIFS(Import!BI$2:BI$166,Import!$F$2:$F$166,$F157,Import!$G$2:$G$166,$G157)</f>
        <v>0</v>
      </c>
      <c r="BJ157" s="25">
        <f ca="1">SUMIFS(Import!BJ$2:BJ$166,Import!$F$2:$F$166,$F157,Import!$G$2:$G$166,$G157)</f>
        <v>0</v>
      </c>
      <c r="BK157" s="25">
        <f ca="1">SUMIFS(Import!BK$2:BK$166,Import!$F$2:$F$166,$F157,Import!$G$2:$G$166,$G157)</f>
        <v>0</v>
      </c>
      <c r="BP157" s="25">
        <f ca="1">SUMIFS(Import!BP$2:BP$166,Import!$F$2:$F$166,$F157,Import!$G$2:$G$166,$G157)</f>
        <v>0</v>
      </c>
      <c r="BQ157" s="25">
        <f ca="1">SUMIFS(Import!BQ$2:BQ$166,Import!$F$2:$F$166,$F157,Import!$G$2:$G$166,$G157)</f>
        <v>0</v>
      </c>
      <c r="BR157" s="25">
        <f ca="1">SUMIFS(Import!BR$2:BR$166,Import!$F$2:$F$166,$F157,Import!$G$2:$G$166,$G157)</f>
        <v>0</v>
      </c>
      <c r="BW157" s="25">
        <f ca="1">SUMIFS(Import!BW$2:BW$166,Import!$F$2:$F$166,$F157,Import!$G$2:$G$166,$G157)</f>
        <v>0</v>
      </c>
      <c r="BX157" s="25">
        <f ca="1">SUMIFS(Import!BX$2:BX$166,Import!$F$2:$F$166,$F157,Import!$G$2:$G$166,$G157)</f>
        <v>0</v>
      </c>
      <c r="BY157" s="25">
        <f ca="1">SUMIFS(Import!BY$2:BY$166,Import!$F$2:$F$166,$F157,Import!$G$2:$G$166,$G157)</f>
        <v>0</v>
      </c>
      <c r="CD157" s="25">
        <f ca="1">SUMIFS(Import!CD$2:CD$166,Import!$F$2:$F$166,$F157,Import!$G$2:$G$166,$G157)</f>
        <v>0</v>
      </c>
      <c r="CE157" s="25">
        <f ca="1">SUMIFS(Import!CE$2:CE$166,Import!$F$2:$F$166,$F157,Import!$G$2:$G$166,$G157)</f>
        <v>0</v>
      </c>
      <c r="CF157" s="25">
        <f ca="1">SUMIFS(Import!CF$2:CF$166,Import!$F$2:$F$166,$F157,Import!$G$2:$G$166,$G157)</f>
        <v>0</v>
      </c>
      <c r="CK157" s="25">
        <f ca="1">SUMIFS(Import!CK$2:CK$166,Import!$F$2:$F$166,$F157,Import!$G$2:$G$166,$G157)</f>
        <v>0</v>
      </c>
      <c r="CL157" s="25">
        <f ca="1">SUMIFS(Import!CL$2:CL$166,Import!$F$2:$F$166,$F157,Import!$G$2:$G$166,$G157)</f>
        <v>0</v>
      </c>
      <c r="CM157" s="25">
        <f ca="1">SUMIFS(Import!CM$2:CM$166,Import!$F$2:$F$166,$F157,Import!$G$2:$G$166,$G157)</f>
        <v>0</v>
      </c>
      <c r="CR157" s="25">
        <f ca="1">SUMIFS(Import!CR$2:CR$166,Import!$F$2:$F$166,$F157,Import!$G$2:$G$166,$G157)</f>
        <v>0</v>
      </c>
      <c r="CS157" s="25">
        <f ca="1">SUMIFS(Import!CS$2:CS$166,Import!$F$2:$F$166,$F157,Import!$G$2:$G$166,$G157)</f>
        <v>0</v>
      </c>
      <c r="CT157" s="25">
        <f ca="1">SUMIFS(Import!CT$2:CT$166,Import!$F$2:$F$166,$F157,Import!$G$2:$G$166,$G157)</f>
        <v>0</v>
      </c>
    </row>
    <row r="158" spans="1:98" s="25" customFormat="1" x14ac:dyDescent="0.15">
      <c r="A158" s="109" t="s">
        <v>28</v>
      </c>
      <c r="B158" s="25" t="s">
        <v>29</v>
      </c>
      <c r="C158" s="25">
        <v>3</v>
      </c>
      <c r="D158" s="25" t="s">
        <v>40</v>
      </c>
      <c r="E158" s="25">
        <v>38</v>
      </c>
      <c r="F158" s="25" t="s">
        <v>66</v>
      </c>
      <c r="G158" s="25">
        <v>8</v>
      </c>
      <c r="H158" s="156">
        <f>IF(SUMIFS(Import!H$2:H$237,Import!$F$2:$F$237,$F158,Import!$G$2:$G$237,$G158)=0,Data_T1!$H158,SUMIFS(Import!H$2:H$237,Import!$F$2:$F$237,$F158,Import!$G$2:$G$237,$G158))</f>
        <v>1229</v>
      </c>
      <c r="I158" s="156">
        <f>SUMIFS(Import!I$2:I$237,Import!$F$2:$F$237,$F158,Import!$G$2:$G$237,$G158)</f>
        <v>514</v>
      </c>
      <c r="J158" s="25">
        <f>SUMIFS(Import!J$2:J$237,Import!$F$2:$F$237,$F158,Import!$G$2:$G$237,$G158)</f>
        <v>41.82</v>
      </c>
      <c r="K158" s="156">
        <f>SUMIFS(Import!K$2:K$237,Import!$F$2:$F$237,$F158,Import!$G$2:$G$237,$G158)</f>
        <v>715</v>
      </c>
      <c r="L158" s="25">
        <f>SUMIFS(Import!L$2:L$237,Import!$F$2:$F$237,$F158,Import!$G$2:$G$237,$G158)</f>
        <v>58.18</v>
      </c>
      <c r="M158" s="156">
        <f>SUMIFS(Import!M$2:M$237,Import!$F$2:$F$237,$F158,Import!$G$2:$G$237,$G158)</f>
        <v>46</v>
      </c>
      <c r="N158" s="25">
        <f>SUMIFS(Import!N$2:N$237,Import!$F$2:$F$237,$F158,Import!$G$2:$G$237,$G158)</f>
        <v>3.74</v>
      </c>
      <c r="O158" s="25">
        <f>SUMIFS(Import!O$2:O$237,Import!$F$2:$F$237,$F158,Import!$G$2:$G$237,$G158)</f>
        <v>6.43</v>
      </c>
      <c r="P158" s="156">
        <f>SUMIFS(Import!P$2:P$237,Import!$F$2:$F$237,$F158,Import!$G$2:$G$237,$G158)</f>
        <v>8</v>
      </c>
      <c r="Q158" s="25">
        <f>SUMIFS(Import!Q$2:Q$237,Import!$F$2:$F$237,$F158,Import!$G$2:$G$237,$G158)</f>
        <v>0.65</v>
      </c>
      <c r="R158" s="25">
        <f>SUMIFS(Import!R$2:R$237,Import!$F$2:$F$237,$F158,Import!$G$2:$G$237,$G158)</f>
        <v>1.1200000000000001</v>
      </c>
      <c r="S158" s="156">
        <f>SUMIFS(Import!S$2:S$237,Import!$F$2:$F$237,$F158,Import!$G$2:$G$237,$G158)</f>
        <v>661</v>
      </c>
      <c r="T158" s="25">
        <f>SUMIFS(Import!T$2:T$237,Import!$F$2:$F$237,$F158,Import!$G$2:$G$237,$G158)</f>
        <v>53.78</v>
      </c>
      <c r="U158" s="25">
        <f>SUMIFS(Import!U$2:U$237,Import!$F$2:$F$237,$F158,Import!$G$2:$G$237,$G158)</f>
        <v>92.45</v>
      </c>
      <c r="V158" s="25">
        <v>1</v>
      </c>
      <c r="W158" s="25" t="s">
        <v>32</v>
      </c>
      <c r="X158" s="25" t="s">
        <v>33</v>
      </c>
      <c r="Y158" s="25" t="s">
        <v>34</v>
      </c>
      <c r="Z158" s="160">
        <f>SUMIFS(Import!Z$2:Z$237,Import!$F$2:$F$237,$F158,Import!$G$2:$G$237,$G158)</f>
        <v>410</v>
      </c>
      <c r="AA158" s="25">
        <f>SUMIFS(Import!AA$2:AA$237,Import!$F$2:$F$237,$F158,Import!$G$2:$G$237,$G158)</f>
        <v>33.36</v>
      </c>
      <c r="AB158" s="176">
        <f>SUMIFS(Import!AB$2:AB$237,Import!$F$2:$F$237,$F158,Import!$G$2:$G$237,$G158)</f>
        <v>62.03</v>
      </c>
      <c r="AC158" s="25">
        <v>2</v>
      </c>
      <c r="AD158" s="25" t="s">
        <v>35</v>
      </c>
      <c r="AE158" s="25" t="s">
        <v>36</v>
      </c>
      <c r="AF158" s="25" t="s">
        <v>37</v>
      </c>
      <c r="AG158" s="160">
        <f>SUMIFS(Import!AG$2:AG$237,Import!$F$2:$F$237,$F158,Import!$G$2:$G$237,$G158)</f>
        <v>251</v>
      </c>
      <c r="AH158" s="25">
        <f>SUMIFS(Import!AH$2:AH$237,Import!$F$2:$F$237,$F158,Import!$G$2:$G$237,$G158)</f>
        <v>20.420000000000002</v>
      </c>
      <c r="AI158" s="118">
        <f>SUMIFS(Import!AI$2:AI$237,Import!$F$2:$F$237,$F158,Import!$G$2:$G$237,$G158)</f>
        <v>37.97</v>
      </c>
      <c r="AN158" s="25">
        <f ca="1">SUMIFS(Import!AN$2:AN$166,Import!$F$2:$F$166,$F158,Import!$G$2:$G$166,$G158)</f>
        <v>0</v>
      </c>
      <c r="AO158" s="25">
        <f ca="1">SUMIFS(Import!AO$2:AO$166,Import!$F$2:$F$166,$F158,Import!$G$2:$G$166,$G158)</f>
        <v>0</v>
      </c>
      <c r="AP158" s="25">
        <f ca="1">SUMIFS(Import!AP$2:AP$166,Import!$F$2:$F$166,$F158,Import!$G$2:$G$166,$G158)</f>
        <v>0</v>
      </c>
      <c r="AU158" s="25">
        <f ca="1">SUMIFS(Import!AU$2:AU$166,Import!$F$2:$F$166,$F158,Import!$G$2:$G$166,$G158)</f>
        <v>0</v>
      </c>
      <c r="AV158" s="25">
        <f ca="1">SUMIFS(Import!AV$2:AV$166,Import!$F$2:$F$166,$F158,Import!$G$2:$G$166,$G158)</f>
        <v>0</v>
      </c>
      <c r="AW158" s="25">
        <f ca="1">SUMIFS(Import!AW$2:AW$166,Import!$F$2:$F$166,$F158,Import!$G$2:$G$166,$G158)</f>
        <v>0</v>
      </c>
      <c r="BB158" s="25">
        <f ca="1">SUMIFS(Import!BB$2:BB$166,Import!$F$2:$F$166,$F158,Import!$G$2:$G$166,$G158)</f>
        <v>0</v>
      </c>
      <c r="BC158" s="25">
        <f ca="1">SUMIFS(Import!BC$2:BC$166,Import!$F$2:$F$166,$F158,Import!$G$2:$G$166,$G158)</f>
        <v>0</v>
      </c>
      <c r="BD158" s="25">
        <f ca="1">SUMIFS(Import!BD$2:BD$166,Import!$F$2:$F$166,$F158,Import!$G$2:$G$166,$G158)</f>
        <v>0</v>
      </c>
      <c r="BI158" s="25">
        <f ca="1">SUMIFS(Import!BI$2:BI$166,Import!$F$2:$F$166,$F158,Import!$G$2:$G$166,$G158)</f>
        <v>0</v>
      </c>
      <c r="BJ158" s="25">
        <f ca="1">SUMIFS(Import!BJ$2:BJ$166,Import!$F$2:$F$166,$F158,Import!$G$2:$G$166,$G158)</f>
        <v>0</v>
      </c>
      <c r="BK158" s="25">
        <f ca="1">SUMIFS(Import!BK$2:BK$166,Import!$F$2:$F$166,$F158,Import!$G$2:$G$166,$G158)</f>
        <v>0</v>
      </c>
      <c r="BP158" s="25">
        <f ca="1">SUMIFS(Import!BP$2:BP$166,Import!$F$2:$F$166,$F158,Import!$G$2:$G$166,$G158)</f>
        <v>0</v>
      </c>
      <c r="BQ158" s="25">
        <f ca="1">SUMIFS(Import!BQ$2:BQ$166,Import!$F$2:$F$166,$F158,Import!$G$2:$G$166,$G158)</f>
        <v>0</v>
      </c>
      <c r="BR158" s="25">
        <f ca="1">SUMIFS(Import!BR$2:BR$166,Import!$F$2:$F$166,$F158,Import!$G$2:$G$166,$G158)</f>
        <v>0</v>
      </c>
      <c r="BW158" s="25">
        <f ca="1">SUMIFS(Import!BW$2:BW$166,Import!$F$2:$F$166,$F158,Import!$G$2:$G$166,$G158)</f>
        <v>0</v>
      </c>
      <c r="BX158" s="25">
        <f ca="1">SUMIFS(Import!BX$2:BX$166,Import!$F$2:$F$166,$F158,Import!$G$2:$G$166,$G158)</f>
        <v>0</v>
      </c>
      <c r="BY158" s="25">
        <f ca="1">SUMIFS(Import!BY$2:BY$166,Import!$F$2:$F$166,$F158,Import!$G$2:$G$166,$G158)</f>
        <v>0</v>
      </c>
      <c r="CD158" s="25">
        <f ca="1">SUMIFS(Import!CD$2:CD$166,Import!$F$2:$F$166,$F158,Import!$G$2:$G$166,$G158)</f>
        <v>0</v>
      </c>
      <c r="CE158" s="25">
        <f ca="1">SUMIFS(Import!CE$2:CE$166,Import!$F$2:$F$166,$F158,Import!$G$2:$G$166,$G158)</f>
        <v>0</v>
      </c>
      <c r="CF158" s="25">
        <f ca="1">SUMIFS(Import!CF$2:CF$166,Import!$F$2:$F$166,$F158,Import!$G$2:$G$166,$G158)</f>
        <v>0</v>
      </c>
      <c r="CK158" s="25">
        <f ca="1">SUMIFS(Import!CK$2:CK$166,Import!$F$2:$F$166,$F158,Import!$G$2:$G$166,$G158)</f>
        <v>0</v>
      </c>
      <c r="CL158" s="25">
        <f ca="1">SUMIFS(Import!CL$2:CL$166,Import!$F$2:$F$166,$F158,Import!$G$2:$G$166,$G158)</f>
        <v>0</v>
      </c>
      <c r="CM158" s="25">
        <f ca="1">SUMIFS(Import!CM$2:CM$166,Import!$F$2:$F$166,$F158,Import!$G$2:$G$166,$G158)</f>
        <v>0</v>
      </c>
      <c r="CR158" s="25">
        <f ca="1">SUMIFS(Import!CR$2:CR$166,Import!$F$2:$F$166,$F158,Import!$G$2:$G$166,$G158)</f>
        <v>0</v>
      </c>
      <c r="CS158" s="25">
        <f ca="1">SUMIFS(Import!CS$2:CS$166,Import!$F$2:$F$166,$F158,Import!$G$2:$G$166,$G158)</f>
        <v>0</v>
      </c>
      <c r="CT158" s="25">
        <f ca="1">SUMIFS(Import!CT$2:CT$166,Import!$F$2:$F$166,$F158,Import!$G$2:$G$166,$G158)</f>
        <v>0</v>
      </c>
    </row>
    <row r="159" spans="1:98" s="25" customFormat="1" x14ac:dyDescent="0.15">
      <c r="A159" s="109" t="s">
        <v>28</v>
      </c>
      <c r="B159" s="25" t="s">
        <v>29</v>
      </c>
      <c r="C159" s="25">
        <v>3</v>
      </c>
      <c r="D159" s="25" t="s">
        <v>40</v>
      </c>
      <c r="E159" s="25">
        <v>38</v>
      </c>
      <c r="F159" s="25" t="s">
        <v>66</v>
      </c>
      <c r="G159" s="25">
        <v>9</v>
      </c>
      <c r="H159" s="156">
        <f>IF(SUMIFS(Import!H$2:H$237,Import!$F$2:$F$237,$F159,Import!$G$2:$G$237,$G159)=0,Data_T1!$H159,SUMIFS(Import!H$2:H$237,Import!$F$2:$F$237,$F159,Import!$G$2:$G$237,$G159))</f>
        <v>1144</v>
      </c>
      <c r="I159" s="156">
        <f>SUMIFS(Import!I$2:I$237,Import!$F$2:$F$237,$F159,Import!$G$2:$G$237,$G159)</f>
        <v>559</v>
      </c>
      <c r="J159" s="25">
        <f>SUMIFS(Import!J$2:J$237,Import!$F$2:$F$237,$F159,Import!$G$2:$G$237,$G159)</f>
        <v>48.86</v>
      </c>
      <c r="K159" s="156">
        <f>SUMIFS(Import!K$2:K$237,Import!$F$2:$F$237,$F159,Import!$G$2:$G$237,$G159)</f>
        <v>585</v>
      </c>
      <c r="L159" s="25">
        <f>SUMIFS(Import!L$2:L$237,Import!$F$2:$F$237,$F159,Import!$G$2:$G$237,$G159)</f>
        <v>51.14</v>
      </c>
      <c r="M159" s="156">
        <f>SUMIFS(Import!M$2:M$237,Import!$F$2:$F$237,$F159,Import!$G$2:$G$237,$G159)</f>
        <v>27</v>
      </c>
      <c r="N159" s="25">
        <f>SUMIFS(Import!N$2:N$237,Import!$F$2:$F$237,$F159,Import!$G$2:$G$237,$G159)</f>
        <v>2.36</v>
      </c>
      <c r="O159" s="25">
        <f>SUMIFS(Import!O$2:O$237,Import!$F$2:$F$237,$F159,Import!$G$2:$G$237,$G159)</f>
        <v>4.62</v>
      </c>
      <c r="P159" s="156">
        <f>SUMIFS(Import!P$2:P$237,Import!$F$2:$F$237,$F159,Import!$G$2:$G$237,$G159)</f>
        <v>23</v>
      </c>
      <c r="Q159" s="25">
        <f>SUMIFS(Import!Q$2:Q$237,Import!$F$2:$F$237,$F159,Import!$G$2:$G$237,$G159)</f>
        <v>2.0099999999999998</v>
      </c>
      <c r="R159" s="25">
        <f>SUMIFS(Import!R$2:R$237,Import!$F$2:$F$237,$F159,Import!$G$2:$G$237,$G159)</f>
        <v>3.93</v>
      </c>
      <c r="S159" s="156">
        <f>SUMIFS(Import!S$2:S$237,Import!$F$2:$F$237,$F159,Import!$G$2:$G$237,$G159)</f>
        <v>535</v>
      </c>
      <c r="T159" s="25">
        <f>SUMIFS(Import!T$2:T$237,Import!$F$2:$F$237,$F159,Import!$G$2:$G$237,$G159)</f>
        <v>46.77</v>
      </c>
      <c r="U159" s="25">
        <f>SUMIFS(Import!U$2:U$237,Import!$F$2:$F$237,$F159,Import!$G$2:$G$237,$G159)</f>
        <v>91.45</v>
      </c>
      <c r="V159" s="25">
        <v>1</v>
      </c>
      <c r="W159" s="25" t="s">
        <v>32</v>
      </c>
      <c r="X159" s="25" t="s">
        <v>33</v>
      </c>
      <c r="Y159" s="25" t="s">
        <v>34</v>
      </c>
      <c r="Z159" s="160">
        <f>SUMIFS(Import!Z$2:Z$237,Import!$F$2:$F$237,$F159,Import!$G$2:$G$237,$G159)</f>
        <v>307</v>
      </c>
      <c r="AA159" s="25">
        <f>SUMIFS(Import!AA$2:AA$237,Import!$F$2:$F$237,$F159,Import!$G$2:$G$237,$G159)</f>
        <v>26.84</v>
      </c>
      <c r="AB159" s="176">
        <f>SUMIFS(Import!AB$2:AB$237,Import!$F$2:$F$237,$F159,Import!$G$2:$G$237,$G159)</f>
        <v>57.38</v>
      </c>
      <c r="AC159" s="25">
        <v>2</v>
      </c>
      <c r="AD159" s="25" t="s">
        <v>35</v>
      </c>
      <c r="AE159" s="25" t="s">
        <v>36</v>
      </c>
      <c r="AF159" s="25" t="s">
        <v>37</v>
      </c>
      <c r="AG159" s="160">
        <f>SUMIFS(Import!AG$2:AG$237,Import!$F$2:$F$237,$F159,Import!$G$2:$G$237,$G159)</f>
        <v>228</v>
      </c>
      <c r="AH159" s="25">
        <f>SUMIFS(Import!AH$2:AH$237,Import!$F$2:$F$237,$F159,Import!$G$2:$G$237,$G159)</f>
        <v>19.93</v>
      </c>
      <c r="AI159" s="118">
        <f>SUMIFS(Import!AI$2:AI$237,Import!$F$2:$F$237,$F159,Import!$G$2:$G$237,$G159)</f>
        <v>42.62</v>
      </c>
      <c r="AN159" s="25">
        <f ca="1">SUMIFS(Import!AN$2:AN$166,Import!$F$2:$F$166,$F159,Import!$G$2:$G$166,$G159)</f>
        <v>0</v>
      </c>
      <c r="AO159" s="25">
        <f ca="1">SUMIFS(Import!AO$2:AO$166,Import!$F$2:$F$166,$F159,Import!$G$2:$G$166,$G159)</f>
        <v>0</v>
      </c>
      <c r="AP159" s="25">
        <f ca="1">SUMIFS(Import!AP$2:AP$166,Import!$F$2:$F$166,$F159,Import!$G$2:$G$166,$G159)</f>
        <v>0</v>
      </c>
      <c r="AU159" s="25">
        <f ca="1">SUMIFS(Import!AU$2:AU$166,Import!$F$2:$F$166,$F159,Import!$G$2:$G$166,$G159)</f>
        <v>0</v>
      </c>
      <c r="AV159" s="25">
        <f ca="1">SUMIFS(Import!AV$2:AV$166,Import!$F$2:$F$166,$F159,Import!$G$2:$G$166,$G159)</f>
        <v>0</v>
      </c>
      <c r="AW159" s="25">
        <f ca="1">SUMIFS(Import!AW$2:AW$166,Import!$F$2:$F$166,$F159,Import!$G$2:$G$166,$G159)</f>
        <v>0</v>
      </c>
      <c r="BB159" s="25">
        <f ca="1">SUMIFS(Import!BB$2:BB$166,Import!$F$2:$F$166,$F159,Import!$G$2:$G$166,$G159)</f>
        <v>0</v>
      </c>
      <c r="BC159" s="25">
        <f ca="1">SUMIFS(Import!BC$2:BC$166,Import!$F$2:$F$166,$F159,Import!$G$2:$G$166,$G159)</f>
        <v>0</v>
      </c>
      <c r="BD159" s="25">
        <f ca="1">SUMIFS(Import!BD$2:BD$166,Import!$F$2:$F$166,$F159,Import!$G$2:$G$166,$G159)</f>
        <v>0</v>
      </c>
      <c r="BI159" s="25">
        <f ca="1">SUMIFS(Import!BI$2:BI$166,Import!$F$2:$F$166,$F159,Import!$G$2:$G$166,$G159)</f>
        <v>0</v>
      </c>
      <c r="BJ159" s="25">
        <f ca="1">SUMIFS(Import!BJ$2:BJ$166,Import!$F$2:$F$166,$F159,Import!$G$2:$G$166,$G159)</f>
        <v>0</v>
      </c>
      <c r="BK159" s="25">
        <f ca="1">SUMIFS(Import!BK$2:BK$166,Import!$F$2:$F$166,$F159,Import!$G$2:$G$166,$G159)</f>
        <v>0</v>
      </c>
      <c r="BP159" s="25">
        <f ca="1">SUMIFS(Import!BP$2:BP$166,Import!$F$2:$F$166,$F159,Import!$G$2:$G$166,$G159)</f>
        <v>0</v>
      </c>
      <c r="BQ159" s="25">
        <f ca="1">SUMIFS(Import!BQ$2:BQ$166,Import!$F$2:$F$166,$F159,Import!$G$2:$G$166,$G159)</f>
        <v>0</v>
      </c>
      <c r="BR159" s="25">
        <f ca="1">SUMIFS(Import!BR$2:BR$166,Import!$F$2:$F$166,$F159,Import!$G$2:$G$166,$G159)</f>
        <v>0</v>
      </c>
      <c r="BW159" s="25">
        <f ca="1">SUMIFS(Import!BW$2:BW$166,Import!$F$2:$F$166,$F159,Import!$G$2:$G$166,$G159)</f>
        <v>0</v>
      </c>
      <c r="BX159" s="25">
        <f ca="1">SUMIFS(Import!BX$2:BX$166,Import!$F$2:$F$166,$F159,Import!$G$2:$G$166,$G159)</f>
        <v>0</v>
      </c>
      <c r="BY159" s="25">
        <f ca="1">SUMIFS(Import!BY$2:BY$166,Import!$F$2:$F$166,$F159,Import!$G$2:$G$166,$G159)</f>
        <v>0</v>
      </c>
      <c r="CD159" s="25">
        <f ca="1">SUMIFS(Import!CD$2:CD$166,Import!$F$2:$F$166,$F159,Import!$G$2:$G$166,$G159)</f>
        <v>0</v>
      </c>
      <c r="CE159" s="25">
        <f ca="1">SUMIFS(Import!CE$2:CE$166,Import!$F$2:$F$166,$F159,Import!$G$2:$G$166,$G159)</f>
        <v>0</v>
      </c>
      <c r="CF159" s="25">
        <f ca="1">SUMIFS(Import!CF$2:CF$166,Import!$F$2:$F$166,$F159,Import!$G$2:$G$166,$G159)</f>
        <v>0</v>
      </c>
      <c r="CK159" s="25">
        <f ca="1">SUMIFS(Import!CK$2:CK$166,Import!$F$2:$F$166,$F159,Import!$G$2:$G$166,$G159)</f>
        <v>0</v>
      </c>
      <c r="CL159" s="25">
        <f ca="1">SUMIFS(Import!CL$2:CL$166,Import!$F$2:$F$166,$F159,Import!$G$2:$G$166,$G159)</f>
        <v>0</v>
      </c>
      <c r="CM159" s="25">
        <f ca="1">SUMIFS(Import!CM$2:CM$166,Import!$F$2:$F$166,$F159,Import!$G$2:$G$166,$G159)</f>
        <v>0</v>
      </c>
      <c r="CR159" s="25">
        <f ca="1">SUMIFS(Import!CR$2:CR$166,Import!$F$2:$F$166,$F159,Import!$G$2:$G$166,$G159)</f>
        <v>0</v>
      </c>
      <c r="CS159" s="25">
        <f ca="1">SUMIFS(Import!CS$2:CS$166,Import!$F$2:$F$166,$F159,Import!$G$2:$G$166,$G159)</f>
        <v>0</v>
      </c>
      <c r="CT159" s="25">
        <f ca="1">SUMIFS(Import!CT$2:CT$166,Import!$F$2:$F$166,$F159,Import!$G$2:$G$166,$G159)</f>
        <v>0</v>
      </c>
    </row>
    <row r="160" spans="1:98" s="25" customFormat="1" x14ac:dyDescent="0.15">
      <c r="A160" s="109" t="s">
        <v>28</v>
      </c>
      <c r="B160" s="25" t="s">
        <v>29</v>
      </c>
      <c r="C160" s="25">
        <v>3</v>
      </c>
      <c r="D160" s="25" t="s">
        <v>40</v>
      </c>
      <c r="E160" s="25">
        <v>38</v>
      </c>
      <c r="F160" s="25" t="s">
        <v>66</v>
      </c>
      <c r="G160" s="25">
        <v>10</v>
      </c>
      <c r="H160" s="156">
        <f>IF(SUMIFS(Import!H$2:H$237,Import!$F$2:$F$237,$F160,Import!$G$2:$G$237,$G160)=0,Data_T1!$H160,SUMIFS(Import!H$2:H$237,Import!$F$2:$F$237,$F160,Import!$G$2:$G$237,$G160))</f>
        <v>1236</v>
      </c>
      <c r="I160" s="156">
        <f>SUMIFS(Import!I$2:I$237,Import!$F$2:$F$237,$F160,Import!$G$2:$G$237,$G160)</f>
        <v>623</v>
      </c>
      <c r="J160" s="25">
        <f>SUMIFS(Import!J$2:J$237,Import!$F$2:$F$237,$F160,Import!$G$2:$G$237,$G160)</f>
        <v>50.4</v>
      </c>
      <c r="K160" s="156">
        <f>SUMIFS(Import!K$2:K$237,Import!$F$2:$F$237,$F160,Import!$G$2:$G$237,$G160)</f>
        <v>613</v>
      </c>
      <c r="L160" s="25">
        <f>SUMIFS(Import!L$2:L$237,Import!$F$2:$F$237,$F160,Import!$G$2:$G$237,$G160)</f>
        <v>49.6</v>
      </c>
      <c r="M160" s="156">
        <f>SUMIFS(Import!M$2:M$237,Import!$F$2:$F$237,$F160,Import!$G$2:$G$237,$G160)</f>
        <v>29</v>
      </c>
      <c r="N160" s="25">
        <f>SUMIFS(Import!N$2:N$237,Import!$F$2:$F$237,$F160,Import!$G$2:$G$237,$G160)</f>
        <v>2.35</v>
      </c>
      <c r="O160" s="25">
        <f>SUMIFS(Import!O$2:O$237,Import!$F$2:$F$237,$F160,Import!$G$2:$G$237,$G160)</f>
        <v>4.7300000000000004</v>
      </c>
      <c r="P160" s="156">
        <f>SUMIFS(Import!P$2:P$237,Import!$F$2:$F$237,$F160,Import!$G$2:$G$237,$G160)</f>
        <v>20</v>
      </c>
      <c r="Q160" s="25">
        <f>SUMIFS(Import!Q$2:Q$237,Import!$F$2:$F$237,$F160,Import!$G$2:$G$237,$G160)</f>
        <v>1.62</v>
      </c>
      <c r="R160" s="25">
        <f>SUMIFS(Import!R$2:R$237,Import!$F$2:$F$237,$F160,Import!$G$2:$G$237,$G160)</f>
        <v>3.26</v>
      </c>
      <c r="S160" s="156">
        <f>SUMIFS(Import!S$2:S$237,Import!$F$2:$F$237,$F160,Import!$G$2:$G$237,$G160)</f>
        <v>564</v>
      </c>
      <c r="T160" s="25">
        <f>SUMIFS(Import!T$2:T$237,Import!$F$2:$F$237,$F160,Import!$G$2:$G$237,$G160)</f>
        <v>45.63</v>
      </c>
      <c r="U160" s="25">
        <f>SUMIFS(Import!U$2:U$237,Import!$F$2:$F$237,$F160,Import!$G$2:$G$237,$G160)</f>
        <v>92.01</v>
      </c>
      <c r="V160" s="25">
        <v>1</v>
      </c>
      <c r="W160" s="25" t="s">
        <v>32</v>
      </c>
      <c r="X160" s="25" t="s">
        <v>33</v>
      </c>
      <c r="Y160" s="25" t="s">
        <v>34</v>
      </c>
      <c r="Z160" s="160">
        <f>SUMIFS(Import!Z$2:Z$237,Import!$F$2:$F$237,$F160,Import!$G$2:$G$237,$G160)</f>
        <v>339</v>
      </c>
      <c r="AA160" s="25">
        <f>SUMIFS(Import!AA$2:AA$237,Import!$F$2:$F$237,$F160,Import!$G$2:$G$237,$G160)</f>
        <v>27.43</v>
      </c>
      <c r="AB160" s="176">
        <f>SUMIFS(Import!AB$2:AB$237,Import!$F$2:$F$237,$F160,Import!$G$2:$G$237,$G160)</f>
        <v>60.11</v>
      </c>
      <c r="AC160" s="25">
        <v>2</v>
      </c>
      <c r="AD160" s="25" t="s">
        <v>35</v>
      </c>
      <c r="AE160" s="25" t="s">
        <v>36</v>
      </c>
      <c r="AF160" s="25" t="s">
        <v>37</v>
      </c>
      <c r="AG160" s="160">
        <f>SUMIFS(Import!AG$2:AG$237,Import!$F$2:$F$237,$F160,Import!$G$2:$G$237,$G160)</f>
        <v>225</v>
      </c>
      <c r="AH160" s="25">
        <f>SUMIFS(Import!AH$2:AH$237,Import!$F$2:$F$237,$F160,Import!$G$2:$G$237,$G160)</f>
        <v>18.2</v>
      </c>
      <c r="AI160" s="118">
        <f>SUMIFS(Import!AI$2:AI$237,Import!$F$2:$F$237,$F160,Import!$G$2:$G$237,$G160)</f>
        <v>39.89</v>
      </c>
      <c r="AN160" s="25">
        <f ca="1">SUMIFS(Import!AN$2:AN$166,Import!$F$2:$F$166,$F160,Import!$G$2:$G$166,$G160)</f>
        <v>0</v>
      </c>
      <c r="AO160" s="25">
        <f ca="1">SUMIFS(Import!AO$2:AO$166,Import!$F$2:$F$166,$F160,Import!$G$2:$G$166,$G160)</f>
        <v>0</v>
      </c>
      <c r="AP160" s="25">
        <f ca="1">SUMIFS(Import!AP$2:AP$166,Import!$F$2:$F$166,$F160,Import!$G$2:$G$166,$G160)</f>
        <v>0</v>
      </c>
      <c r="AU160" s="25">
        <f ca="1">SUMIFS(Import!AU$2:AU$166,Import!$F$2:$F$166,$F160,Import!$G$2:$G$166,$G160)</f>
        <v>0</v>
      </c>
      <c r="AV160" s="25">
        <f ca="1">SUMIFS(Import!AV$2:AV$166,Import!$F$2:$F$166,$F160,Import!$G$2:$G$166,$G160)</f>
        <v>0</v>
      </c>
      <c r="AW160" s="25">
        <f ca="1">SUMIFS(Import!AW$2:AW$166,Import!$F$2:$F$166,$F160,Import!$G$2:$G$166,$G160)</f>
        <v>0</v>
      </c>
      <c r="BB160" s="25">
        <f ca="1">SUMIFS(Import!BB$2:BB$166,Import!$F$2:$F$166,$F160,Import!$G$2:$G$166,$G160)</f>
        <v>0</v>
      </c>
      <c r="BC160" s="25">
        <f ca="1">SUMIFS(Import!BC$2:BC$166,Import!$F$2:$F$166,$F160,Import!$G$2:$G$166,$G160)</f>
        <v>0</v>
      </c>
      <c r="BD160" s="25">
        <f ca="1">SUMIFS(Import!BD$2:BD$166,Import!$F$2:$F$166,$F160,Import!$G$2:$G$166,$G160)</f>
        <v>0</v>
      </c>
      <c r="BI160" s="25">
        <f ca="1">SUMIFS(Import!BI$2:BI$166,Import!$F$2:$F$166,$F160,Import!$G$2:$G$166,$G160)</f>
        <v>0</v>
      </c>
      <c r="BJ160" s="25">
        <f ca="1">SUMIFS(Import!BJ$2:BJ$166,Import!$F$2:$F$166,$F160,Import!$G$2:$G$166,$G160)</f>
        <v>0</v>
      </c>
      <c r="BK160" s="25">
        <f ca="1">SUMIFS(Import!BK$2:BK$166,Import!$F$2:$F$166,$F160,Import!$G$2:$G$166,$G160)</f>
        <v>0</v>
      </c>
      <c r="BP160" s="25">
        <f ca="1">SUMIFS(Import!BP$2:BP$166,Import!$F$2:$F$166,$F160,Import!$G$2:$G$166,$G160)</f>
        <v>0</v>
      </c>
      <c r="BQ160" s="25">
        <f ca="1">SUMIFS(Import!BQ$2:BQ$166,Import!$F$2:$F$166,$F160,Import!$G$2:$G$166,$G160)</f>
        <v>0</v>
      </c>
      <c r="BR160" s="25">
        <f ca="1">SUMIFS(Import!BR$2:BR$166,Import!$F$2:$F$166,$F160,Import!$G$2:$G$166,$G160)</f>
        <v>0</v>
      </c>
      <c r="BW160" s="25">
        <f ca="1">SUMIFS(Import!BW$2:BW$166,Import!$F$2:$F$166,$F160,Import!$G$2:$G$166,$G160)</f>
        <v>0</v>
      </c>
      <c r="BX160" s="25">
        <f ca="1">SUMIFS(Import!BX$2:BX$166,Import!$F$2:$F$166,$F160,Import!$G$2:$G$166,$G160)</f>
        <v>0</v>
      </c>
      <c r="BY160" s="25">
        <f ca="1">SUMIFS(Import!BY$2:BY$166,Import!$F$2:$F$166,$F160,Import!$G$2:$G$166,$G160)</f>
        <v>0</v>
      </c>
      <c r="CD160" s="25">
        <f ca="1">SUMIFS(Import!CD$2:CD$166,Import!$F$2:$F$166,$F160,Import!$G$2:$G$166,$G160)</f>
        <v>0</v>
      </c>
      <c r="CE160" s="25">
        <f ca="1">SUMIFS(Import!CE$2:CE$166,Import!$F$2:$F$166,$F160,Import!$G$2:$G$166,$G160)</f>
        <v>0</v>
      </c>
      <c r="CF160" s="25">
        <f ca="1">SUMIFS(Import!CF$2:CF$166,Import!$F$2:$F$166,$F160,Import!$G$2:$G$166,$G160)</f>
        <v>0</v>
      </c>
      <c r="CK160" s="25">
        <f ca="1">SUMIFS(Import!CK$2:CK$166,Import!$F$2:$F$166,$F160,Import!$G$2:$G$166,$G160)</f>
        <v>0</v>
      </c>
      <c r="CL160" s="25">
        <f ca="1">SUMIFS(Import!CL$2:CL$166,Import!$F$2:$F$166,$F160,Import!$G$2:$G$166,$G160)</f>
        <v>0</v>
      </c>
      <c r="CM160" s="25">
        <f ca="1">SUMIFS(Import!CM$2:CM$166,Import!$F$2:$F$166,$F160,Import!$G$2:$G$166,$G160)</f>
        <v>0</v>
      </c>
      <c r="CR160" s="25">
        <f ca="1">SUMIFS(Import!CR$2:CR$166,Import!$F$2:$F$166,$F160,Import!$G$2:$G$166,$G160)</f>
        <v>0</v>
      </c>
      <c r="CS160" s="25">
        <f ca="1">SUMIFS(Import!CS$2:CS$166,Import!$F$2:$F$166,$F160,Import!$G$2:$G$166,$G160)</f>
        <v>0</v>
      </c>
      <c r="CT160" s="25">
        <f ca="1">SUMIFS(Import!CT$2:CT$166,Import!$F$2:$F$166,$F160,Import!$G$2:$G$166,$G160)</f>
        <v>0</v>
      </c>
    </row>
    <row r="161" spans="1:98" s="25" customFormat="1" x14ac:dyDescent="0.15">
      <c r="A161" s="109" t="s">
        <v>28</v>
      </c>
      <c r="B161" s="25" t="s">
        <v>29</v>
      </c>
      <c r="C161" s="25">
        <v>3</v>
      </c>
      <c r="D161" s="25" t="s">
        <v>40</v>
      </c>
      <c r="E161" s="25">
        <v>38</v>
      </c>
      <c r="F161" s="25" t="s">
        <v>66</v>
      </c>
      <c r="G161" s="25">
        <v>11</v>
      </c>
      <c r="H161" s="156">
        <f>IF(SUMIFS(Import!H$2:H$237,Import!$F$2:$F$237,$F161,Import!$G$2:$G$237,$G161)=0,Data_T1!$H161,SUMIFS(Import!H$2:H$237,Import!$F$2:$F$237,$F161,Import!$G$2:$G$237,$G161))</f>
        <v>1252</v>
      </c>
      <c r="I161" s="156">
        <f>SUMIFS(Import!I$2:I$237,Import!$F$2:$F$237,$F161,Import!$G$2:$G$237,$G161)</f>
        <v>554</v>
      </c>
      <c r="J161" s="25">
        <f>SUMIFS(Import!J$2:J$237,Import!$F$2:$F$237,$F161,Import!$G$2:$G$237,$G161)</f>
        <v>44.25</v>
      </c>
      <c r="K161" s="156">
        <f>SUMIFS(Import!K$2:K$237,Import!$F$2:$F$237,$F161,Import!$G$2:$G$237,$G161)</f>
        <v>698</v>
      </c>
      <c r="L161" s="25">
        <f>SUMIFS(Import!L$2:L$237,Import!$F$2:$F$237,$F161,Import!$G$2:$G$237,$G161)</f>
        <v>55.75</v>
      </c>
      <c r="M161" s="156">
        <f>SUMIFS(Import!M$2:M$237,Import!$F$2:$F$237,$F161,Import!$G$2:$G$237,$G161)</f>
        <v>30</v>
      </c>
      <c r="N161" s="25">
        <f>SUMIFS(Import!N$2:N$237,Import!$F$2:$F$237,$F161,Import!$G$2:$G$237,$G161)</f>
        <v>2.4</v>
      </c>
      <c r="O161" s="25">
        <f>SUMIFS(Import!O$2:O$237,Import!$F$2:$F$237,$F161,Import!$G$2:$G$237,$G161)</f>
        <v>4.3</v>
      </c>
      <c r="P161" s="156">
        <f>SUMIFS(Import!P$2:P$237,Import!$F$2:$F$237,$F161,Import!$G$2:$G$237,$G161)</f>
        <v>12</v>
      </c>
      <c r="Q161" s="25">
        <f>SUMIFS(Import!Q$2:Q$237,Import!$F$2:$F$237,$F161,Import!$G$2:$G$237,$G161)</f>
        <v>0.96</v>
      </c>
      <c r="R161" s="25">
        <f>SUMIFS(Import!R$2:R$237,Import!$F$2:$F$237,$F161,Import!$G$2:$G$237,$G161)</f>
        <v>1.72</v>
      </c>
      <c r="S161" s="156">
        <f>SUMIFS(Import!S$2:S$237,Import!$F$2:$F$237,$F161,Import!$G$2:$G$237,$G161)</f>
        <v>656</v>
      </c>
      <c r="T161" s="25">
        <f>SUMIFS(Import!T$2:T$237,Import!$F$2:$F$237,$F161,Import!$G$2:$G$237,$G161)</f>
        <v>52.4</v>
      </c>
      <c r="U161" s="25">
        <f>SUMIFS(Import!U$2:U$237,Import!$F$2:$F$237,$F161,Import!$G$2:$G$237,$G161)</f>
        <v>93.98</v>
      </c>
      <c r="V161" s="25">
        <v>1</v>
      </c>
      <c r="W161" s="25" t="s">
        <v>32</v>
      </c>
      <c r="X161" s="25" t="s">
        <v>33</v>
      </c>
      <c r="Y161" s="25" t="s">
        <v>34</v>
      </c>
      <c r="Z161" s="160">
        <f>SUMIFS(Import!Z$2:Z$237,Import!$F$2:$F$237,$F161,Import!$G$2:$G$237,$G161)</f>
        <v>406</v>
      </c>
      <c r="AA161" s="25">
        <f>SUMIFS(Import!AA$2:AA$237,Import!$F$2:$F$237,$F161,Import!$G$2:$G$237,$G161)</f>
        <v>32.43</v>
      </c>
      <c r="AB161" s="176">
        <f>SUMIFS(Import!AB$2:AB$237,Import!$F$2:$F$237,$F161,Import!$G$2:$G$237,$G161)</f>
        <v>61.89</v>
      </c>
      <c r="AC161" s="25">
        <v>2</v>
      </c>
      <c r="AD161" s="25" t="s">
        <v>35</v>
      </c>
      <c r="AE161" s="25" t="s">
        <v>36</v>
      </c>
      <c r="AF161" s="25" t="s">
        <v>37</v>
      </c>
      <c r="AG161" s="160">
        <f>SUMIFS(Import!AG$2:AG$237,Import!$F$2:$F$237,$F161,Import!$G$2:$G$237,$G161)</f>
        <v>250</v>
      </c>
      <c r="AH161" s="25">
        <f>SUMIFS(Import!AH$2:AH$237,Import!$F$2:$F$237,$F161,Import!$G$2:$G$237,$G161)</f>
        <v>19.97</v>
      </c>
      <c r="AI161" s="118">
        <f>SUMIFS(Import!AI$2:AI$237,Import!$F$2:$F$237,$F161,Import!$G$2:$G$237,$G161)</f>
        <v>38.11</v>
      </c>
      <c r="AN161" s="25">
        <f ca="1">SUMIFS(Import!AN$2:AN$166,Import!$F$2:$F$166,$F161,Import!$G$2:$G$166,$G161)</f>
        <v>0</v>
      </c>
      <c r="AO161" s="25">
        <f ca="1">SUMIFS(Import!AO$2:AO$166,Import!$F$2:$F$166,$F161,Import!$G$2:$G$166,$G161)</f>
        <v>0</v>
      </c>
      <c r="AP161" s="25">
        <f ca="1">SUMIFS(Import!AP$2:AP$166,Import!$F$2:$F$166,$F161,Import!$G$2:$G$166,$G161)</f>
        <v>0</v>
      </c>
      <c r="AU161" s="25">
        <f ca="1">SUMIFS(Import!AU$2:AU$166,Import!$F$2:$F$166,$F161,Import!$G$2:$G$166,$G161)</f>
        <v>0</v>
      </c>
      <c r="AV161" s="25">
        <f ca="1">SUMIFS(Import!AV$2:AV$166,Import!$F$2:$F$166,$F161,Import!$G$2:$G$166,$G161)</f>
        <v>0</v>
      </c>
      <c r="AW161" s="25">
        <f ca="1">SUMIFS(Import!AW$2:AW$166,Import!$F$2:$F$166,$F161,Import!$G$2:$G$166,$G161)</f>
        <v>0</v>
      </c>
      <c r="BB161" s="25">
        <f ca="1">SUMIFS(Import!BB$2:BB$166,Import!$F$2:$F$166,$F161,Import!$G$2:$G$166,$G161)</f>
        <v>0</v>
      </c>
      <c r="BC161" s="25">
        <f ca="1">SUMIFS(Import!BC$2:BC$166,Import!$F$2:$F$166,$F161,Import!$G$2:$G$166,$G161)</f>
        <v>0</v>
      </c>
      <c r="BD161" s="25">
        <f ca="1">SUMIFS(Import!BD$2:BD$166,Import!$F$2:$F$166,$F161,Import!$G$2:$G$166,$G161)</f>
        <v>0</v>
      </c>
      <c r="BI161" s="25">
        <f ca="1">SUMIFS(Import!BI$2:BI$166,Import!$F$2:$F$166,$F161,Import!$G$2:$G$166,$G161)</f>
        <v>0</v>
      </c>
      <c r="BJ161" s="25">
        <f ca="1">SUMIFS(Import!BJ$2:BJ$166,Import!$F$2:$F$166,$F161,Import!$G$2:$G$166,$G161)</f>
        <v>0</v>
      </c>
      <c r="BK161" s="25">
        <f ca="1">SUMIFS(Import!BK$2:BK$166,Import!$F$2:$F$166,$F161,Import!$G$2:$G$166,$G161)</f>
        <v>0</v>
      </c>
      <c r="BP161" s="25">
        <f ca="1">SUMIFS(Import!BP$2:BP$166,Import!$F$2:$F$166,$F161,Import!$G$2:$G$166,$G161)</f>
        <v>0</v>
      </c>
      <c r="BQ161" s="25">
        <f ca="1">SUMIFS(Import!BQ$2:BQ$166,Import!$F$2:$F$166,$F161,Import!$G$2:$G$166,$G161)</f>
        <v>0</v>
      </c>
      <c r="BR161" s="25">
        <f ca="1">SUMIFS(Import!BR$2:BR$166,Import!$F$2:$F$166,$F161,Import!$G$2:$G$166,$G161)</f>
        <v>0</v>
      </c>
      <c r="BW161" s="25">
        <f ca="1">SUMIFS(Import!BW$2:BW$166,Import!$F$2:$F$166,$F161,Import!$G$2:$G$166,$G161)</f>
        <v>0</v>
      </c>
      <c r="BX161" s="25">
        <f ca="1">SUMIFS(Import!BX$2:BX$166,Import!$F$2:$F$166,$F161,Import!$G$2:$G$166,$G161)</f>
        <v>0</v>
      </c>
      <c r="BY161" s="25">
        <f ca="1">SUMIFS(Import!BY$2:BY$166,Import!$F$2:$F$166,$F161,Import!$G$2:$G$166,$G161)</f>
        <v>0</v>
      </c>
      <c r="CD161" s="25">
        <f ca="1">SUMIFS(Import!CD$2:CD$166,Import!$F$2:$F$166,$F161,Import!$G$2:$G$166,$G161)</f>
        <v>0</v>
      </c>
      <c r="CE161" s="25">
        <f ca="1">SUMIFS(Import!CE$2:CE$166,Import!$F$2:$F$166,$F161,Import!$G$2:$G$166,$G161)</f>
        <v>0</v>
      </c>
      <c r="CF161" s="25">
        <f ca="1">SUMIFS(Import!CF$2:CF$166,Import!$F$2:$F$166,$F161,Import!$G$2:$G$166,$G161)</f>
        <v>0</v>
      </c>
      <c r="CK161" s="25">
        <f ca="1">SUMIFS(Import!CK$2:CK$166,Import!$F$2:$F$166,$F161,Import!$G$2:$G$166,$G161)</f>
        <v>0</v>
      </c>
      <c r="CL161" s="25">
        <f ca="1">SUMIFS(Import!CL$2:CL$166,Import!$F$2:$F$166,$F161,Import!$G$2:$G$166,$G161)</f>
        <v>0</v>
      </c>
      <c r="CM161" s="25">
        <f ca="1">SUMIFS(Import!CM$2:CM$166,Import!$F$2:$F$166,$F161,Import!$G$2:$G$166,$G161)</f>
        <v>0</v>
      </c>
      <c r="CR161" s="25">
        <f ca="1">SUMIFS(Import!CR$2:CR$166,Import!$F$2:$F$166,$F161,Import!$G$2:$G$166,$G161)</f>
        <v>0</v>
      </c>
      <c r="CS161" s="25">
        <f ca="1">SUMIFS(Import!CS$2:CS$166,Import!$F$2:$F$166,$F161,Import!$G$2:$G$166,$G161)</f>
        <v>0</v>
      </c>
      <c r="CT161" s="25">
        <f ca="1">SUMIFS(Import!CT$2:CT$166,Import!$F$2:$F$166,$F161,Import!$G$2:$G$166,$G161)</f>
        <v>0</v>
      </c>
    </row>
    <row r="162" spans="1:98" s="25" customFormat="1" x14ac:dyDescent="0.15">
      <c r="A162" s="109" t="s">
        <v>28</v>
      </c>
      <c r="B162" s="25" t="s">
        <v>29</v>
      </c>
      <c r="C162" s="25">
        <v>3</v>
      </c>
      <c r="D162" s="25" t="s">
        <v>40</v>
      </c>
      <c r="E162" s="25">
        <v>38</v>
      </c>
      <c r="F162" s="25" t="s">
        <v>66</v>
      </c>
      <c r="G162" s="25">
        <v>12</v>
      </c>
      <c r="H162" s="156">
        <f>IF(SUMIFS(Import!H$2:H$237,Import!$F$2:$F$237,$F162,Import!$G$2:$G$237,$G162)=0,Data_T1!$H162,SUMIFS(Import!H$2:H$237,Import!$F$2:$F$237,$F162,Import!$G$2:$G$237,$G162))</f>
        <v>1210</v>
      </c>
      <c r="I162" s="156">
        <f>SUMIFS(Import!I$2:I$237,Import!$F$2:$F$237,$F162,Import!$G$2:$G$237,$G162)</f>
        <v>602</v>
      </c>
      <c r="J162" s="25">
        <f>SUMIFS(Import!J$2:J$237,Import!$F$2:$F$237,$F162,Import!$G$2:$G$237,$G162)</f>
        <v>49.75</v>
      </c>
      <c r="K162" s="156">
        <f>SUMIFS(Import!K$2:K$237,Import!$F$2:$F$237,$F162,Import!$G$2:$G$237,$G162)</f>
        <v>608</v>
      </c>
      <c r="L162" s="25">
        <f>SUMIFS(Import!L$2:L$237,Import!$F$2:$F$237,$F162,Import!$G$2:$G$237,$G162)</f>
        <v>50.25</v>
      </c>
      <c r="M162" s="156">
        <f>SUMIFS(Import!M$2:M$237,Import!$F$2:$F$237,$F162,Import!$G$2:$G$237,$G162)</f>
        <v>25</v>
      </c>
      <c r="N162" s="25">
        <f>SUMIFS(Import!N$2:N$237,Import!$F$2:$F$237,$F162,Import!$G$2:$G$237,$G162)</f>
        <v>2.0699999999999998</v>
      </c>
      <c r="O162" s="25">
        <f>SUMIFS(Import!O$2:O$237,Import!$F$2:$F$237,$F162,Import!$G$2:$G$237,$G162)</f>
        <v>4.1100000000000003</v>
      </c>
      <c r="P162" s="156">
        <f>SUMIFS(Import!P$2:P$237,Import!$F$2:$F$237,$F162,Import!$G$2:$G$237,$G162)</f>
        <v>32</v>
      </c>
      <c r="Q162" s="25">
        <f>SUMIFS(Import!Q$2:Q$237,Import!$F$2:$F$237,$F162,Import!$G$2:$G$237,$G162)</f>
        <v>2.64</v>
      </c>
      <c r="R162" s="25">
        <f>SUMIFS(Import!R$2:R$237,Import!$F$2:$F$237,$F162,Import!$G$2:$G$237,$G162)</f>
        <v>5.26</v>
      </c>
      <c r="S162" s="156">
        <f>SUMIFS(Import!S$2:S$237,Import!$F$2:$F$237,$F162,Import!$G$2:$G$237,$G162)</f>
        <v>551</v>
      </c>
      <c r="T162" s="25">
        <f>SUMIFS(Import!T$2:T$237,Import!$F$2:$F$237,$F162,Import!$G$2:$G$237,$G162)</f>
        <v>45.54</v>
      </c>
      <c r="U162" s="25">
        <f>SUMIFS(Import!U$2:U$237,Import!$F$2:$F$237,$F162,Import!$G$2:$G$237,$G162)</f>
        <v>90.63</v>
      </c>
      <c r="V162" s="25">
        <v>1</v>
      </c>
      <c r="W162" s="25" t="s">
        <v>32</v>
      </c>
      <c r="X162" s="25" t="s">
        <v>33</v>
      </c>
      <c r="Y162" s="25" t="s">
        <v>34</v>
      </c>
      <c r="Z162" s="160">
        <f>SUMIFS(Import!Z$2:Z$237,Import!$F$2:$F$237,$F162,Import!$G$2:$G$237,$G162)</f>
        <v>317</v>
      </c>
      <c r="AA162" s="25">
        <f>SUMIFS(Import!AA$2:AA$237,Import!$F$2:$F$237,$F162,Import!$G$2:$G$237,$G162)</f>
        <v>26.2</v>
      </c>
      <c r="AB162" s="176">
        <f>SUMIFS(Import!AB$2:AB$237,Import!$F$2:$F$237,$F162,Import!$G$2:$G$237,$G162)</f>
        <v>57.53</v>
      </c>
      <c r="AC162" s="25">
        <v>2</v>
      </c>
      <c r="AD162" s="25" t="s">
        <v>35</v>
      </c>
      <c r="AE162" s="25" t="s">
        <v>36</v>
      </c>
      <c r="AF162" s="25" t="s">
        <v>37</v>
      </c>
      <c r="AG162" s="160">
        <f>SUMIFS(Import!AG$2:AG$237,Import!$F$2:$F$237,$F162,Import!$G$2:$G$237,$G162)</f>
        <v>234</v>
      </c>
      <c r="AH162" s="25">
        <f>SUMIFS(Import!AH$2:AH$237,Import!$F$2:$F$237,$F162,Import!$G$2:$G$237,$G162)</f>
        <v>19.34</v>
      </c>
      <c r="AI162" s="118">
        <f>SUMIFS(Import!AI$2:AI$237,Import!$F$2:$F$237,$F162,Import!$G$2:$G$237,$G162)</f>
        <v>42.47</v>
      </c>
      <c r="AN162" s="25">
        <f ca="1">SUMIFS(Import!AN$2:AN$166,Import!$F$2:$F$166,$F162,Import!$G$2:$G$166,$G162)</f>
        <v>0</v>
      </c>
      <c r="AO162" s="25">
        <f ca="1">SUMIFS(Import!AO$2:AO$166,Import!$F$2:$F$166,$F162,Import!$G$2:$G$166,$G162)</f>
        <v>0</v>
      </c>
      <c r="AP162" s="25">
        <f ca="1">SUMIFS(Import!AP$2:AP$166,Import!$F$2:$F$166,$F162,Import!$G$2:$G$166,$G162)</f>
        <v>0</v>
      </c>
      <c r="AU162" s="25">
        <f ca="1">SUMIFS(Import!AU$2:AU$166,Import!$F$2:$F$166,$F162,Import!$G$2:$G$166,$G162)</f>
        <v>0</v>
      </c>
      <c r="AV162" s="25">
        <f ca="1">SUMIFS(Import!AV$2:AV$166,Import!$F$2:$F$166,$F162,Import!$G$2:$G$166,$G162)</f>
        <v>0</v>
      </c>
      <c r="AW162" s="25">
        <f ca="1">SUMIFS(Import!AW$2:AW$166,Import!$F$2:$F$166,$F162,Import!$G$2:$G$166,$G162)</f>
        <v>0</v>
      </c>
      <c r="BB162" s="25">
        <f ca="1">SUMIFS(Import!BB$2:BB$166,Import!$F$2:$F$166,$F162,Import!$G$2:$G$166,$G162)</f>
        <v>0</v>
      </c>
      <c r="BC162" s="25">
        <f ca="1">SUMIFS(Import!BC$2:BC$166,Import!$F$2:$F$166,$F162,Import!$G$2:$G$166,$G162)</f>
        <v>0</v>
      </c>
      <c r="BD162" s="25">
        <f ca="1">SUMIFS(Import!BD$2:BD$166,Import!$F$2:$F$166,$F162,Import!$G$2:$G$166,$G162)</f>
        <v>0</v>
      </c>
      <c r="BI162" s="25">
        <f ca="1">SUMIFS(Import!BI$2:BI$166,Import!$F$2:$F$166,$F162,Import!$G$2:$G$166,$G162)</f>
        <v>0</v>
      </c>
      <c r="BJ162" s="25">
        <f ca="1">SUMIFS(Import!BJ$2:BJ$166,Import!$F$2:$F$166,$F162,Import!$G$2:$G$166,$G162)</f>
        <v>0</v>
      </c>
      <c r="BK162" s="25">
        <f ca="1">SUMIFS(Import!BK$2:BK$166,Import!$F$2:$F$166,$F162,Import!$G$2:$G$166,$G162)</f>
        <v>0</v>
      </c>
      <c r="BP162" s="25">
        <f ca="1">SUMIFS(Import!BP$2:BP$166,Import!$F$2:$F$166,$F162,Import!$G$2:$G$166,$G162)</f>
        <v>0</v>
      </c>
      <c r="BQ162" s="25">
        <f ca="1">SUMIFS(Import!BQ$2:BQ$166,Import!$F$2:$F$166,$F162,Import!$G$2:$G$166,$G162)</f>
        <v>0</v>
      </c>
      <c r="BR162" s="25">
        <f ca="1">SUMIFS(Import!BR$2:BR$166,Import!$F$2:$F$166,$F162,Import!$G$2:$G$166,$G162)</f>
        <v>0</v>
      </c>
      <c r="BW162" s="25">
        <f ca="1">SUMIFS(Import!BW$2:BW$166,Import!$F$2:$F$166,$F162,Import!$G$2:$G$166,$G162)</f>
        <v>0</v>
      </c>
      <c r="BX162" s="25">
        <f ca="1">SUMIFS(Import!BX$2:BX$166,Import!$F$2:$F$166,$F162,Import!$G$2:$G$166,$G162)</f>
        <v>0</v>
      </c>
      <c r="BY162" s="25">
        <f ca="1">SUMIFS(Import!BY$2:BY$166,Import!$F$2:$F$166,$F162,Import!$G$2:$G$166,$G162)</f>
        <v>0</v>
      </c>
      <c r="CD162" s="25">
        <f ca="1">SUMIFS(Import!CD$2:CD$166,Import!$F$2:$F$166,$F162,Import!$G$2:$G$166,$G162)</f>
        <v>0</v>
      </c>
      <c r="CE162" s="25">
        <f ca="1">SUMIFS(Import!CE$2:CE$166,Import!$F$2:$F$166,$F162,Import!$G$2:$G$166,$G162)</f>
        <v>0</v>
      </c>
      <c r="CF162" s="25">
        <f ca="1">SUMIFS(Import!CF$2:CF$166,Import!$F$2:$F$166,$F162,Import!$G$2:$G$166,$G162)</f>
        <v>0</v>
      </c>
      <c r="CK162" s="25">
        <f ca="1">SUMIFS(Import!CK$2:CK$166,Import!$F$2:$F$166,$F162,Import!$G$2:$G$166,$G162)</f>
        <v>0</v>
      </c>
      <c r="CL162" s="25">
        <f ca="1">SUMIFS(Import!CL$2:CL$166,Import!$F$2:$F$166,$F162,Import!$G$2:$G$166,$G162)</f>
        <v>0</v>
      </c>
      <c r="CM162" s="25">
        <f ca="1">SUMIFS(Import!CM$2:CM$166,Import!$F$2:$F$166,$F162,Import!$G$2:$G$166,$G162)</f>
        <v>0</v>
      </c>
      <c r="CR162" s="25">
        <f ca="1">SUMIFS(Import!CR$2:CR$166,Import!$F$2:$F$166,$F162,Import!$G$2:$G$166,$G162)</f>
        <v>0</v>
      </c>
      <c r="CS162" s="25">
        <f ca="1">SUMIFS(Import!CS$2:CS$166,Import!$F$2:$F$166,$F162,Import!$G$2:$G$166,$G162)</f>
        <v>0</v>
      </c>
      <c r="CT162" s="25">
        <f ca="1">SUMIFS(Import!CT$2:CT$166,Import!$F$2:$F$166,$F162,Import!$G$2:$G$166,$G162)</f>
        <v>0</v>
      </c>
    </row>
    <row r="163" spans="1:98" s="25" customFormat="1" x14ac:dyDescent="0.15">
      <c r="A163" s="109" t="s">
        <v>28</v>
      </c>
      <c r="B163" s="25" t="s">
        <v>29</v>
      </c>
      <c r="C163" s="25">
        <v>3</v>
      </c>
      <c r="D163" s="25" t="s">
        <v>40</v>
      </c>
      <c r="E163" s="25">
        <v>38</v>
      </c>
      <c r="F163" s="25" t="s">
        <v>66</v>
      </c>
      <c r="G163" s="25">
        <v>13</v>
      </c>
      <c r="H163" s="156">
        <f>IF(SUMIFS(Import!H$2:H$237,Import!$F$2:$F$237,$F163,Import!$G$2:$G$237,$G163)=0,Data_T1!$H163,SUMIFS(Import!H$2:H$237,Import!$F$2:$F$237,$F163,Import!$G$2:$G$237,$G163))</f>
        <v>1240</v>
      </c>
      <c r="I163" s="156">
        <f>SUMIFS(Import!I$2:I$237,Import!$F$2:$F$237,$F163,Import!$G$2:$G$237,$G163)</f>
        <v>560</v>
      </c>
      <c r="J163" s="25">
        <f>SUMIFS(Import!J$2:J$237,Import!$F$2:$F$237,$F163,Import!$G$2:$G$237,$G163)</f>
        <v>45.16</v>
      </c>
      <c r="K163" s="156">
        <f>SUMIFS(Import!K$2:K$237,Import!$F$2:$F$237,$F163,Import!$G$2:$G$237,$G163)</f>
        <v>680</v>
      </c>
      <c r="L163" s="25">
        <f>SUMIFS(Import!L$2:L$237,Import!$F$2:$F$237,$F163,Import!$G$2:$G$237,$G163)</f>
        <v>54.84</v>
      </c>
      <c r="M163" s="156">
        <f>SUMIFS(Import!M$2:M$237,Import!$F$2:$F$237,$F163,Import!$G$2:$G$237,$G163)</f>
        <v>40</v>
      </c>
      <c r="N163" s="25">
        <f>SUMIFS(Import!N$2:N$237,Import!$F$2:$F$237,$F163,Import!$G$2:$G$237,$G163)</f>
        <v>3.23</v>
      </c>
      <c r="O163" s="25">
        <f>SUMIFS(Import!O$2:O$237,Import!$F$2:$F$237,$F163,Import!$G$2:$G$237,$G163)</f>
        <v>5.88</v>
      </c>
      <c r="P163" s="156">
        <f>SUMIFS(Import!P$2:P$237,Import!$F$2:$F$237,$F163,Import!$G$2:$G$237,$G163)</f>
        <v>23</v>
      </c>
      <c r="Q163" s="25">
        <f>SUMIFS(Import!Q$2:Q$237,Import!$F$2:$F$237,$F163,Import!$G$2:$G$237,$G163)</f>
        <v>1.85</v>
      </c>
      <c r="R163" s="25">
        <f>SUMIFS(Import!R$2:R$237,Import!$F$2:$F$237,$F163,Import!$G$2:$G$237,$G163)</f>
        <v>3.38</v>
      </c>
      <c r="S163" s="156">
        <f>SUMIFS(Import!S$2:S$237,Import!$F$2:$F$237,$F163,Import!$G$2:$G$237,$G163)</f>
        <v>617</v>
      </c>
      <c r="T163" s="25">
        <f>SUMIFS(Import!T$2:T$237,Import!$F$2:$F$237,$F163,Import!$G$2:$G$237,$G163)</f>
        <v>49.76</v>
      </c>
      <c r="U163" s="25">
        <f>SUMIFS(Import!U$2:U$237,Import!$F$2:$F$237,$F163,Import!$G$2:$G$237,$G163)</f>
        <v>90.74</v>
      </c>
      <c r="V163" s="25">
        <v>1</v>
      </c>
      <c r="W163" s="25" t="s">
        <v>32</v>
      </c>
      <c r="X163" s="25" t="s">
        <v>33</v>
      </c>
      <c r="Y163" s="25" t="s">
        <v>34</v>
      </c>
      <c r="Z163" s="160">
        <f>SUMIFS(Import!Z$2:Z$237,Import!$F$2:$F$237,$F163,Import!$G$2:$G$237,$G163)</f>
        <v>382</v>
      </c>
      <c r="AA163" s="25">
        <f>SUMIFS(Import!AA$2:AA$237,Import!$F$2:$F$237,$F163,Import!$G$2:$G$237,$G163)</f>
        <v>30.81</v>
      </c>
      <c r="AB163" s="176">
        <f>SUMIFS(Import!AB$2:AB$237,Import!$F$2:$F$237,$F163,Import!$G$2:$G$237,$G163)</f>
        <v>61.91</v>
      </c>
      <c r="AC163" s="25">
        <v>2</v>
      </c>
      <c r="AD163" s="25" t="s">
        <v>35</v>
      </c>
      <c r="AE163" s="25" t="s">
        <v>36</v>
      </c>
      <c r="AF163" s="25" t="s">
        <v>37</v>
      </c>
      <c r="AG163" s="160">
        <f>SUMIFS(Import!AG$2:AG$237,Import!$F$2:$F$237,$F163,Import!$G$2:$G$237,$G163)</f>
        <v>235</v>
      </c>
      <c r="AH163" s="25">
        <f>SUMIFS(Import!AH$2:AH$237,Import!$F$2:$F$237,$F163,Import!$G$2:$G$237,$G163)</f>
        <v>18.95</v>
      </c>
      <c r="AI163" s="118">
        <f>SUMIFS(Import!AI$2:AI$237,Import!$F$2:$F$237,$F163,Import!$G$2:$G$237,$G163)</f>
        <v>38.090000000000003</v>
      </c>
      <c r="AN163" s="25">
        <f ca="1">SUMIFS(Import!AN$2:AN$166,Import!$F$2:$F$166,$F163,Import!$G$2:$G$166,$G163)</f>
        <v>0</v>
      </c>
      <c r="AO163" s="25">
        <f ca="1">SUMIFS(Import!AO$2:AO$166,Import!$F$2:$F$166,$F163,Import!$G$2:$G$166,$G163)</f>
        <v>0</v>
      </c>
      <c r="AP163" s="25">
        <f ca="1">SUMIFS(Import!AP$2:AP$166,Import!$F$2:$F$166,$F163,Import!$G$2:$G$166,$G163)</f>
        <v>0</v>
      </c>
      <c r="AU163" s="25">
        <f ca="1">SUMIFS(Import!AU$2:AU$166,Import!$F$2:$F$166,$F163,Import!$G$2:$G$166,$G163)</f>
        <v>0</v>
      </c>
      <c r="AV163" s="25">
        <f ca="1">SUMIFS(Import!AV$2:AV$166,Import!$F$2:$F$166,$F163,Import!$G$2:$G$166,$G163)</f>
        <v>0</v>
      </c>
      <c r="AW163" s="25">
        <f ca="1">SUMIFS(Import!AW$2:AW$166,Import!$F$2:$F$166,$F163,Import!$G$2:$G$166,$G163)</f>
        <v>0</v>
      </c>
      <c r="BB163" s="25">
        <f ca="1">SUMIFS(Import!BB$2:BB$166,Import!$F$2:$F$166,$F163,Import!$G$2:$G$166,$G163)</f>
        <v>0</v>
      </c>
      <c r="BC163" s="25">
        <f ca="1">SUMIFS(Import!BC$2:BC$166,Import!$F$2:$F$166,$F163,Import!$G$2:$G$166,$G163)</f>
        <v>0</v>
      </c>
      <c r="BD163" s="25">
        <f ca="1">SUMIFS(Import!BD$2:BD$166,Import!$F$2:$F$166,$F163,Import!$G$2:$G$166,$G163)</f>
        <v>0</v>
      </c>
      <c r="BI163" s="25">
        <f ca="1">SUMIFS(Import!BI$2:BI$166,Import!$F$2:$F$166,$F163,Import!$G$2:$G$166,$G163)</f>
        <v>0</v>
      </c>
      <c r="BJ163" s="25">
        <f ca="1">SUMIFS(Import!BJ$2:BJ$166,Import!$F$2:$F$166,$F163,Import!$G$2:$G$166,$G163)</f>
        <v>0</v>
      </c>
      <c r="BK163" s="25">
        <f ca="1">SUMIFS(Import!BK$2:BK$166,Import!$F$2:$F$166,$F163,Import!$G$2:$G$166,$G163)</f>
        <v>0</v>
      </c>
      <c r="BP163" s="25">
        <f ca="1">SUMIFS(Import!BP$2:BP$166,Import!$F$2:$F$166,$F163,Import!$G$2:$G$166,$G163)</f>
        <v>0</v>
      </c>
      <c r="BQ163" s="25">
        <f ca="1">SUMIFS(Import!BQ$2:BQ$166,Import!$F$2:$F$166,$F163,Import!$G$2:$G$166,$G163)</f>
        <v>0</v>
      </c>
      <c r="BR163" s="25">
        <f ca="1">SUMIFS(Import!BR$2:BR$166,Import!$F$2:$F$166,$F163,Import!$G$2:$G$166,$G163)</f>
        <v>0</v>
      </c>
      <c r="BW163" s="25">
        <f ca="1">SUMIFS(Import!BW$2:BW$166,Import!$F$2:$F$166,$F163,Import!$G$2:$G$166,$G163)</f>
        <v>0</v>
      </c>
      <c r="BX163" s="25">
        <f ca="1">SUMIFS(Import!BX$2:BX$166,Import!$F$2:$F$166,$F163,Import!$G$2:$G$166,$G163)</f>
        <v>0</v>
      </c>
      <c r="BY163" s="25">
        <f ca="1">SUMIFS(Import!BY$2:BY$166,Import!$F$2:$F$166,$F163,Import!$G$2:$G$166,$G163)</f>
        <v>0</v>
      </c>
      <c r="CD163" s="25">
        <f ca="1">SUMIFS(Import!CD$2:CD$166,Import!$F$2:$F$166,$F163,Import!$G$2:$G$166,$G163)</f>
        <v>0</v>
      </c>
      <c r="CE163" s="25">
        <f ca="1">SUMIFS(Import!CE$2:CE$166,Import!$F$2:$F$166,$F163,Import!$G$2:$G$166,$G163)</f>
        <v>0</v>
      </c>
      <c r="CF163" s="25">
        <f ca="1">SUMIFS(Import!CF$2:CF$166,Import!$F$2:$F$166,$F163,Import!$G$2:$G$166,$G163)</f>
        <v>0</v>
      </c>
      <c r="CK163" s="25">
        <f ca="1">SUMIFS(Import!CK$2:CK$166,Import!$F$2:$F$166,$F163,Import!$G$2:$G$166,$G163)</f>
        <v>0</v>
      </c>
      <c r="CL163" s="25">
        <f ca="1">SUMIFS(Import!CL$2:CL$166,Import!$F$2:$F$166,$F163,Import!$G$2:$G$166,$G163)</f>
        <v>0</v>
      </c>
      <c r="CM163" s="25">
        <f ca="1">SUMIFS(Import!CM$2:CM$166,Import!$F$2:$F$166,$F163,Import!$G$2:$G$166,$G163)</f>
        <v>0</v>
      </c>
      <c r="CR163" s="25">
        <f ca="1">SUMIFS(Import!CR$2:CR$166,Import!$F$2:$F$166,$F163,Import!$G$2:$G$166,$G163)</f>
        <v>0</v>
      </c>
      <c r="CS163" s="25">
        <f ca="1">SUMIFS(Import!CS$2:CS$166,Import!$F$2:$F$166,$F163,Import!$G$2:$G$166,$G163)</f>
        <v>0</v>
      </c>
      <c r="CT163" s="25">
        <f ca="1">SUMIFS(Import!CT$2:CT$166,Import!$F$2:$F$166,$F163,Import!$G$2:$G$166,$G163)</f>
        <v>0</v>
      </c>
    </row>
    <row r="164" spans="1:98" s="25" customFormat="1" x14ac:dyDescent="0.15">
      <c r="A164" s="109" t="s">
        <v>28</v>
      </c>
      <c r="B164" s="25" t="s">
        <v>29</v>
      </c>
      <c r="C164" s="25">
        <v>3</v>
      </c>
      <c r="D164" s="25" t="s">
        <v>40</v>
      </c>
      <c r="E164" s="25">
        <v>38</v>
      </c>
      <c r="F164" s="25" t="s">
        <v>66</v>
      </c>
      <c r="G164" s="25">
        <v>14</v>
      </c>
      <c r="H164" s="156">
        <f>IF(SUMIFS(Import!H$2:H$237,Import!$F$2:$F$237,$F164,Import!$G$2:$G$237,$G164)=0,Data_T1!$H164,SUMIFS(Import!H$2:H$237,Import!$F$2:$F$237,$F164,Import!$G$2:$G$237,$G164))</f>
        <v>1304</v>
      </c>
      <c r="I164" s="156">
        <f>SUMIFS(Import!I$2:I$237,Import!$F$2:$F$237,$F164,Import!$G$2:$G$237,$G164)</f>
        <v>594</v>
      </c>
      <c r="J164" s="25">
        <f>SUMIFS(Import!J$2:J$237,Import!$F$2:$F$237,$F164,Import!$G$2:$G$237,$G164)</f>
        <v>45.55</v>
      </c>
      <c r="K164" s="156">
        <f>SUMIFS(Import!K$2:K$237,Import!$F$2:$F$237,$F164,Import!$G$2:$G$237,$G164)</f>
        <v>710</v>
      </c>
      <c r="L164" s="25">
        <f>SUMIFS(Import!L$2:L$237,Import!$F$2:$F$237,$F164,Import!$G$2:$G$237,$G164)</f>
        <v>54.45</v>
      </c>
      <c r="M164" s="156">
        <f>SUMIFS(Import!M$2:M$237,Import!$F$2:$F$237,$F164,Import!$G$2:$G$237,$G164)</f>
        <v>44</v>
      </c>
      <c r="N164" s="25">
        <f>SUMIFS(Import!N$2:N$237,Import!$F$2:$F$237,$F164,Import!$G$2:$G$237,$G164)</f>
        <v>3.37</v>
      </c>
      <c r="O164" s="25">
        <f>SUMIFS(Import!O$2:O$237,Import!$F$2:$F$237,$F164,Import!$G$2:$G$237,$G164)</f>
        <v>6.2</v>
      </c>
      <c r="P164" s="156">
        <f>SUMIFS(Import!P$2:P$237,Import!$F$2:$F$237,$F164,Import!$G$2:$G$237,$G164)</f>
        <v>17</v>
      </c>
      <c r="Q164" s="25">
        <f>SUMIFS(Import!Q$2:Q$237,Import!$F$2:$F$237,$F164,Import!$G$2:$G$237,$G164)</f>
        <v>1.3</v>
      </c>
      <c r="R164" s="25">
        <f>SUMIFS(Import!R$2:R$237,Import!$F$2:$F$237,$F164,Import!$G$2:$G$237,$G164)</f>
        <v>2.39</v>
      </c>
      <c r="S164" s="156">
        <f>SUMIFS(Import!S$2:S$237,Import!$F$2:$F$237,$F164,Import!$G$2:$G$237,$G164)</f>
        <v>649</v>
      </c>
      <c r="T164" s="25">
        <f>SUMIFS(Import!T$2:T$237,Import!$F$2:$F$237,$F164,Import!$G$2:$G$237,$G164)</f>
        <v>49.77</v>
      </c>
      <c r="U164" s="25">
        <f>SUMIFS(Import!U$2:U$237,Import!$F$2:$F$237,$F164,Import!$G$2:$G$237,$G164)</f>
        <v>91.41</v>
      </c>
      <c r="V164" s="25">
        <v>1</v>
      </c>
      <c r="W164" s="25" t="s">
        <v>32</v>
      </c>
      <c r="X164" s="25" t="s">
        <v>33</v>
      </c>
      <c r="Y164" s="25" t="s">
        <v>34</v>
      </c>
      <c r="Z164" s="160">
        <f>SUMIFS(Import!Z$2:Z$237,Import!$F$2:$F$237,$F164,Import!$G$2:$G$237,$G164)</f>
        <v>365</v>
      </c>
      <c r="AA164" s="25">
        <f>SUMIFS(Import!AA$2:AA$237,Import!$F$2:$F$237,$F164,Import!$G$2:$G$237,$G164)</f>
        <v>27.99</v>
      </c>
      <c r="AB164" s="176">
        <f>SUMIFS(Import!AB$2:AB$237,Import!$F$2:$F$237,$F164,Import!$G$2:$G$237,$G164)</f>
        <v>56.24</v>
      </c>
      <c r="AC164" s="25">
        <v>2</v>
      </c>
      <c r="AD164" s="25" t="s">
        <v>35</v>
      </c>
      <c r="AE164" s="25" t="s">
        <v>36</v>
      </c>
      <c r="AF164" s="25" t="s">
        <v>37</v>
      </c>
      <c r="AG164" s="160">
        <f>SUMIFS(Import!AG$2:AG$237,Import!$F$2:$F$237,$F164,Import!$G$2:$G$237,$G164)</f>
        <v>284</v>
      </c>
      <c r="AH164" s="25">
        <f>SUMIFS(Import!AH$2:AH$237,Import!$F$2:$F$237,$F164,Import!$G$2:$G$237,$G164)</f>
        <v>21.78</v>
      </c>
      <c r="AI164" s="118">
        <f>SUMIFS(Import!AI$2:AI$237,Import!$F$2:$F$237,$F164,Import!$G$2:$G$237,$G164)</f>
        <v>43.76</v>
      </c>
      <c r="AN164" s="25">
        <f ca="1">SUMIFS(Import!AN$2:AN$166,Import!$F$2:$F$166,$F164,Import!$G$2:$G$166,$G164)</f>
        <v>0</v>
      </c>
      <c r="AO164" s="25">
        <f ca="1">SUMIFS(Import!AO$2:AO$166,Import!$F$2:$F$166,$F164,Import!$G$2:$G$166,$G164)</f>
        <v>0</v>
      </c>
      <c r="AP164" s="25">
        <f ca="1">SUMIFS(Import!AP$2:AP$166,Import!$F$2:$F$166,$F164,Import!$G$2:$G$166,$G164)</f>
        <v>0</v>
      </c>
      <c r="AU164" s="25">
        <f ca="1">SUMIFS(Import!AU$2:AU$166,Import!$F$2:$F$166,$F164,Import!$G$2:$G$166,$G164)</f>
        <v>0</v>
      </c>
      <c r="AV164" s="25">
        <f ca="1">SUMIFS(Import!AV$2:AV$166,Import!$F$2:$F$166,$F164,Import!$G$2:$G$166,$G164)</f>
        <v>0</v>
      </c>
      <c r="AW164" s="25">
        <f ca="1">SUMIFS(Import!AW$2:AW$166,Import!$F$2:$F$166,$F164,Import!$G$2:$G$166,$G164)</f>
        <v>0</v>
      </c>
      <c r="BB164" s="25">
        <f ca="1">SUMIFS(Import!BB$2:BB$166,Import!$F$2:$F$166,$F164,Import!$G$2:$G$166,$G164)</f>
        <v>0</v>
      </c>
      <c r="BC164" s="25">
        <f ca="1">SUMIFS(Import!BC$2:BC$166,Import!$F$2:$F$166,$F164,Import!$G$2:$G$166,$G164)</f>
        <v>0</v>
      </c>
      <c r="BD164" s="25">
        <f ca="1">SUMIFS(Import!BD$2:BD$166,Import!$F$2:$F$166,$F164,Import!$G$2:$G$166,$G164)</f>
        <v>0</v>
      </c>
      <c r="BI164" s="25">
        <f ca="1">SUMIFS(Import!BI$2:BI$166,Import!$F$2:$F$166,$F164,Import!$G$2:$G$166,$G164)</f>
        <v>0</v>
      </c>
      <c r="BJ164" s="25">
        <f ca="1">SUMIFS(Import!BJ$2:BJ$166,Import!$F$2:$F$166,$F164,Import!$G$2:$G$166,$G164)</f>
        <v>0</v>
      </c>
      <c r="BK164" s="25">
        <f ca="1">SUMIFS(Import!BK$2:BK$166,Import!$F$2:$F$166,$F164,Import!$G$2:$G$166,$G164)</f>
        <v>0</v>
      </c>
      <c r="BP164" s="25">
        <f ca="1">SUMIFS(Import!BP$2:BP$166,Import!$F$2:$F$166,$F164,Import!$G$2:$G$166,$G164)</f>
        <v>0</v>
      </c>
      <c r="BQ164" s="25">
        <f ca="1">SUMIFS(Import!BQ$2:BQ$166,Import!$F$2:$F$166,$F164,Import!$G$2:$G$166,$G164)</f>
        <v>0</v>
      </c>
      <c r="BR164" s="25">
        <f ca="1">SUMIFS(Import!BR$2:BR$166,Import!$F$2:$F$166,$F164,Import!$G$2:$G$166,$G164)</f>
        <v>0</v>
      </c>
      <c r="BW164" s="25">
        <f ca="1">SUMIFS(Import!BW$2:BW$166,Import!$F$2:$F$166,$F164,Import!$G$2:$G$166,$G164)</f>
        <v>0</v>
      </c>
      <c r="BX164" s="25">
        <f ca="1">SUMIFS(Import!BX$2:BX$166,Import!$F$2:$F$166,$F164,Import!$G$2:$G$166,$G164)</f>
        <v>0</v>
      </c>
      <c r="BY164" s="25">
        <f ca="1">SUMIFS(Import!BY$2:BY$166,Import!$F$2:$F$166,$F164,Import!$G$2:$G$166,$G164)</f>
        <v>0</v>
      </c>
      <c r="CD164" s="25">
        <f ca="1">SUMIFS(Import!CD$2:CD$166,Import!$F$2:$F$166,$F164,Import!$G$2:$G$166,$G164)</f>
        <v>0</v>
      </c>
      <c r="CE164" s="25">
        <f ca="1">SUMIFS(Import!CE$2:CE$166,Import!$F$2:$F$166,$F164,Import!$G$2:$G$166,$G164)</f>
        <v>0</v>
      </c>
      <c r="CF164" s="25">
        <f ca="1">SUMIFS(Import!CF$2:CF$166,Import!$F$2:$F$166,$F164,Import!$G$2:$G$166,$G164)</f>
        <v>0</v>
      </c>
      <c r="CK164" s="25">
        <f ca="1">SUMIFS(Import!CK$2:CK$166,Import!$F$2:$F$166,$F164,Import!$G$2:$G$166,$G164)</f>
        <v>0</v>
      </c>
      <c r="CL164" s="25">
        <f ca="1">SUMIFS(Import!CL$2:CL$166,Import!$F$2:$F$166,$F164,Import!$G$2:$G$166,$G164)</f>
        <v>0</v>
      </c>
      <c r="CM164" s="25">
        <f ca="1">SUMIFS(Import!CM$2:CM$166,Import!$F$2:$F$166,$F164,Import!$G$2:$G$166,$G164)</f>
        <v>0</v>
      </c>
      <c r="CR164" s="25">
        <f ca="1">SUMIFS(Import!CR$2:CR$166,Import!$F$2:$F$166,$F164,Import!$G$2:$G$166,$G164)</f>
        <v>0</v>
      </c>
      <c r="CS164" s="25">
        <f ca="1">SUMIFS(Import!CS$2:CS$166,Import!$F$2:$F$166,$F164,Import!$G$2:$G$166,$G164)</f>
        <v>0</v>
      </c>
      <c r="CT164" s="25">
        <f ca="1">SUMIFS(Import!CT$2:CT$166,Import!$F$2:$F$166,$F164,Import!$G$2:$G$166,$G164)</f>
        <v>0</v>
      </c>
    </row>
    <row r="165" spans="1:98" s="82" customFormat="1" ht="14" thickBot="1" x14ac:dyDescent="0.2">
      <c r="A165" s="108" t="s">
        <v>28</v>
      </c>
      <c r="B165" s="82" t="s">
        <v>29</v>
      </c>
      <c r="C165" s="82">
        <v>3</v>
      </c>
      <c r="D165" s="82" t="s">
        <v>40</v>
      </c>
      <c r="E165" s="82">
        <v>38</v>
      </c>
      <c r="F165" s="82" t="s">
        <v>66</v>
      </c>
      <c r="G165" s="82">
        <v>15</v>
      </c>
      <c r="H165" s="155">
        <f>IF(SUMIFS(Import!H$2:H$237,Import!$F$2:$F$237,$F165,Import!$G$2:$G$237,$G165)=0,Data_T1!$H165,SUMIFS(Import!H$2:H$237,Import!$F$2:$F$237,$F165,Import!$G$2:$G$237,$G165))</f>
        <v>1168</v>
      </c>
      <c r="I165" s="155">
        <f>SUMIFS(Import!I$2:I$237,Import!$F$2:$F$237,$F165,Import!$G$2:$G$237,$G165)</f>
        <v>536</v>
      </c>
      <c r="J165" s="82">
        <f>SUMIFS(Import!J$2:J$237,Import!$F$2:$F$237,$F165,Import!$G$2:$G$237,$G165)</f>
        <v>45.89</v>
      </c>
      <c r="K165" s="155">
        <f>SUMIFS(Import!K$2:K$237,Import!$F$2:$F$237,$F165,Import!$G$2:$G$237,$G165)</f>
        <v>632</v>
      </c>
      <c r="L165" s="82">
        <f>SUMIFS(Import!L$2:L$237,Import!$F$2:$F$237,$F165,Import!$G$2:$G$237,$G165)</f>
        <v>54.11</v>
      </c>
      <c r="M165" s="155">
        <f>SUMIFS(Import!M$2:M$237,Import!$F$2:$F$237,$F165,Import!$G$2:$G$237,$G165)</f>
        <v>39</v>
      </c>
      <c r="N165" s="82">
        <f>SUMIFS(Import!N$2:N$237,Import!$F$2:$F$237,$F165,Import!$G$2:$G$237,$G165)</f>
        <v>3.34</v>
      </c>
      <c r="O165" s="82">
        <f>SUMIFS(Import!O$2:O$237,Import!$F$2:$F$237,$F165,Import!$G$2:$G$237,$G165)</f>
        <v>6.17</v>
      </c>
      <c r="P165" s="155">
        <f>SUMIFS(Import!P$2:P$237,Import!$F$2:$F$237,$F165,Import!$G$2:$G$237,$G165)</f>
        <v>9</v>
      </c>
      <c r="Q165" s="82">
        <f>SUMIFS(Import!Q$2:Q$237,Import!$F$2:$F$237,$F165,Import!$G$2:$G$237,$G165)</f>
        <v>0.77</v>
      </c>
      <c r="R165" s="82">
        <f>SUMIFS(Import!R$2:R$237,Import!$F$2:$F$237,$F165,Import!$G$2:$G$237,$G165)</f>
        <v>1.42</v>
      </c>
      <c r="S165" s="155">
        <f>SUMIFS(Import!S$2:S$237,Import!$F$2:$F$237,$F165,Import!$G$2:$G$237,$G165)</f>
        <v>584</v>
      </c>
      <c r="T165" s="82">
        <f>SUMIFS(Import!T$2:T$237,Import!$F$2:$F$237,$F165,Import!$G$2:$G$237,$G165)</f>
        <v>50</v>
      </c>
      <c r="U165" s="82">
        <f>SUMIFS(Import!U$2:U$237,Import!$F$2:$F$237,$F165,Import!$G$2:$G$237,$G165)</f>
        <v>92.41</v>
      </c>
      <c r="V165" s="82">
        <v>1</v>
      </c>
      <c r="W165" s="82" t="s">
        <v>32</v>
      </c>
      <c r="X165" s="82" t="s">
        <v>33</v>
      </c>
      <c r="Y165" s="82" t="s">
        <v>34</v>
      </c>
      <c r="Z165" s="159">
        <f>SUMIFS(Import!Z$2:Z$237,Import!$F$2:$F$237,$F165,Import!$G$2:$G$237,$G165)</f>
        <v>379</v>
      </c>
      <c r="AA165" s="82">
        <f>SUMIFS(Import!AA$2:AA$237,Import!$F$2:$F$237,$F165,Import!$G$2:$G$237,$G165)</f>
        <v>32.450000000000003</v>
      </c>
      <c r="AB165" s="170">
        <f>SUMIFS(Import!AB$2:AB$237,Import!$F$2:$F$237,$F165,Import!$G$2:$G$237,$G165)</f>
        <v>64.900000000000006</v>
      </c>
      <c r="AC165" s="82">
        <v>2</v>
      </c>
      <c r="AD165" s="82" t="s">
        <v>35</v>
      </c>
      <c r="AE165" s="82" t="s">
        <v>36</v>
      </c>
      <c r="AF165" s="82" t="s">
        <v>37</v>
      </c>
      <c r="AG165" s="159">
        <f>SUMIFS(Import!AG$2:AG$237,Import!$F$2:$F$237,$F165,Import!$G$2:$G$237,$G165)</f>
        <v>205</v>
      </c>
      <c r="AH165" s="82">
        <f>SUMIFS(Import!AH$2:AH$237,Import!$F$2:$F$237,$F165,Import!$G$2:$G$237,$G165)</f>
        <v>17.55</v>
      </c>
      <c r="AI165" s="119">
        <f>SUMIFS(Import!AI$2:AI$237,Import!$F$2:$F$237,$F165,Import!$G$2:$G$237,$G165)</f>
        <v>35.1</v>
      </c>
      <c r="AN165" s="82">
        <f ca="1">SUMIFS(Import!AN$2:AN$166,Import!$F$2:$F$166,$F165,Import!$G$2:$G$166,$G165)</f>
        <v>0</v>
      </c>
      <c r="AO165" s="82">
        <f ca="1">SUMIFS(Import!AO$2:AO$166,Import!$F$2:$F$166,$F165,Import!$G$2:$G$166,$G165)</f>
        <v>0</v>
      </c>
      <c r="AP165" s="82">
        <f ca="1">SUMIFS(Import!AP$2:AP$166,Import!$F$2:$F$166,$F165,Import!$G$2:$G$166,$G165)</f>
        <v>0</v>
      </c>
      <c r="AU165" s="82">
        <f ca="1">SUMIFS(Import!AU$2:AU$166,Import!$F$2:$F$166,$F165,Import!$G$2:$G$166,$G165)</f>
        <v>0</v>
      </c>
      <c r="AV165" s="82">
        <f ca="1">SUMIFS(Import!AV$2:AV$166,Import!$F$2:$F$166,$F165,Import!$G$2:$G$166,$G165)</f>
        <v>0</v>
      </c>
      <c r="AW165" s="82">
        <f ca="1">SUMIFS(Import!AW$2:AW$166,Import!$F$2:$F$166,$F165,Import!$G$2:$G$166,$G165)</f>
        <v>0</v>
      </c>
      <c r="BB165" s="82">
        <f ca="1">SUMIFS(Import!BB$2:BB$166,Import!$F$2:$F$166,$F165,Import!$G$2:$G$166,$G165)</f>
        <v>0</v>
      </c>
      <c r="BC165" s="82">
        <f ca="1">SUMIFS(Import!BC$2:BC$166,Import!$F$2:$F$166,$F165,Import!$G$2:$G$166,$G165)</f>
        <v>0</v>
      </c>
      <c r="BD165" s="82">
        <f ca="1">SUMIFS(Import!BD$2:BD$166,Import!$F$2:$F$166,$F165,Import!$G$2:$G$166,$G165)</f>
        <v>0</v>
      </c>
      <c r="BI165" s="82">
        <f ca="1">SUMIFS(Import!BI$2:BI$166,Import!$F$2:$F$166,$F165,Import!$G$2:$G$166,$G165)</f>
        <v>0</v>
      </c>
      <c r="BJ165" s="82">
        <f ca="1">SUMIFS(Import!BJ$2:BJ$166,Import!$F$2:$F$166,$F165,Import!$G$2:$G$166,$G165)</f>
        <v>0</v>
      </c>
      <c r="BK165" s="82">
        <f ca="1">SUMIFS(Import!BK$2:BK$166,Import!$F$2:$F$166,$F165,Import!$G$2:$G$166,$G165)</f>
        <v>0</v>
      </c>
      <c r="BP165" s="82">
        <f ca="1">SUMIFS(Import!BP$2:BP$166,Import!$F$2:$F$166,$F165,Import!$G$2:$G$166,$G165)</f>
        <v>0</v>
      </c>
      <c r="BQ165" s="82">
        <f ca="1">SUMIFS(Import!BQ$2:BQ$166,Import!$F$2:$F$166,$F165,Import!$G$2:$G$166,$G165)</f>
        <v>0</v>
      </c>
      <c r="BR165" s="82">
        <f ca="1">SUMIFS(Import!BR$2:BR$166,Import!$F$2:$F$166,$F165,Import!$G$2:$G$166,$G165)</f>
        <v>0</v>
      </c>
      <c r="BW165" s="82">
        <f ca="1">SUMIFS(Import!BW$2:BW$166,Import!$F$2:$F$166,$F165,Import!$G$2:$G$166,$G165)</f>
        <v>0</v>
      </c>
      <c r="BX165" s="82">
        <f ca="1">SUMIFS(Import!BX$2:BX$166,Import!$F$2:$F$166,$F165,Import!$G$2:$G$166,$G165)</f>
        <v>0</v>
      </c>
      <c r="BY165" s="82">
        <f ca="1">SUMIFS(Import!BY$2:BY$166,Import!$F$2:$F$166,$F165,Import!$G$2:$G$166,$G165)</f>
        <v>0</v>
      </c>
      <c r="CD165" s="82">
        <f ca="1">SUMIFS(Import!CD$2:CD$166,Import!$F$2:$F$166,$F165,Import!$G$2:$G$166,$G165)</f>
        <v>0</v>
      </c>
      <c r="CE165" s="82">
        <f ca="1">SUMIFS(Import!CE$2:CE$166,Import!$F$2:$F$166,$F165,Import!$G$2:$G$166,$G165)</f>
        <v>0</v>
      </c>
      <c r="CF165" s="82">
        <f ca="1">SUMIFS(Import!CF$2:CF$166,Import!$F$2:$F$166,$F165,Import!$G$2:$G$166,$G165)</f>
        <v>0</v>
      </c>
      <c r="CK165" s="82">
        <f ca="1">SUMIFS(Import!CK$2:CK$166,Import!$F$2:$F$166,$F165,Import!$G$2:$G$166,$G165)</f>
        <v>0</v>
      </c>
      <c r="CL165" s="82">
        <f ca="1">SUMIFS(Import!CL$2:CL$166,Import!$F$2:$F$166,$F165,Import!$G$2:$G$166,$G165)</f>
        <v>0</v>
      </c>
      <c r="CM165" s="82">
        <f ca="1">SUMIFS(Import!CM$2:CM$166,Import!$F$2:$F$166,$F165,Import!$G$2:$G$166,$G165)</f>
        <v>0</v>
      </c>
      <c r="CR165" s="82">
        <f ca="1">SUMIFS(Import!CR$2:CR$166,Import!$F$2:$F$166,$F165,Import!$G$2:$G$166,$G165)</f>
        <v>0</v>
      </c>
      <c r="CS165" s="82">
        <f ca="1">SUMIFS(Import!CS$2:CS$166,Import!$F$2:$F$166,$F165,Import!$G$2:$G$166,$G165)</f>
        <v>0</v>
      </c>
      <c r="CT165" s="82">
        <f ca="1">SUMIFS(Import!CT$2:CT$166,Import!$F$2:$F$166,$F165,Import!$G$2:$G$166,$G165)</f>
        <v>0</v>
      </c>
    </row>
    <row r="166" spans="1:98" s="107" customFormat="1" x14ac:dyDescent="0.15">
      <c r="A166" s="106" t="s">
        <v>28</v>
      </c>
      <c r="B166" s="107" t="s">
        <v>29</v>
      </c>
      <c r="C166" s="107">
        <v>2</v>
      </c>
      <c r="D166" s="107" t="s">
        <v>49</v>
      </c>
      <c r="E166" s="107">
        <v>39</v>
      </c>
      <c r="F166" s="107" t="s">
        <v>67</v>
      </c>
      <c r="G166" s="107">
        <v>1</v>
      </c>
      <c r="H166" s="154">
        <f>IF(SUMIFS(Import!H$2:H$237,Import!$F$2:$F$237,$F166,Import!$G$2:$G$237,$G166)=0,Data_T1!$H166,SUMIFS(Import!H$2:H$237,Import!$F$2:$F$237,$F166,Import!$G$2:$G$237,$G166))</f>
        <v>227</v>
      </c>
      <c r="I166" s="154">
        <f>SUMIFS(Import!I$2:I$237,Import!$F$2:$F$237,$F166,Import!$G$2:$G$237,$G166)</f>
        <v>101</v>
      </c>
      <c r="J166" s="107">
        <f>SUMIFS(Import!J$2:J$237,Import!$F$2:$F$237,$F166,Import!$G$2:$G$237,$G166)</f>
        <v>44.49</v>
      </c>
      <c r="K166" s="154">
        <f>SUMIFS(Import!K$2:K$237,Import!$F$2:$F$237,$F166,Import!$G$2:$G$237,$G166)</f>
        <v>126</v>
      </c>
      <c r="L166" s="107">
        <f>SUMIFS(Import!L$2:L$237,Import!$F$2:$F$237,$F166,Import!$G$2:$G$237,$G166)</f>
        <v>55.51</v>
      </c>
      <c r="M166" s="154">
        <f>SUMIFS(Import!M$2:M$237,Import!$F$2:$F$237,$F166,Import!$G$2:$G$237,$G166)</f>
        <v>1</v>
      </c>
      <c r="N166" s="107">
        <f>SUMIFS(Import!N$2:N$237,Import!$F$2:$F$237,$F166,Import!$G$2:$G$237,$G166)</f>
        <v>0.44</v>
      </c>
      <c r="O166" s="107">
        <f>SUMIFS(Import!O$2:O$237,Import!$F$2:$F$237,$F166,Import!$G$2:$G$237,$G166)</f>
        <v>0.79</v>
      </c>
      <c r="P166" s="154">
        <f>SUMIFS(Import!P$2:P$237,Import!$F$2:$F$237,$F166,Import!$G$2:$G$237,$G166)</f>
        <v>8</v>
      </c>
      <c r="Q166" s="107">
        <f>SUMIFS(Import!Q$2:Q$237,Import!$F$2:$F$237,$F166,Import!$G$2:$G$237,$G166)</f>
        <v>3.52</v>
      </c>
      <c r="R166" s="107">
        <f>SUMIFS(Import!R$2:R$237,Import!$F$2:$F$237,$F166,Import!$G$2:$G$237,$G166)</f>
        <v>6.35</v>
      </c>
      <c r="S166" s="154">
        <f>SUMIFS(Import!S$2:S$237,Import!$F$2:$F$237,$F166,Import!$G$2:$G$237,$G166)</f>
        <v>117</v>
      </c>
      <c r="T166" s="107">
        <f>SUMIFS(Import!T$2:T$237,Import!$F$2:$F$237,$F166,Import!$G$2:$G$237,$G166)</f>
        <v>51.54</v>
      </c>
      <c r="U166" s="107">
        <f>SUMIFS(Import!U$2:U$237,Import!$F$2:$F$237,$F166,Import!$G$2:$G$237,$G166)</f>
        <v>92.86</v>
      </c>
      <c r="V166" s="107">
        <v>1</v>
      </c>
      <c r="W166" s="107" t="s">
        <v>32</v>
      </c>
      <c r="X166" s="107" t="s">
        <v>33</v>
      </c>
      <c r="Y166" s="107" t="s">
        <v>34</v>
      </c>
      <c r="Z166" s="158">
        <f>SUMIFS(Import!Z$2:Z$237,Import!$F$2:$F$237,$F166,Import!$G$2:$G$237,$G166)</f>
        <v>79</v>
      </c>
      <c r="AA166" s="107">
        <f>SUMIFS(Import!AA$2:AA$237,Import!$F$2:$F$237,$F166,Import!$G$2:$G$237,$G166)</f>
        <v>34.799999999999997</v>
      </c>
      <c r="AB166" s="173">
        <f>SUMIFS(Import!AB$2:AB$237,Import!$F$2:$F$237,$F166,Import!$G$2:$G$237,$G166)</f>
        <v>67.52</v>
      </c>
      <c r="AC166" s="107">
        <v>2</v>
      </c>
      <c r="AD166" s="107" t="s">
        <v>35</v>
      </c>
      <c r="AE166" s="107" t="s">
        <v>36</v>
      </c>
      <c r="AF166" s="107" t="s">
        <v>37</v>
      </c>
      <c r="AG166" s="158">
        <f>SUMIFS(Import!AG$2:AG$237,Import!$F$2:$F$237,$F166,Import!$G$2:$G$237,$G166)</f>
        <v>38</v>
      </c>
      <c r="AH166" s="107">
        <f>SUMIFS(Import!AH$2:AH$237,Import!$F$2:$F$237,$F166,Import!$G$2:$G$237,$G166)</f>
        <v>16.739999999999998</v>
      </c>
      <c r="AI166" s="117">
        <f>SUMIFS(Import!AI$2:AI$237,Import!$F$2:$F$237,$F166,Import!$G$2:$G$237,$G166)</f>
        <v>32.479999999999997</v>
      </c>
      <c r="AN166" s="107">
        <f ca="1">SUMIFS(Import!AN$2:AN$166,Import!$F$2:$F$166,$F166,Import!$G$2:$G$166,$G166)</f>
        <v>0</v>
      </c>
      <c r="AO166" s="107">
        <f ca="1">SUMIFS(Import!AO$2:AO$166,Import!$F$2:$F$166,$F166,Import!$G$2:$G$166,$G166)</f>
        <v>0</v>
      </c>
      <c r="AP166" s="107">
        <f ca="1">SUMIFS(Import!AP$2:AP$166,Import!$F$2:$F$166,$F166,Import!$G$2:$G$166,$G166)</f>
        <v>0</v>
      </c>
      <c r="AU166" s="107">
        <f ca="1">SUMIFS(Import!AU$2:AU$166,Import!$F$2:$F$166,$F166,Import!$G$2:$G$166,$G166)</f>
        <v>0</v>
      </c>
      <c r="AV166" s="107">
        <f ca="1">SUMIFS(Import!AV$2:AV$166,Import!$F$2:$F$166,$F166,Import!$G$2:$G$166,$G166)</f>
        <v>0</v>
      </c>
      <c r="AW166" s="107">
        <f ca="1">SUMIFS(Import!AW$2:AW$166,Import!$F$2:$F$166,$F166,Import!$G$2:$G$166,$G166)</f>
        <v>0</v>
      </c>
      <c r="BB166" s="107">
        <f ca="1">SUMIFS(Import!BB$2:BB$166,Import!$F$2:$F$166,$F166,Import!$G$2:$G$166,$G166)</f>
        <v>0</v>
      </c>
      <c r="BC166" s="107">
        <f ca="1">SUMIFS(Import!BC$2:BC$166,Import!$F$2:$F$166,$F166,Import!$G$2:$G$166,$G166)</f>
        <v>0</v>
      </c>
      <c r="BD166" s="107">
        <f ca="1">SUMIFS(Import!BD$2:BD$166,Import!$F$2:$F$166,$F166,Import!$G$2:$G$166,$G166)</f>
        <v>0</v>
      </c>
      <c r="BI166" s="107">
        <f ca="1">SUMIFS(Import!BI$2:BI$166,Import!$F$2:$F$166,$F166,Import!$G$2:$G$166,$G166)</f>
        <v>0</v>
      </c>
      <c r="BJ166" s="107">
        <f ca="1">SUMIFS(Import!BJ$2:BJ$166,Import!$F$2:$F$166,$F166,Import!$G$2:$G$166,$G166)</f>
        <v>0</v>
      </c>
      <c r="BK166" s="107">
        <f ca="1">SUMIFS(Import!BK$2:BK$166,Import!$F$2:$F$166,$F166,Import!$G$2:$G$166,$G166)</f>
        <v>0</v>
      </c>
      <c r="BP166" s="107">
        <f ca="1">SUMIFS(Import!BP$2:BP$166,Import!$F$2:$F$166,$F166,Import!$G$2:$G$166,$G166)</f>
        <v>0</v>
      </c>
      <c r="BQ166" s="107">
        <f ca="1">SUMIFS(Import!BQ$2:BQ$166,Import!$F$2:$F$166,$F166,Import!$G$2:$G$166,$G166)</f>
        <v>0</v>
      </c>
      <c r="BR166" s="107">
        <f ca="1">SUMIFS(Import!BR$2:BR$166,Import!$F$2:$F$166,$F166,Import!$G$2:$G$166,$G166)</f>
        <v>0</v>
      </c>
      <c r="BW166" s="107">
        <f ca="1">SUMIFS(Import!BW$2:BW$166,Import!$F$2:$F$166,$F166,Import!$G$2:$G$166,$G166)</f>
        <v>0</v>
      </c>
      <c r="BX166" s="107">
        <f ca="1">SUMIFS(Import!BX$2:BX$166,Import!$F$2:$F$166,$F166,Import!$G$2:$G$166,$G166)</f>
        <v>0</v>
      </c>
      <c r="BY166" s="107">
        <f ca="1">SUMIFS(Import!BY$2:BY$166,Import!$F$2:$F$166,$F166,Import!$G$2:$G$166,$G166)</f>
        <v>0</v>
      </c>
      <c r="CD166" s="107">
        <f ca="1">SUMIFS(Import!CD$2:CD$166,Import!$F$2:$F$166,$F166,Import!$G$2:$G$166,$G166)</f>
        <v>0</v>
      </c>
      <c r="CE166" s="107">
        <f ca="1">SUMIFS(Import!CE$2:CE$166,Import!$F$2:$F$166,$F166,Import!$G$2:$G$166,$G166)</f>
        <v>0</v>
      </c>
      <c r="CF166" s="107">
        <f ca="1">SUMIFS(Import!CF$2:CF$166,Import!$F$2:$F$166,$F166,Import!$G$2:$G$166,$G166)</f>
        <v>0</v>
      </c>
      <c r="CK166" s="107">
        <f ca="1">SUMIFS(Import!CK$2:CK$166,Import!$F$2:$F$166,$F166,Import!$G$2:$G$166,$G166)</f>
        <v>0</v>
      </c>
      <c r="CL166" s="107">
        <f ca="1">SUMIFS(Import!CL$2:CL$166,Import!$F$2:$F$166,$F166,Import!$G$2:$G$166,$G166)</f>
        <v>0</v>
      </c>
      <c r="CM166" s="107">
        <f ca="1">SUMIFS(Import!CM$2:CM$166,Import!$F$2:$F$166,$F166,Import!$G$2:$G$166,$G166)</f>
        <v>0</v>
      </c>
      <c r="CR166" s="107">
        <f ca="1">SUMIFS(Import!CR$2:CR$166,Import!$F$2:$F$166,$F166,Import!$G$2:$G$166,$G166)</f>
        <v>0</v>
      </c>
      <c r="CS166" s="107">
        <f ca="1">SUMIFS(Import!CS$2:CS$166,Import!$F$2:$F$166,$F166,Import!$G$2:$G$166,$G166)</f>
        <v>0</v>
      </c>
      <c r="CT166" s="107">
        <f ca="1">SUMIFS(Import!CT$2:CT$166,Import!$F$2:$F$166,$F166,Import!$G$2:$G$166,$G166)</f>
        <v>0</v>
      </c>
    </row>
    <row r="167" spans="1:98" s="25" customFormat="1" x14ac:dyDescent="0.15">
      <c r="A167" s="109" t="s">
        <v>28</v>
      </c>
      <c r="B167" s="25" t="s">
        <v>29</v>
      </c>
      <c r="C167" s="25">
        <v>2</v>
      </c>
      <c r="D167" s="25" t="s">
        <v>49</v>
      </c>
      <c r="E167" s="25">
        <v>39</v>
      </c>
      <c r="F167" s="25" t="s">
        <v>67</v>
      </c>
      <c r="G167" s="25">
        <v>2</v>
      </c>
      <c r="H167" s="156">
        <f>IF(SUMIFS(Import!H$2:H$237,Import!$F$2:$F$237,$F167,Import!$G$2:$G$237,$G167)=0,Data_T1!$H167,SUMIFS(Import!H$2:H$237,Import!$F$2:$F$237,$F167,Import!$G$2:$G$237,$G167))</f>
        <v>141</v>
      </c>
      <c r="I167" s="156">
        <f>SUMIFS(Import!I$2:I$237,Import!$F$2:$F$237,$F167,Import!$G$2:$G$237,$G167)</f>
        <v>66</v>
      </c>
      <c r="J167" s="25">
        <f>SUMIFS(Import!J$2:J$237,Import!$F$2:$F$237,$F167,Import!$G$2:$G$237,$G167)</f>
        <v>46.81</v>
      </c>
      <c r="K167" s="156">
        <f>SUMIFS(Import!K$2:K$237,Import!$F$2:$F$237,$F167,Import!$G$2:$G$237,$G167)</f>
        <v>75</v>
      </c>
      <c r="L167" s="25">
        <f>SUMIFS(Import!L$2:L$237,Import!$F$2:$F$237,$F167,Import!$G$2:$G$237,$G167)</f>
        <v>53.19</v>
      </c>
      <c r="M167" s="156">
        <f>SUMIFS(Import!M$2:M$237,Import!$F$2:$F$237,$F167,Import!$G$2:$G$237,$G167)</f>
        <v>4</v>
      </c>
      <c r="N167" s="25">
        <f>SUMIFS(Import!N$2:N$237,Import!$F$2:$F$237,$F167,Import!$G$2:$G$237,$G167)</f>
        <v>2.84</v>
      </c>
      <c r="O167" s="25">
        <f>SUMIFS(Import!O$2:O$237,Import!$F$2:$F$237,$F167,Import!$G$2:$G$237,$G167)</f>
        <v>5.33</v>
      </c>
      <c r="P167" s="156">
        <f>SUMIFS(Import!P$2:P$237,Import!$F$2:$F$237,$F167,Import!$G$2:$G$237,$G167)</f>
        <v>3</v>
      </c>
      <c r="Q167" s="25">
        <f>SUMIFS(Import!Q$2:Q$237,Import!$F$2:$F$237,$F167,Import!$G$2:$G$237,$G167)</f>
        <v>2.13</v>
      </c>
      <c r="R167" s="25">
        <f>SUMIFS(Import!R$2:R$237,Import!$F$2:$F$237,$F167,Import!$G$2:$G$237,$G167)</f>
        <v>4</v>
      </c>
      <c r="S167" s="156">
        <f>SUMIFS(Import!S$2:S$237,Import!$F$2:$F$237,$F167,Import!$G$2:$G$237,$G167)</f>
        <v>68</v>
      </c>
      <c r="T167" s="25">
        <f>SUMIFS(Import!T$2:T$237,Import!$F$2:$F$237,$F167,Import!$G$2:$G$237,$G167)</f>
        <v>48.23</v>
      </c>
      <c r="U167" s="25">
        <f>SUMIFS(Import!U$2:U$237,Import!$F$2:$F$237,$F167,Import!$G$2:$G$237,$G167)</f>
        <v>90.67</v>
      </c>
      <c r="V167" s="25">
        <v>1</v>
      </c>
      <c r="W167" s="25" t="s">
        <v>32</v>
      </c>
      <c r="X167" s="25" t="s">
        <v>33</v>
      </c>
      <c r="Y167" s="25" t="s">
        <v>34</v>
      </c>
      <c r="Z167" s="160">
        <f>SUMIFS(Import!Z$2:Z$237,Import!$F$2:$F$237,$F167,Import!$G$2:$G$237,$G167)</f>
        <v>24</v>
      </c>
      <c r="AA167" s="25">
        <f>SUMIFS(Import!AA$2:AA$237,Import!$F$2:$F$237,$F167,Import!$G$2:$G$237,$G167)</f>
        <v>17.02</v>
      </c>
      <c r="AB167" s="176">
        <f>SUMIFS(Import!AB$2:AB$237,Import!$F$2:$F$237,$F167,Import!$G$2:$G$237,$G167)</f>
        <v>35.29</v>
      </c>
      <c r="AC167" s="25">
        <v>2</v>
      </c>
      <c r="AD167" s="25" t="s">
        <v>35</v>
      </c>
      <c r="AE167" s="25" t="s">
        <v>36</v>
      </c>
      <c r="AF167" s="25" t="s">
        <v>37</v>
      </c>
      <c r="AG167" s="160">
        <f>SUMIFS(Import!AG$2:AG$237,Import!$F$2:$F$237,$F167,Import!$G$2:$G$237,$G167)</f>
        <v>44</v>
      </c>
      <c r="AH167" s="25">
        <f>SUMIFS(Import!AH$2:AH$237,Import!$F$2:$F$237,$F167,Import!$G$2:$G$237,$G167)</f>
        <v>31.21</v>
      </c>
      <c r="AI167" s="118">
        <f>SUMIFS(Import!AI$2:AI$237,Import!$F$2:$F$237,$F167,Import!$G$2:$G$237,$G167)</f>
        <v>64.709999999999994</v>
      </c>
      <c r="AN167" s="25">
        <f ca="1">SUMIFS(Import!AN$2:AN$166,Import!$F$2:$F$166,$F167,Import!$G$2:$G$166,$G167)</f>
        <v>0</v>
      </c>
      <c r="AO167" s="25">
        <f ca="1">SUMIFS(Import!AO$2:AO$166,Import!$F$2:$F$166,$F167,Import!$G$2:$G$166,$G167)</f>
        <v>0</v>
      </c>
      <c r="AP167" s="25">
        <f ca="1">SUMIFS(Import!AP$2:AP$166,Import!$F$2:$F$166,$F167,Import!$G$2:$G$166,$G167)</f>
        <v>0</v>
      </c>
      <c r="AU167" s="25">
        <f ca="1">SUMIFS(Import!AU$2:AU$166,Import!$F$2:$F$166,$F167,Import!$G$2:$G$166,$G167)</f>
        <v>0</v>
      </c>
      <c r="AV167" s="25">
        <f ca="1">SUMIFS(Import!AV$2:AV$166,Import!$F$2:$F$166,$F167,Import!$G$2:$G$166,$G167)</f>
        <v>0</v>
      </c>
      <c r="AW167" s="25">
        <f ca="1">SUMIFS(Import!AW$2:AW$166,Import!$F$2:$F$166,$F167,Import!$G$2:$G$166,$G167)</f>
        <v>0</v>
      </c>
      <c r="BB167" s="25">
        <f ca="1">SUMIFS(Import!BB$2:BB$166,Import!$F$2:$F$166,$F167,Import!$G$2:$G$166,$G167)</f>
        <v>0</v>
      </c>
      <c r="BC167" s="25">
        <f ca="1">SUMIFS(Import!BC$2:BC$166,Import!$F$2:$F$166,$F167,Import!$G$2:$G$166,$G167)</f>
        <v>0</v>
      </c>
      <c r="BD167" s="25">
        <f ca="1">SUMIFS(Import!BD$2:BD$166,Import!$F$2:$F$166,$F167,Import!$G$2:$G$166,$G167)</f>
        <v>0</v>
      </c>
      <c r="BI167" s="25">
        <f ca="1">SUMIFS(Import!BI$2:BI$166,Import!$F$2:$F$166,$F167,Import!$G$2:$G$166,$G167)</f>
        <v>0</v>
      </c>
      <c r="BJ167" s="25">
        <f ca="1">SUMIFS(Import!BJ$2:BJ$166,Import!$F$2:$F$166,$F167,Import!$G$2:$G$166,$G167)</f>
        <v>0</v>
      </c>
      <c r="BK167" s="25">
        <f ca="1">SUMIFS(Import!BK$2:BK$166,Import!$F$2:$F$166,$F167,Import!$G$2:$G$166,$G167)</f>
        <v>0</v>
      </c>
      <c r="BP167" s="25">
        <f ca="1">SUMIFS(Import!BP$2:BP$166,Import!$F$2:$F$166,$F167,Import!$G$2:$G$166,$G167)</f>
        <v>0</v>
      </c>
      <c r="BQ167" s="25">
        <f ca="1">SUMIFS(Import!BQ$2:BQ$166,Import!$F$2:$F$166,$F167,Import!$G$2:$G$166,$G167)</f>
        <v>0</v>
      </c>
      <c r="BR167" s="25">
        <f ca="1">SUMIFS(Import!BR$2:BR$166,Import!$F$2:$F$166,$F167,Import!$G$2:$G$166,$G167)</f>
        <v>0</v>
      </c>
      <c r="BW167" s="25">
        <f ca="1">SUMIFS(Import!BW$2:BW$166,Import!$F$2:$F$166,$F167,Import!$G$2:$G$166,$G167)</f>
        <v>0</v>
      </c>
      <c r="BX167" s="25">
        <f ca="1">SUMIFS(Import!BX$2:BX$166,Import!$F$2:$F$166,$F167,Import!$G$2:$G$166,$G167)</f>
        <v>0</v>
      </c>
      <c r="BY167" s="25">
        <f ca="1">SUMIFS(Import!BY$2:BY$166,Import!$F$2:$F$166,$F167,Import!$G$2:$G$166,$G167)</f>
        <v>0</v>
      </c>
      <c r="CD167" s="25">
        <f ca="1">SUMIFS(Import!CD$2:CD$166,Import!$F$2:$F$166,$F167,Import!$G$2:$G$166,$G167)</f>
        <v>0</v>
      </c>
      <c r="CE167" s="25">
        <f ca="1">SUMIFS(Import!CE$2:CE$166,Import!$F$2:$F$166,$F167,Import!$G$2:$G$166,$G167)</f>
        <v>0</v>
      </c>
      <c r="CF167" s="25">
        <f ca="1">SUMIFS(Import!CF$2:CF$166,Import!$F$2:$F$166,$F167,Import!$G$2:$G$166,$G167)</f>
        <v>0</v>
      </c>
      <c r="CK167" s="25">
        <f ca="1">SUMIFS(Import!CK$2:CK$166,Import!$F$2:$F$166,$F167,Import!$G$2:$G$166,$G167)</f>
        <v>0</v>
      </c>
      <c r="CL167" s="25">
        <f ca="1">SUMIFS(Import!CL$2:CL$166,Import!$F$2:$F$166,$F167,Import!$G$2:$G$166,$G167)</f>
        <v>0</v>
      </c>
      <c r="CM167" s="25">
        <f ca="1">SUMIFS(Import!CM$2:CM$166,Import!$F$2:$F$166,$F167,Import!$G$2:$G$166,$G167)</f>
        <v>0</v>
      </c>
      <c r="CR167" s="25">
        <f ca="1">SUMIFS(Import!CR$2:CR$166,Import!$F$2:$F$166,$F167,Import!$G$2:$G$166,$G167)</f>
        <v>0</v>
      </c>
      <c r="CS167" s="25">
        <f ca="1">SUMIFS(Import!CS$2:CS$166,Import!$F$2:$F$166,$F167,Import!$G$2:$G$166,$G167)</f>
        <v>0</v>
      </c>
      <c r="CT167" s="25">
        <f ca="1">SUMIFS(Import!CT$2:CT$166,Import!$F$2:$F$166,$F167,Import!$G$2:$G$166,$G167)</f>
        <v>0</v>
      </c>
    </row>
    <row r="168" spans="1:98" s="25" customFormat="1" x14ac:dyDescent="0.15">
      <c r="A168" s="109" t="s">
        <v>28</v>
      </c>
      <c r="B168" s="25" t="s">
        <v>29</v>
      </c>
      <c r="C168" s="25">
        <v>2</v>
      </c>
      <c r="D168" s="25" t="s">
        <v>49</v>
      </c>
      <c r="E168" s="25">
        <v>39</v>
      </c>
      <c r="F168" s="25" t="s">
        <v>67</v>
      </c>
      <c r="G168" s="25">
        <v>3</v>
      </c>
      <c r="H168" s="156">
        <f>IF(SUMIFS(Import!H$2:H$237,Import!$F$2:$F$237,$F168,Import!$G$2:$G$237,$G168)=0,Data_T1!$H168,SUMIFS(Import!H$2:H$237,Import!$F$2:$F$237,$F168,Import!$G$2:$G$237,$G168))</f>
        <v>280</v>
      </c>
      <c r="I168" s="156">
        <f>SUMIFS(Import!I$2:I$237,Import!$F$2:$F$237,$F168,Import!$G$2:$G$237,$G168)</f>
        <v>166</v>
      </c>
      <c r="J168" s="25">
        <f>SUMIFS(Import!J$2:J$237,Import!$F$2:$F$237,$F168,Import!$G$2:$G$237,$G168)</f>
        <v>59.29</v>
      </c>
      <c r="K168" s="156">
        <f>SUMIFS(Import!K$2:K$237,Import!$F$2:$F$237,$F168,Import!$G$2:$G$237,$G168)</f>
        <v>114</v>
      </c>
      <c r="L168" s="25">
        <f>SUMIFS(Import!L$2:L$237,Import!$F$2:$F$237,$F168,Import!$G$2:$G$237,$G168)</f>
        <v>40.71</v>
      </c>
      <c r="M168" s="156">
        <f>SUMIFS(Import!M$2:M$237,Import!$F$2:$F$237,$F168,Import!$G$2:$G$237,$G168)</f>
        <v>7</v>
      </c>
      <c r="N168" s="25">
        <f>SUMIFS(Import!N$2:N$237,Import!$F$2:$F$237,$F168,Import!$G$2:$G$237,$G168)</f>
        <v>2.5</v>
      </c>
      <c r="O168" s="25">
        <f>SUMIFS(Import!O$2:O$237,Import!$F$2:$F$237,$F168,Import!$G$2:$G$237,$G168)</f>
        <v>6.14</v>
      </c>
      <c r="P168" s="156">
        <f>SUMIFS(Import!P$2:P$237,Import!$F$2:$F$237,$F168,Import!$G$2:$G$237,$G168)</f>
        <v>13</v>
      </c>
      <c r="Q168" s="25">
        <f>SUMIFS(Import!Q$2:Q$237,Import!$F$2:$F$237,$F168,Import!$G$2:$G$237,$G168)</f>
        <v>4.6399999999999997</v>
      </c>
      <c r="R168" s="25">
        <f>SUMIFS(Import!R$2:R$237,Import!$F$2:$F$237,$F168,Import!$G$2:$G$237,$G168)</f>
        <v>11.4</v>
      </c>
      <c r="S168" s="156">
        <f>SUMIFS(Import!S$2:S$237,Import!$F$2:$F$237,$F168,Import!$G$2:$G$237,$G168)</f>
        <v>94</v>
      </c>
      <c r="T168" s="25">
        <f>SUMIFS(Import!T$2:T$237,Import!$F$2:$F$237,$F168,Import!$G$2:$G$237,$G168)</f>
        <v>33.57</v>
      </c>
      <c r="U168" s="25">
        <f>SUMIFS(Import!U$2:U$237,Import!$F$2:$F$237,$F168,Import!$G$2:$G$237,$G168)</f>
        <v>82.46</v>
      </c>
      <c r="V168" s="25">
        <v>1</v>
      </c>
      <c r="W168" s="25" t="s">
        <v>32</v>
      </c>
      <c r="X168" s="25" t="s">
        <v>33</v>
      </c>
      <c r="Y168" s="25" t="s">
        <v>34</v>
      </c>
      <c r="Z168" s="160">
        <f>SUMIFS(Import!Z$2:Z$237,Import!$F$2:$F$237,$F168,Import!$G$2:$G$237,$G168)</f>
        <v>56</v>
      </c>
      <c r="AA168" s="25">
        <f>SUMIFS(Import!AA$2:AA$237,Import!$F$2:$F$237,$F168,Import!$G$2:$G$237,$G168)</f>
        <v>20</v>
      </c>
      <c r="AB168" s="176">
        <f>SUMIFS(Import!AB$2:AB$237,Import!$F$2:$F$237,$F168,Import!$G$2:$G$237,$G168)</f>
        <v>59.57</v>
      </c>
      <c r="AC168" s="25">
        <v>2</v>
      </c>
      <c r="AD168" s="25" t="s">
        <v>35</v>
      </c>
      <c r="AE168" s="25" t="s">
        <v>36</v>
      </c>
      <c r="AF168" s="25" t="s">
        <v>37</v>
      </c>
      <c r="AG168" s="160">
        <f>SUMIFS(Import!AG$2:AG$237,Import!$F$2:$F$237,$F168,Import!$G$2:$G$237,$G168)</f>
        <v>38</v>
      </c>
      <c r="AH168" s="25">
        <f>SUMIFS(Import!AH$2:AH$237,Import!$F$2:$F$237,$F168,Import!$G$2:$G$237,$G168)</f>
        <v>13.57</v>
      </c>
      <c r="AI168" s="118">
        <f>SUMIFS(Import!AI$2:AI$237,Import!$F$2:$F$237,$F168,Import!$G$2:$G$237,$G168)</f>
        <v>40.43</v>
      </c>
      <c r="AN168" s="25">
        <f ca="1">SUMIFS(Import!AN$2:AN$166,Import!$F$2:$F$166,$F168,Import!$G$2:$G$166,$G168)</f>
        <v>0</v>
      </c>
      <c r="AO168" s="25">
        <f ca="1">SUMIFS(Import!AO$2:AO$166,Import!$F$2:$F$166,$F168,Import!$G$2:$G$166,$G168)</f>
        <v>0</v>
      </c>
      <c r="AP168" s="25">
        <f ca="1">SUMIFS(Import!AP$2:AP$166,Import!$F$2:$F$166,$F168,Import!$G$2:$G$166,$G168)</f>
        <v>0</v>
      </c>
      <c r="AU168" s="25">
        <f ca="1">SUMIFS(Import!AU$2:AU$166,Import!$F$2:$F$166,$F168,Import!$G$2:$G$166,$G168)</f>
        <v>0</v>
      </c>
      <c r="AV168" s="25">
        <f ca="1">SUMIFS(Import!AV$2:AV$166,Import!$F$2:$F$166,$F168,Import!$G$2:$G$166,$G168)</f>
        <v>0</v>
      </c>
      <c r="AW168" s="25">
        <f ca="1">SUMIFS(Import!AW$2:AW$166,Import!$F$2:$F$166,$F168,Import!$G$2:$G$166,$G168)</f>
        <v>0</v>
      </c>
      <c r="BB168" s="25">
        <f ca="1">SUMIFS(Import!BB$2:BB$166,Import!$F$2:$F$166,$F168,Import!$G$2:$G$166,$G168)</f>
        <v>0</v>
      </c>
      <c r="BC168" s="25">
        <f ca="1">SUMIFS(Import!BC$2:BC$166,Import!$F$2:$F$166,$F168,Import!$G$2:$G$166,$G168)</f>
        <v>0</v>
      </c>
      <c r="BD168" s="25">
        <f ca="1">SUMIFS(Import!BD$2:BD$166,Import!$F$2:$F$166,$F168,Import!$G$2:$G$166,$G168)</f>
        <v>0</v>
      </c>
      <c r="BI168" s="25">
        <f ca="1">SUMIFS(Import!BI$2:BI$166,Import!$F$2:$F$166,$F168,Import!$G$2:$G$166,$G168)</f>
        <v>0</v>
      </c>
      <c r="BJ168" s="25">
        <f ca="1">SUMIFS(Import!BJ$2:BJ$166,Import!$F$2:$F$166,$F168,Import!$G$2:$G$166,$G168)</f>
        <v>0</v>
      </c>
      <c r="BK168" s="25">
        <f ca="1">SUMIFS(Import!BK$2:BK$166,Import!$F$2:$F$166,$F168,Import!$G$2:$G$166,$G168)</f>
        <v>0</v>
      </c>
      <c r="BP168" s="25">
        <f ca="1">SUMIFS(Import!BP$2:BP$166,Import!$F$2:$F$166,$F168,Import!$G$2:$G$166,$G168)</f>
        <v>0</v>
      </c>
      <c r="BQ168" s="25">
        <f ca="1">SUMIFS(Import!BQ$2:BQ$166,Import!$F$2:$F$166,$F168,Import!$G$2:$G$166,$G168)</f>
        <v>0</v>
      </c>
      <c r="BR168" s="25">
        <f ca="1">SUMIFS(Import!BR$2:BR$166,Import!$F$2:$F$166,$F168,Import!$G$2:$G$166,$G168)</f>
        <v>0</v>
      </c>
      <c r="BW168" s="25">
        <f ca="1">SUMIFS(Import!BW$2:BW$166,Import!$F$2:$F$166,$F168,Import!$G$2:$G$166,$G168)</f>
        <v>0</v>
      </c>
      <c r="BX168" s="25">
        <f ca="1">SUMIFS(Import!BX$2:BX$166,Import!$F$2:$F$166,$F168,Import!$G$2:$G$166,$G168)</f>
        <v>0</v>
      </c>
      <c r="BY168" s="25">
        <f ca="1">SUMIFS(Import!BY$2:BY$166,Import!$F$2:$F$166,$F168,Import!$G$2:$G$166,$G168)</f>
        <v>0</v>
      </c>
      <c r="CD168" s="25">
        <f ca="1">SUMIFS(Import!CD$2:CD$166,Import!$F$2:$F$166,$F168,Import!$G$2:$G$166,$G168)</f>
        <v>0</v>
      </c>
      <c r="CE168" s="25">
        <f ca="1">SUMIFS(Import!CE$2:CE$166,Import!$F$2:$F$166,$F168,Import!$G$2:$G$166,$G168)</f>
        <v>0</v>
      </c>
      <c r="CF168" s="25">
        <f ca="1">SUMIFS(Import!CF$2:CF$166,Import!$F$2:$F$166,$F168,Import!$G$2:$G$166,$G168)</f>
        <v>0</v>
      </c>
      <c r="CK168" s="25">
        <f ca="1">SUMIFS(Import!CK$2:CK$166,Import!$F$2:$F$166,$F168,Import!$G$2:$G$166,$G168)</f>
        <v>0</v>
      </c>
      <c r="CL168" s="25">
        <f ca="1">SUMIFS(Import!CL$2:CL$166,Import!$F$2:$F$166,$F168,Import!$G$2:$G$166,$G168)</f>
        <v>0</v>
      </c>
      <c r="CM168" s="25">
        <f ca="1">SUMIFS(Import!CM$2:CM$166,Import!$F$2:$F$166,$F168,Import!$G$2:$G$166,$G168)</f>
        <v>0</v>
      </c>
      <c r="CR168" s="25">
        <f ca="1">SUMIFS(Import!CR$2:CR$166,Import!$F$2:$F$166,$F168,Import!$G$2:$G$166,$G168)</f>
        <v>0</v>
      </c>
      <c r="CS168" s="25">
        <f ca="1">SUMIFS(Import!CS$2:CS$166,Import!$F$2:$F$166,$F168,Import!$G$2:$G$166,$G168)</f>
        <v>0</v>
      </c>
      <c r="CT168" s="25">
        <f ca="1">SUMIFS(Import!CT$2:CT$166,Import!$F$2:$F$166,$F168,Import!$G$2:$G$166,$G168)</f>
        <v>0</v>
      </c>
    </row>
    <row r="169" spans="1:98" s="82" customFormat="1" ht="14" thickBot="1" x14ac:dyDescent="0.2">
      <c r="A169" s="108" t="s">
        <v>28</v>
      </c>
      <c r="B169" s="82" t="s">
        <v>29</v>
      </c>
      <c r="C169" s="82">
        <v>2</v>
      </c>
      <c r="D169" s="82" t="s">
        <v>49</v>
      </c>
      <c r="E169" s="82">
        <v>39</v>
      </c>
      <c r="F169" s="82" t="s">
        <v>67</v>
      </c>
      <c r="G169" s="82">
        <v>4</v>
      </c>
      <c r="H169" s="155">
        <f>IF(SUMIFS(Import!H$2:H$237,Import!$F$2:$F$237,$F169,Import!$G$2:$G$237,$G169)=0,Data_T1!$H169,SUMIFS(Import!H$2:H$237,Import!$F$2:$F$237,$F169,Import!$G$2:$G$237,$G169))</f>
        <v>254</v>
      </c>
      <c r="I169" s="155">
        <f>SUMIFS(Import!I$2:I$237,Import!$F$2:$F$237,$F169,Import!$G$2:$G$237,$G169)</f>
        <v>137</v>
      </c>
      <c r="J169" s="82">
        <f>SUMIFS(Import!J$2:J$237,Import!$F$2:$F$237,$F169,Import!$G$2:$G$237,$G169)</f>
        <v>53.94</v>
      </c>
      <c r="K169" s="155">
        <f>SUMIFS(Import!K$2:K$237,Import!$F$2:$F$237,$F169,Import!$G$2:$G$237,$G169)</f>
        <v>117</v>
      </c>
      <c r="L169" s="82">
        <f>SUMIFS(Import!L$2:L$237,Import!$F$2:$F$237,$F169,Import!$G$2:$G$237,$G169)</f>
        <v>46.06</v>
      </c>
      <c r="M169" s="155">
        <f>SUMIFS(Import!M$2:M$237,Import!$F$2:$F$237,$F169,Import!$G$2:$G$237,$G169)</f>
        <v>3</v>
      </c>
      <c r="N169" s="82">
        <f>SUMIFS(Import!N$2:N$237,Import!$F$2:$F$237,$F169,Import!$G$2:$G$237,$G169)</f>
        <v>1.18</v>
      </c>
      <c r="O169" s="82">
        <f>SUMIFS(Import!O$2:O$237,Import!$F$2:$F$237,$F169,Import!$G$2:$G$237,$G169)</f>
        <v>2.56</v>
      </c>
      <c r="P169" s="155">
        <f>SUMIFS(Import!P$2:P$237,Import!$F$2:$F$237,$F169,Import!$G$2:$G$237,$G169)</f>
        <v>8</v>
      </c>
      <c r="Q169" s="82">
        <f>SUMIFS(Import!Q$2:Q$237,Import!$F$2:$F$237,$F169,Import!$G$2:$G$237,$G169)</f>
        <v>3.15</v>
      </c>
      <c r="R169" s="82">
        <f>SUMIFS(Import!R$2:R$237,Import!$F$2:$F$237,$F169,Import!$G$2:$G$237,$G169)</f>
        <v>6.84</v>
      </c>
      <c r="S169" s="155">
        <f>SUMIFS(Import!S$2:S$237,Import!$F$2:$F$237,$F169,Import!$G$2:$G$237,$G169)</f>
        <v>106</v>
      </c>
      <c r="T169" s="82">
        <f>SUMIFS(Import!T$2:T$237,Import!$F$2:$F$237,$F169,Import!$G$2:$G$237,$G169)</f>
        <v>41.73</v>
      </c>
      <c r="U169" s="82">
        <f>SUMIFS(Import!U$2:U$237,Import!$F$2:$F$237,$F169,Import!$G$2:$G$237,$G169)</f>
        <v>90.6</v>
      </c>
      <c r="V169" s="82">
        <v>1</v>
      </c>
      <c r="W169" s="82" t="s">
        <v>32</v>
      </c>
      <c r="X169" s="82" t="s">
        <v>33</v>
      </c>
      <c r="Y169" s="82" t="s">
        <v>34</v>
      </c>
      <c r="Z169" s="159">
        <f>SUMIFS(Import!Z$2:Z$237,Import!$F$2:$F$237,$F169,Import!$G$2:$G$237,$G169)</f>
        <v>72</v>
      </c>
      <c r="AA169" s="82">
        <f>SUMIFS(Import!AA$2:AA$237,Import!$F$2:$F$237,$F169,Import!$G$2:$G$237,$G169)</f>
        <v>28.35</v>
      </c>
      <c r="AB169" s="170">
        <f>SUMIFS(Import!AB$2:AB$237,Import!$F$2:$F$237,$F169,Import!$G$2:$G$237,$G169)</f>
        <v>67.92</v>
      </c>
      <c r="AC169" s="82">
        <v>2</v>
      </c>
      <c r="AD169" s="82" t="s">
        <v>35</v>
      </c>
      <c r="AE169" s="82" t="s">
        <v>36</v>
      </c>
      <c r="AF169" s="82" t="s">
        <v>37</v>
      </c>
      <c r="AG169" s="159">
        <f>SUMIFS(Import!AG$2:AG$237,Import!$F$2:$F$237,$F169,Import!$G$2:$G$237,$G169)</f>
        <v>34</v>
      </c>
      <c r="AH169" s="82">
        <f>SUMIFS(Import!AH$2:AH$237,Import!$F$2:$F$237,$F169,Import!$G$2:$G$237,$G169)</f>
        <v>13.39</v>
      </c>
      <c r="AI169" s="119">
        <f>SUMIFS(Import!AI$2:AI$237,Import!$F$2:$F$237,$F169,Import!$G$2:$G$237,$G169)</f>
        <v>32.08</v>
      </c>
      <c r="AN169" s="82">
        <f ca="1">SUMIFS(Import!AN$2:AN$166,Import!$F$2:$F$166,$F169,Import!$G$2:$G$166,$G169)</f>
        <v>0</v>
      </c>
      <c r="AO169" s="82">
        <f ca="1">SUMIFS(Import!AO$2:AO$166,Import!$F$2:$F$166,$F169,Import!$G$2:$G$166,$G169)</f>
        <v>0</v>
      </c>
      <c r="AP169" s="82">
        <f ca="1">SUMIFS(Import!AP$2:AP$166,Import!$F$2:$F$166,$F169,Import!$G$2:$G$166,$G169)</f>
        <v>0</v>
      </c>
      <c r="AU169" s="82">
        <f ca="1">SUMIFS(Import!AU$2:AU$166,Import!$F$2:$F$166,$F169,Import!$G$2:$G$166,$G169)</f>
        <v>0</v>
      </c>
      <c r="AV169" s="82">
        <f ca="1">SUMIFS(Import!AV$2:AV$166,Import!$F$2:$F$166,$F169,Import!$G$2:$G$166,$G169)</f>
        <v>0</v>
      </c>
      <c r="AW169" s="82">
        <f ca="1">SUMIFS(Import!AW$2:AW$166,Import!$F$2:$F$166,$F169,Import!$G$2:$G$166,$G169)</f>
        <v>0</v>
      </c>
      <c r="BB169" s="82">
        <f ca="1">SUMIFS(Import!BB$2:BB$166,Import!$F$2:$F$166,$F169,Import!$G$2:$G$166,$G169)</f>
        <v>0</v>
      </c>
      <c r="BC169" s="82">
        <f ca="1">SUMIFS(Import!BC$2:BC$166,Import!$F$2:$F$166,$F169,Import!$G$2:$G$166,$G169)</f>
        <v>0</v>
      </c>
      <c r="BD169" s="82">
        <f ca="1">SUMIFS(Import!BD$2:BD$166,Import!$F$2:$F$166,$F169,Import!$G$2:$G$166,$G169)</f>
        <v>0</v>
      </c>
      <c r="BI169" s="82">
        <f ca="1">SUMIFS(Import!BI$2:BI$166,Import!$F$2:$F$166,$F169,Import!$G$2:$G$166,$G169)</f>
        <v>0</v>
      </c>
      <c r="BJ169" s="82">
        <f ca="1">SUMIFS(Import!BJ$2:BJ$166,Import!$F$2:$F$166,$F169,Import!$G$2:$G$166,$G169)</f>
        <v>0</v>
      </c>
      <c r="BK169" s="82">
        <f ca="1">SUMIFS(Import!BK$2:BK$166,Import!$F$2:$F$166,$F169,Import!$G$2:$G$166,$G169)</f>
        <v>0</v>
      </c>
      <c r="BP169" s="82">
        <f ca="1">SUMIFS(Import!BP$2:BP$166,Import!$F$2:$F$166,$F169,Import!$G$2:$G$166,$G169)</f>
        <v>0</v>
      </c>
      <c r="BQ169" s="82">
        <f ca="1">SUMIFS(Import!BQ$2:BQ$166,Import!$F$2:$F$166,$F169,Import!$G$2:$G$166,$G169)</f>
        <v>0</v>
      </c>
      <c r="BR169" s="82">
        <f ca="1">SUMIFS(Import!BR$2:BR$166,Import!$F$2:$F$166,$F169,Import!$G$2:$G$166,$G169)</f>
        <v>0</v>
      </c>
      <c r="BW169" s="82">
        <f ca="1">SUMIFS(Import!BW$2:BW$166,Import!$F$2:$F$166,$F169,Import!$G$2:$G$166,$G169)</f>
        <v>0</v>
      </c>
      <c r="BX169" s="82">
        <f ca="1">SUMIFS(Import!BX$2:BX$166,Import!$F$2:$F$166,$F169,Import!$G$2:$G$166,$G169)</f>
        <v>0</v>
      </c>
      <c r="BY169" s="82">
        <f ca="1">SUMIFS(Import!BY$2:BY$166,Import!$F$2:$F$166,$F169,Import!$G$2:$G$166,$G169)</f>
        <v>0</v>
      </c>
      <c r="CD169" s="82">
        <f ca="1">SUMIFS(Import!CD$2:CD$166,Import!$F$2:$F$166,$F169,Import!$G$2:$G$166,$G169)</f>
        <v>0</v>
      </c>
      <c r="CE169" s="82">
        <f ca="1">SUMIFS(Import!CE$2:CE$166,Import!$F$2:$F$166,$F169,Import!$G$2:$G$166,$G169)</f>
        <v>0</v>
      </c>
      <c r="CF169" s="82">
        <f ca="1">SUMIFS(Import!CF$2:CF$166,Import!$F$2:$F$166,$F169,Import!$G$2:$G$166,$G169)</f>
        <v>0</v>
      </c>
      <c r="CK169" s="82">
        <f ca="1">SUMIFS(Import!CK$2:CK$166,Import!$F$2:$F$166,$F169,Import!$G$2:$G$166,$G169)</f>
        <v>0</v>
      </c>
      <c r="CL169" s="82">
        <f ca="1">SUMIFS(Import!CL$2:CL$166,Import!$F$2:$F$166,$F169,Import!$G$2:$G$166,$G169)</f>
        <v>0</v>
      </c>
      <c r="CM169" s="82">
        <f ca="1">SUMIFS(Import!CM$2:CM$166,Import!$F$2:$F$166,$F169,Import!$G$2:$G$166,$G169)</f>
        <v>0</v>
      </c>
      <c r="CR169" s="82">
        <f ca="1">SUMIFS(Import!CR$2:CR$166,Import!$F$2:$F$166,$F169,Import!$G$2:$G$166,$G169)</f>
        <v>0</v>
      </c>
      <c r="CS169" s="82">
        <f ca="1">SUMIFS(Import!CS$2:CS$166,Import!$F$2:$F$166,$F169,Import!$G$2:$G$166,$G169)</f>
        <v>0</v>
      </c>
      <c r="CT169" s="82">
        <f ca="1">SUMIFS(Import!CT$2:CT$166,Import!$F$2:$F$166,$F169,Import!$G$2:$G$166,$G169)</f>
        <v>0</v>
      </c>
    </row>
    <row r="170" spans="1:98" s="107" customFormat="1" x14ac:dyDescent="0.15">
      <c r="A170" s="106" t="s">
        <v>28</v>
      </c>
      <c r="B170" s="107" t="s">
        <v>29</v>
      </c>
      <c r="C170" s="107">
        <v>1</v>
      </c>
      <c r="D170" s="107" t="s">
        <v>30</v>
      </c>
      <c r="E170" s="107">
        <v>40</v>
      </c>
      <c r="F170" s="107" t="s">
        <v>68</v>
      </c>
      <c r="G170" s="107">
        <v>1</v>
      </c>
      <c r="H170" s="154">
        <f>IF(SUMIFS(Import!H$2:H$237,Import!$F$2:$F$237,$F170,Import!$G$2:$G$237,$G170)=0,Data_T1!$H170,SUMIFS(Import!H$2:H$237,Import!$F$2:$F$237,$F170,Import!$G$2:$G$237,$G170))</f>
        <v>756</v>
      </c>
      <c r="I170" s="154">
        <f>SUMIFS(Import!I$2:I$237,Import!$F$2:$F$237,$F170,Import!$G$2:$G$237,$G170)</f>
        <v>479</v>
      </c>
      <c r="J170" s="107">
        <f>SUMIFS(Import!J$2:J$237,Import!$F$2:$F$237,$F170,Import!$G$2:$G$237,$G170)</f>
        <v>63.36</v>
      </c>
      <c r="K170" s="154">
        <f>SUMIFS(Import!K$2:K$237,Import!$F$2:$F$237,$F170,Import!$G$2:$G$237,$G170)</f>
        <v>277</v>
      </c>
      <c r="L170" s="107">
        <f>SUMIFS(Import!L$2:L$237,Import!$F$2:$F$237,$F170,Import!$G$2:$G$237,$G170)</f>
        <v>36.64</v>
      </c>
      <c r="M170" s="154">
        <f>SUMIFS(Import!M$2:M$237,Import!$F$2:$F$237,$F170,Import!$G$2:$G$237,$G170)</f>
        <v>5</v>
      </c>
      <c r="N170" s="107">
        <f>SUMIFS(Import!N$2:N$237,Import!$F$2:$F$237,$F170,Import!$G$2:$G$237,$G170)</f>
        <v>0.66</v>
      </c>
      <c r="O170" s="107">
        <f>SUMIFS(Import!O$2:O$237,Import!$F$2:$F$237,$F170,Import!$G$2:$G$237,$G170)</f>
        <v>1.81</v>
      </c>
      <c r="P170" s="154">
        <f>SUMIFS(Import!P$2:P$237,Import!$F$2:$F$237,$F170,Import!$G$2:$G$237,$G170)</f>
        <v>14</v>
      </c>
      <c r="Q170" s="107">
        <f>SUMIFS(Import!Q$2:Q$237,Import!$F$2:$F$237,$F170,Import!$G$2:$G$237,$G170)</f>
        <v>1.85</v>
      </c>
      <c r="R170" s="107">
        <f>SUMIFS(Import!R$2:R$237,Import!$F$2:$F$237,$F170,Import!$G$2:$G$237,$G170)</f>
        <v>5.05</v>
      </c>
      <c r="S170" s="154">
        <f>SUMIFS(Import!S$2:S$237,Import!$F$2:$F$237,$F170,Import!$G$2:$G$237,$G170)</f>
        <v>258</v>
      </c>
      <c r="T170" s="107">
        <f>SUMIFS(Import!T$2:T$237,Import!$F$2:$F$237,$F170,Import!$G$2:$G$237,$G170)</f>
        <v>34.130000000000003</v>
      </c>
      <c r="U170" s="107">
        <f>SUMIFS(Import!U$2:U$237,Import!$F$2:$F$237,$F170,Import!$G$2:$G$237,$G170)</f>
        <v>93.14</v>
      </c>
      <c r="V170" s="107">
        <v>1</v>
      </c>
      <c r="W170" s="107" t="s">
        <v>32</v>
      </c>
      <c r="X170" s="107" t="s">
        <v>33</v>
      </c>
      <c r="Y170" s="107" t="s">
        <v>34</v>
      </c>
      <c r="Z170" s="158">
        <f>SUMIFS(Import!Z$2:Z$237,Import!$F$2:$F$237,$F170,Import!$G$2:$G$237,$G170)</f>
        <v>125</v>
      </c>
      <c r="AA170" s="107">
        <f>SUMIFS(Import!AA$2:AA$237,Import!$F$2:$F$237,$F170,Import!$G$2:$G$237,$G170)</f>
        <v>16.53</v>
      </c>
      <c r="AB170" s="173">
        <f>SUMIFS(Import!AB$2:AB$237,Import!$F$2:$F$237,$F170,Import!$G$2:$G$237,$G170)</f>
        <v>48.45</v>
      </c>
      <c r="AC170" s="107">
        <v>2</v>
      </c>
      <c r="AD170" s="107" t="s">
        <v>35</v>
      </c>
      <c r="AE170" s="107" t="s">
        <v>36</v>
      </c>
      <c r="AF170" s="107" t="s">
        <v>37</v>
      </c>
      <c r="AG170" s="158">
        <f>SUMIFS(Import!AG$2:AG$237,Import!$F$2:$F$237,$F170,Import!$G$2:$G$237,$G170)</f>
        <v>133</v>
      </c>
      <c r="AH170" s="107">
        <f>SUMIFS(Import!AH$2:AH$237,Import!$F$2:$F$237,$F170,Import!$G$2:$G$237,$G170)</f>
        <v>17.59</v>
      </c>
      <c r="AI170" s="117">
        <f>SUMIFS(Import!AI$2:AI$237,Import!$F$2:$F$237,$F170,Import!$G$2:$G$237,$G170)</f>
        <v>51.55</v>
      </c>
      <c r="AN170" s="107">
        <f ca="1">SUMIFS(Import!AN$2:AN$166,Import!$F$2:$F$166,$F170,Import!$G$2:$G$166,$G170)</f>
        <v>0</v>
      </c>
      <c r="AO170" s="107">
        <f ca="1">SUMIFS(Import!AO$2:AO$166,Import!$F$2:$F$166,$F170,Import!$G$2:$G$166,$G170)</f>
        <v>0</v>
      </c>
      <c r="AP170" s="107">
        <f ca="1">SUMIFS(Import!AP$2:AP$166,Import!$F$2:$F$166,$F170,Import!$G$2:$G$166,$G170)</f>
        <v>0</v>
      </c>
      <c r="AU170" s="107">
        <f ca="1">SUMIFS(Import!AU$2:AU$166,Import!$F$2:$F$166,$F170,Import!$G$2:$G$166,$G170)</f>
        <v>0</v>
      </c>
      <c r="AV170" s="107">
        <f ca="1">SUMIFS(Import!AV$2:AV$166,Import!$F$2:$F$166,$F170,Import!$G$2:$G$166,$G170)</f>
        <v>0</v>
      </c>
      <c r="AW170" s="107">
        <f ca="1">SUMIFS(Import!AW$2:AW$166,Import!$F$2:$F$166,$F170,Import!$G$2:$G$166,$G170)</f>
        <v>0</v>
      </c>
      <c r="BB170" s="107">
        <f ca="1">SUMIFS(Import!BB$2:BB$166,Import!$F$2:$F$166,$F170,Import!$G$2:$G$166,$G170)</f>
        <v>0</v>
      </c>
      <c r="BC170" s="107">
        <f ca="1">SUMIFS(Import!BC$2:BC$166,Import!$F$2:$F$166,$F170,Import!$G$2:$G$166,$G170)</f>
        <v>0</v>
      </c>
      <c r="BD170" s="107">
        <f ca="1">SUMIFS(Import!BD$2:BD$166,Import!$F$2:$F$166,$F170,Import!$G$2:$G$166,$G170)</f>
        <v>0</v>
      </c>
      <c r="BI170" s="107">
        <f ca="1">SUMIFS(Import!BI$2:BI$166,Import!$F$2:$F$166,$F170,Import!$G$2:$G$166,$G170)</f>
        <v>0</v>
      </c>
      <c r="BJ170" s="107">
        <f ca="1">SUMIFS(Import!BJ$2:BJ$166,Import!$F$2:$F$166,$F170,Import!$G$2:$G$166,$G170)</f>
        <v>0</v>
      </c>
      <c r="BK170" s="107">
        <f ca="1">SUMIFS(Import!BK$2:BK$166,Import!$F$2:$F$166,$F170,Import!$G$2:$G$166,$G170)</f>
        <v>0</v>
      </c>
      <c r="BP170" s="107">
        <f ca="1">SUMIFS(Import!BP$2:BP$166,Import!$F$2:$F$166,$F170,Import!$G$2:$G$166,$G170)</f>
        <v>0</v>
      </c>
      <c r="BQ170" s="107">
        <f ca="1">SUMIFS(Import!BQ$2:BQ$166,Import!$F$2:$F$166,$F170,Import!$G$2:$G$166,$G170)</f>
        <v>0</v>
      </c>
      <c r="BR170" s="107">
        <f ca="1">SUMIFS(Import!BR$2:BR$166,Import!$F$2:$F$166,$F170,Import!$G$2:$G$166,$G170)</f>
        <v>0</v>
      </c>
      <c r="BW170" s="107">
        <f ca="1">SUMIFS(Import!BW$2:BW$166,Import!$F$2:$F$166,$F170,Import!$G$2:$G$166,$G170)</f>
        <v>0</v>
      </c>
      <c r="BX170" s="107">
        <f ca="1">SUMIFS(Import!BX$2:BX$166,Import!$F$2:$F$166,$F170,Import!$G$2:$G$166,$G170)</f>
        <v>0</v>
      </c>
      <c r="BY170" s="107">
        <f ca="1">SUMIFS(Import!BY$2:BY$166,Import!$F$2:$F$166,$F170,Import!$G$2:$G$166,$G170)</f>
        <v>0</v>
      </c>
      <c r="CD170" s="107">
        <f ca="1">SUMIFS(Import!CD$2:CD$166,Import!$F$2:$F$166,$F170,Import!$G$2:$G$166,$G170)</f>
        <v>0</v>
      </c>
      <c r="CE170" s="107">
        <f ca="1">SUMIFS(Import!CE$2:CE$166,Import!$F$2:$F$166,$F170,Import!$G$2:$G$166,$G170)</f>
        <v>0</v>
      </c>
      <c r="CF170" s="107">
        <f ca="1">SUMIFS(Import!CF$2:CF$166,Import!$F$2:$F$166,$F170,Import!$G$2:$G$166,$G170)</f>
        <v>0</v>
      </c>
      <c r="CK170" s="107">
        <f ca="1">SUMIFS(Import!CK$2:CK$166,Import!$F$2:$F$166,$F170,Import!$G$2:$G$166,$G170)</f>
        <v>0</v>
      </c>
      <c r="CL170" s="107">
        <f ca="1">SUMIFS(Import!CL$2:CL$166,Import!$F$2:$F$166,$F170,Import!$G$2:$G$166,$G170)</f>
        <v>0</v>
      </c>
      <c r="CM170" s="107">
        <f ca="1">SUMIFS(Import!CM$2:CM$166,Import!$F$2:$F$166,$F170,Import!$G$2:$G$166,$G170)</f>
        <v>0</v>
      </c>
      <c r="CR170" s="107">
        <f ca="1">SUMIFS(Import!CR$2:CR$166,Import!$F$2:$F$166,$F170,Import!$G$2:$G$166,$G170)</f>
        <v>0</v>
      </c>
      <c r="CS170" s="107">
        <f ca="1">SUMIFS(Import!CS$2:CS$166,Import!$F$2:$F$166,$F170,Import!$G$2:$G$166,$G170)</f>
        <v>0</v>
      </c>
      <c r="CT170" s="107">
        <f ca="1">SUMIFS(Import!CT$2:CT$166,Import!$F$2:$F$166,$F170,Import!$G$2:$G$166,$G170)</f>
        <v>0</v>
      </c>
    </row>
    <row r="171" spans="1:98" s="25" customFormat="1" x14ac:dyDescent="0.15">
      <c r="A171" s="109" t="s">
        <v>28</v>
      </c>
      <c r="B171" s="25" t="s">
        <v>29</v>
      </c>
      <c r="C171" s="25">
        <v>1</v>
      </c>
      <c r="D171" s="25" t="s">
        <v>30</v>
      </c>
      <c r="E171" s="25">
        <v>40</v>
      </c>
      <c r="F171" s="25" t="s">
        <v>68</v>
      </c>
      <c r="G171" s="25">
        <v>2</v>
      </c>
      <c r="H171" s="156">
        <f>IF(SUMIFS(Import!H$2:H$237,Import!$F$2:$F$237,$F171,Import!$G$2:$G$237,$G171)=0,Data_T1!$H171,SUMIFS(Import!H$2:H$237,Import!$F$2:$F$237,$F171,Import!$G$2:$G$237,$G171))</f>
        <v>1286</v>
      </c>
      <c r="I171" s="156">
        <f>SUMIFS(Import!I$2:I$237,Import!$F$2:$F$237,$F171,Import!$G$2:$G$237,$G171)</f>
        <v>799</v>
      </c>
      <c r="J171" s="25">
        <f>SUMIFS(Import!J$2:J$237,Import!$F$2:$F$237,$F171,Import!$G$2:$G$237,$G171)</f>
        <v>62.13</v>
      </c>
      <c r="K171" s="156">
        <f>SUMIFS(Import!K$2:K$237,Import!$F$2:$F$237,$F171,Import!$G$2:$G$237,$G171)</f>
        <v>487</v>
      </c>
      <c r="L171" s="25">
        <f>SUMIFS(Import!L$2:L$237,Import!$F$2:$F$237,$F171,Import!$G$2:$G$237,$G171)</f>
        <v>37.869999999999997</v>
      </c>
      <c r="M171" s="156">
        <f>SUMIFS(Import!M$2:M$237,Import!$F$2:$F$237,$F171,Import!$G$2:$G$237,$G171)</f>
        <v>11</v>
      </c>
      <c r="N171" s="25">
        <f>SUMIFS(Import!N$2:N$237,Import!$F$2:$F$237,$F171,Import!$G$2:$G$237,$G171)</f>
        <v>0.86</v>
      </c>
      <c r="O171" s="25">
        <f>SUMIFS(Import!O$2:O$237,Import!$F$2:$F$237,$F171,Import!$G$2:$G$237,$G171)</f>
        <v>2.2599999999999998</v>
      </c>
      <c r="P171" s="156">
        <f>SUMIFS(Import!P$2:P$237,Import!$F$2:$F$237,$F171,Import!$G$2:$G$237,$G171)</f>
        <v>8</v>
      </c>
      <c r="Q171" s="25">
        <f>SUMIFS(Import!Q$2:Q$237,Import!$F$2:$F$237,$F171,Import!$G$2:$G$237,$G171)</f>
        <v>0.62</v>
      </c>
      <c r="R171" s="25">
        <f>SUMIFS(Import!R$2:R$237,Import!$F$2:$F$237,$F171,Import!$G$2:$G$237,$G171)</f>
        <v>1.64</v>
      </c>
      <c r="S171" s="156">
        <f>SUMIFS(Import!S$2:S$237,Import!$F$2:$F$237,$F171,Import!$G$2:$G$237,$G171)</f>
        <v>468</v>
      </c>
      <c r="T171" s="25">
        <f>SUMIFS(Import!T$2:T$237,Import!$F$2:$F$237,$F171,Import!$G$2:$G$237,$G171)</f>
        <v>36.39</v>
      </c>
      <c r="U171" s="25">
        <f>SUMIFS(Import!U$2:U$237,Import!$F$2:$F$237,$F171,Import!$G$2:$G$237,$G171)</f>
        <v>96.1</v>
      </c>
      <c r="V171" s="25">
        <v>1</v>
      </c>
      <c r="W171" s="25" t="s">
        <v>32</v>
      </c>
      <c r="X171" s="25" t="s">
        <v>33</v>
      </c>
      <c r="Y171" s="25" t="s">
        <v>34</v>
      </c>
      <c r="Z171" s="160">
        <f>SUMIFS(Import!Z$2:Z$237,Import!$F$2:$F$237,$F171,Import!$G$2:$G$237,$G171)</f>
        <v>257</v>
      </c>
      <c r="AA171" s="25">
        <f>SUMIFS(Import!AA$2:AA$237,Import!$F$2:$F$237,$F171,Import!$G$2:$G$237,$G171)</f>
        <v>19.98</v>
      </c>
      <c r="AB171" s="176">
        <f>SUMIFS(Import!AB$2:AB$237,Import!$F$2:$F$237,$F171,Import!$G$2:$G$237,$G171)</f>
        <v>54.91</v>
      </c>
      <c r="AC171" s="25">
        <v>2</v>
      </c>
      <c r="AD171" s="25" t="s">
        <v>35</v>
      </c>
      <c r="AE171" s="25" t="s">
        <v>36</v>
      </c>
      <c r="AF171" s="25" t="s">
        <v>37</v>
      </c>
      <c r="AG171" s="160">
        <f>SUMIFS(Import!AG$2:AG$237,Import!$F$2:$F$237,$F171,Import!$G$2:$G$237,$G171)</f>
        <v>211</v>
      </c>
      <c r="AH171" s="25">
        <f>SUMIFS(Import!AH$2:AH$237,Import!$F$2:$F$237,$F171,Import!$G$2:$G$237,$G171)</f>
        <v>16.41</v>
      </c>
      <c r="AI171" s="118">
        <f>SUMIFS(Import!AI$2:AI$237,Import!$F$2:$F$237,$F171,Import!$G$2:$G$237,$G171)</f>
        <v>45.09</v>
      </c>
      <c r="AN171" s="25">
        <f ca="1">SUMIFS(Import!AN$2:AN$166,Import!$F$2:$F$166,$F171,Import!$G$2:$G$166,$G171)</f>
        <v>0</v>
      </c>
      <c r="AO171" s="25">
        <f ca="1">SUMIFS(Import!AO$2:AO$166,Import!$F$2:$F$166,$F171,Import!$G$2:$G$166,$G171)</f>
        <v>0</v>
      </c>
      <c r="AP171" s="25">
        <f ca="1">SUMIFS(Import!AP$2:AP$166,Import!$F$2:$F$166,$F171,Import!$G$2:$G$166,$G171)</f>
        <v>0</v>
      </c>
      <c r="AU171" s="25">
        <f ca="1">SUMIFS(Import!AU$2:AU$166,Import!$F$2:$F$166,$F171,Import!$G$2:$G$166,$G171)</f>
        <v>0</v>
      </c>
      <c r="AV171" s="25">
        <f ca="1">SUMIFS(Import!AV$2:AV$166,Import!$F$2:$F$166,$F171,Import!$G$2:$G$166,$G171)</f>
        <v>0</v>
      </c>
      <c r="AW171" s="25">
        <f ca="1">SUMIFS(Import!AW$2:AW$166,Import!$F$2:$F$166,$F171,Import!$G$2:$G$166,$G171)</f>
        <v>0</v>
      </c>
      <c r="BB171" s="25">
        <f ca="1">SUMIFS(Import!BB$2:BB$166,Import!$F$2:$F$166,$F171,Import!$G$2:$G$166,$G171)</f>
        <v>0</v>
      </c>
      <c r="BC171" s="25">
        <f ca="1">SUMIFS(Import!BC$2:BC$166,Import!$F$2:$F$166,$F171,Import!$G$2:$G$166,$G171)</f>
        <v>0</v>
      </c>
      <c r="BD171" s="25">
        <f ca="1">SUMIFS(Import!BD$2:BD$166,Import!$F$2:$F$166,$F171,Import!$G$2:$G$166,$G171)</f>
        <v>0</v>
      </c>
      <c r="BI171" s="25">
        <f ca="1">SUMIFS(Import!BI$2:BI$166,Import!$F$2:$F$166,$F171,Import!$G$2:$G$166,$G171)</f>
        <v>0</v>
      </c>
      <c r="BJ171" s="25">
        <f ca="1">SUMIFS(Import!BJ$2:BJ$166,Import!$F$2:$F$166,$F171,Import!$G$2:$G$166,$G171)</f>
        <v>0</v>
      </c>
      <c r="BK171" s="25">
        <f ca="1">SUMIFS(Import!BK$2:BK$166,Import!$F$2:$F$166,$F171,Import!$G$2:$G$166,$G171)</f>
        <v>0</v>
      </c>
      <c r="BP171" s="25">
        <f ca="1">SUMIFS(Import!BP$2:BP$166,Import!$F$2:$F$166,$F171,Import!$G$2:$G$166,$G171)</f>
        <v>0</v>
      </c>
      <c r="BQ171" s="25">
        <f ca="1">SUMIFS(Import!BQ$2:BQ$166,Import!$F$2:$F$166,$F171,Import!$G$2:$G$166,$G171)</f>
        <v>0</v>
      </c>
      <c r="BR171" s="25">
        <f ca="1">SUMIFS(Import!BR$2:BR$166,Import!$F$2:$F$166,$F171,Import!$G$2:$G$166,$G171)</f>
        <v>0</v>
      </c>
      <c r="BW171" s="25">
        <f ca="1">SUMIFS(Import!BW$2:BW$166,Import!$F$2:$F$166,$F171,Import!$G$2:$G$166,$G171)</f>
        <v>0</v>
      </c>
      <c r="BX171" s="25">
        <f ca="1">SUMIFS(Import!BX$2:BX$166,Import!$F$2:$F$166,$F171,Import!$G$2:$G$166,$G171)</f>
        <v>0</v>
      </c>
      <c r="BY171" s="25">
        <f ca="1">SUMIFS(Import!BY$2:BY$166,Import!$F$2:$F$166,$F171,Import!$G$2:$G$166,$G171)</f>
        <v>0</v>
      </c>
      <c r="CD171" s="25">
        <f ca="1">SUMIFS(Import!CD$2:CD$166,Import!$F$2:$F$166,$F171,Import!$G$2:$G$166,$G171)</f>
        <v>0</v>
      </c>
      <c r="CE171" s="25">
        <f ca="1">SUMIFS(Import!CE$2:CE$166,Import!$F$2:$F$166,$F171,Import!$G$2:$G$166,$G171)</f>
        <v>0</v>
      </c>
      <c r="CF171" s="25">
        <f ca="1">SUMIFS(Import!CF$2:CF$166,Import!$F$2:$F$166,$F171,Import!$G$2:$G$166,$G171)</f>
        <v>0</v>
      </c>
      <c r="CK171" s="25">
        <f ca="1">SUMIFS(Import!CK$2:CK$166,Import!$F$2:$F$166,$F171,Import!$G$2:$G$166,$G171)</f>
        <v>0</v>
      </c>
      <c r="CL171" s="25">
        <f ca="1">SUMIFS(Import!CL$2:CL$166,Import!$F$2:$F$166,$F171,Import!$G$2:$G$166,$G171)</f>
        <v>0</v>
      </c>
      <c r="CM171" s="25">
        <f ca="1">SUMIFS(Import!CM$2:CM$166,Import!$F$2:$F$166,$F171,Import!$G$2:$G$166,$G171)</f>
        <v>0</v>
      </c>
      <c r="CR171" s="25">
        <f ca="1">SUMIFS(Import!CR$2:CR$166,Import!$F$2:$F$166,$F171,Import!$G$2:$G$166,$G171)</f>
        <v>0</v>
      </c>
      <c r="CS171" s="25">
        <f ca="1">SUMIFS(Import!CS$2:CS$166,Import!$F$2:$F$166,$F171,Import!$G$2:$G$166,$G171)</f>
        <v>0</v>
      </c>
      <c r="CT171" s="25">
        <f ca="1">SUMIFS(Import!CT$2:CT$166,Import!$F$2:$F$166,$F171,Import!$G$2:$G$166,$G171)</f>
        <v>0</v>
      </c>
    </row>
    <row r="172" spans="1:98" s="25" customFormat="1" x14ac:dyDescent="0.15">
      <c r="A172" s="109" t="s">
        <v>28</v>
      </c>
      <c r="B172" s="25" t="s">
        <v>29</v>
      </c>
      <c r="C172" s="25">
        <v>1</v>
      </c>
      <c r="D172" s="25" t="s">
        <v>30</v>
      </c>
      <c r="E172" s="25">
        <v>40</v>
      </c>
      <c r="F172" s="25" t="s">
        <v>68</v>
      </c>
      <c r="G172" s="25">
        <v>3</v>
      </c>
      <c r="H172" s="156">
        <f>IF(SUMIFS(Import!H$2:H$237,Import!$F$2:$F$237,$F172,Import!$G$2:$G$237,$G172)=0,Data_T1!$H172,SUMIFS(Import!H$2:H$237,Import!$F$2:$F$237,$F172,Import!$G$2:$G$237,$G172))</f>
        <v>83</v>
      </c>
      <c r="I172" s="156">
        <f>SUMIFS(Import!I$2:I$237,Import!$F$2:$F$237,$F172,Import!$G$2:$G$237,$G172)</f>
        <v>33</v>
      </c>
      <c r="J172" s="25">
        <f>SUMIFS(Import!J$2:J$237,Import!$F$2:$F$237,$F172,Import!$G$2:$G$237,$G172)</f>
        <v>39.76</v>
      </c>
      <c r="K172" s="156">
        <f>SUMIFS(Import!K$2:K$237,Import!$F$2:$F$237,$F172,Import!$G$2:$G$237,$G172)</f>
        <v>50</v>
      </c>
      <c r="L172" s="25">
        <f>SUMIFS(Import!L$2:L$237,Import!$F$2:$F$237,$F172,Import!$G$2:$G$237,$G172)</f>
        <v>60.24</v>
      </c>
      <c r="M172" s="156">
        <f>SUMIFS(Import!M$2:M$237,Import!$F$2:$F$237,$F172,Import!$G$2:$G$237,$G172)</f>
        <v>0</v>
      </c>
      <c r="N172" s="25">
        <f>SUMIFS(Import!N$2:N$237,Import!$F$2:$F$237,$F172,Import!$G$2:$G$237,$G172)</f>
        <v>0</v>
      </c>
      <c r="O172" s="25">
        <f>SUMIFS(Import!O$2:O$237,Import!$F$2:$F$237,$F172,Import!$G$2:$G$237,$G172)</f>
        <v>0</v>
      </c>
      <c r="P172" s="156">
        <f>SUMIFS(Import!P$2:P$237,Import!$F$2:$F$237,$F172,Import!$G$2:$G$237,$G172)</f>
        <v>3</v>
      </c>
      <c r="Q172" s="25">
        <f>SUMIFS(Import!Q$2:Q$237,Import!$F$2:$F$237,$F172,Import!$G$2:$G$237,$G172)</f>
        <v>3.61</v>
      </c>
      <c r="R172" s="25">
        <f>SUMIFS(Import!R$2:R$237,Import!$F$2:$F$237,$F172,Import!$G$2:$G$237,$G172)</f>
        <v>6</v>
      </c>
      <c r="S172" s="156">
        <f>SUMIFS(Import!S$2:S$237,Import!$F$2:$F$237,$F172,Import!$G$2:$G$237,$G172)</f>
        <v>47</v>
      </c>
      <c r="T172" s="25">
        <f>SUMIFS(Import!T$2:T$237,Import!$F$2:$F$237,$F172,Import!$G$2:$G$237,$G172)</f>
        <v>56.63</v>
      </c>
      <c r="U172" s="25">
        <f>SUMIFS(Import!U$2:U$237,Import!$F$2:$F$237,$F172,Import!$G$2:$G$237,$G172)</f>
        <v>94</v>
      </c>
      <c r="V172" s="25">
        <v>1</v>
      </c>
      <c r="W172" s="25" t="s">
        <v>32</v>
      </c>
      <c r="X172" s="25" t="s">
        <v>33</v>
      </c>
      <c r="Y172" s="25" t="s">
        <v>34</v>
      </c>
      <c r="Z172" s="160">
        <f>SUMIFS(Import!Z$2:Z$237,Import!$F$2:$F$237,$F172,Import!$G$2:$G$237,$G172)</f>
        <v>36</v>
      </c>
      <c r="AA172" s="25">
        <f>SUMIFS(Import!AA$2:AA$237,Import!$F$2:$F$237,$F172,Import!$G$2:$G$237,$G172)</f>
        <v>43.37</v>
      </c>
      <c r="AB172" s="176">
        <f>SUMIFS(Import!AB$2:AB$237,Import!$F$2:$F$237,$F172,Import!$G$2:$G$237,$G172)</f>
        <v>76.599999999999994</v>
      </c>
      <c r="AC172" s="25">
        <v>2</v>
      </c>
      <c r="AD172" s="25" t="s">
        <v>35</v>
      </c>
      <c r="AE172" s="25" t="s">
        <v>36</v>
      </c>
      <c r="AF172" s="25" t="s">
        <v>37</v>
      </c>
      <c r="AG172" s="160">
        <f>SUMIFS(Import!AG$2:AG$237,Import!$F$2:$F$237,$F172,Import!$G$2:$G$237,$G172)</f>
        <v>11</v>
      </c>
      <c r="AH172" s="25">
        <f>SUMIFS(Import!AH$2:AH$237,Import!$F$2:$F$237,$F172,Import!$G$2:$G$237,$G172)</f>
        <v>13.25</v>
      </c>
      <c r="AI172" s="118">
        <f>SUMIFS(Import!AI$2:AI$237,Import!$F$2:$F$237,$F172,Import!$G$2:$G$237,$G172)</f>
        <v>23.4</v>
      </c>
      <c r="AN172" s="25">
        <f ca="1">SUMIFS(Import!AN$2:AN$166,Import!$F$2:$F$166,$F172,Import!$G$2:$G$166,$G172)</f>
        <v>0</v>
      </c>
      <c r="AO172" s="25">
        <f ca="1">SUMIFS(Import!AO$2:AO$166,Import!$F$2:$F$166,$F172,Import!$G$2:$G$166,$G172)</f>
        <v>0</v>
      </c>
      <c r="AP172" s="25">
        <f ca="1">SUMIFS(Import!AP$2:AP$166,Import!$F$2:$F$166,$F172,Import!$G$2:$G$166,$G172)</f>
        <v>0</v>
      </c>
      <c r="AU172" s="25">
        <f ca="1">SUMIFS(Import!AU$2:AU$166,Import!$F$2:$F$166,$F172,Import!$G$2:$G$166,$G172)</f>
        <v>0</v>
      </c>
      <c r="AV172" s="25">
        <f ca="1">SUMIFS(Import!AV$2:AV$166,Import!$F$2:$F$166,$F172,Import!$G$2:$G$166,$G172)</f>
        <v>0</v>
      </c>
      <c r="AW172" s="25">
        <f ca="1">SUMIFS(Import!AW$2:AW$166,Import!$F$2:$F$166,$F172,Import!$G$2:$G$166,$G172)</f>
        <v>0</v>
      </c>
      <c r="BB172" s="25">
        <f ca="1">SUMIFS(Import!BB$2:BB$166,Import!$F$2:$F$166,$F172,Import!$G$2:$G$166,$G172)</f>
        <v>0</v>
      </c>
      <c r="BC172" s="25">
        <f ca="1">SUMIFS(Import!BC$2:BC$166,Import!$F$2:$F$166,$F172,Import!$G$2:$G$166,$G172)</f>
        <v>0</v>
      </c>
      <c r="BD172" s="25">
        <f ca="1">SUMIFS(Import!BD$2:BD$166,Import!$F$2:$F$166,$F172,Import!$G$2:$G$166,$G172)</f>
        <v>0</v>
      </c>
      <c r="BI172" s="25">
        <f ca="1">SUMIFS(Import!BI$2:BI$166,Import!$F$2:$F$166,$F172,Import!$G$2:$G$166,$G172)</f>
        <v>0</v>
      </c>
      <c r="BJ172" s="25">
        <f ca="1">SUMIFS(Import!BJ$2:BJ$166,Import!$F$2:$F$166,$F172,Import!$G$2:$G$166,$G172)</f>
        <v>0</v>
      </c>
      <c r="BK172" s="25">
        <f ca="1">SUMIFS(Import!BK$2:BK$166,Import!$F$2:$F$166,$F172,Import!$G$2:$G$166,$G172)</f>
        <v>0</v>
      </c>
      <c r="BP172" s="25">
        <f ca="1">SUMIFS(Import!BP$2:BP$166,Import!$F$2:$F$166,$F172,Import!$G$2:$G$166,$G172)</f>
        <v>0</v>
      </c>
      <c r="BQ172" s="25">
        <f ca="1">SUMIFS(Import!BQ$2:BQ$166,Import!$F$2:$F$166,$F172,Import!$G$2:$G$166,$G172)</f>
        <v>0</v>
      </c>
      <c r="BR172" s="25">
        <f ca="1">SUMIFS(Import!BR$2:BR$166,Import!$F$2:$F$166,$F172,Import!$G$2:$G$166,$G172)</f>
        <v>0</v>
      </c>
      <c r="BW172" s="25">
        <f ca="1">SUMIFS(Import!BW$2:BW$166,Import!$F$2:$F$166,$F172,Import!$G$2:$G$166,$G172)</f>
        <v>0</v>
      </c>
      <c r="BX172" s="25">
        <f ca="1">SUMIFS(Import!BX$2:BX$166,Import!$F$2:$F$166,$F172,Import!$G$2:$G$166,$G172)</f>
        <v>0</v>
      </c>
      <c r="BY172" s="25">
        <f ca="1">SUMIFS(Import!BY$2:BY$166,Import!$F$2:$F$166,$F172,Import!$G$2:$G$166,$G172)</f>
        <v>0</v>
      </c>
      <c r="CD172" s="25">
        <f ca="1">SUMIFS(Import!CD$2:CD$166,Import!$F$2:$F$166,$F172,Import!$G$2:$G$166,$G172)</f>
        <v>0</v>
      </c>
      <c r="CE172" s="25">
        <f ca="1">SUMIFS(Import!CE$2:CE$166,Import!$F$2:$F$166,$F172,Import!$G$2:$G$166,$G172)</f>
        <v>0</v>
      </c>
      <c r="CF172" s="25">
        <f ca="1">SUMIFS(Import!CF$2:CF$166,Import!$F$2:$F$166,$F172,Import!$G$2:$G$166,$G172)</f>
        <v>0</v>
      </c>
      <c r="CK172" s="25">
        <f ca="1">SUMIFS(Import!CK$2:CK$166,Import!$F$2:$F$166,$F172,Import!$G$2:$G$166,$G172)</f>
        <v>0</v>
      </c>
      <c r="CL172" s="25">
        <f ca="1">SUMIFS(Import!CL$2:CL$166,Import!$F$2:$F$166,$F172,Import!$G$2:$G$166,$G172)</f>
        <v>0</v>
      </c>
      <c r="CM172" s="25">
        <f ca="1">SUMIFS(Import!CM$2:CM$166,Import!$F$2:$F$166,$F172,Import!$G$2:$G$166,$G172)</f>
        <v>0</v>
      </c>
      <c r="CR172" s="25">
        <f ca="1">SUMIFS(Import!CR$2:CR$166,Import!$F$2:$F$166,$F172,Import!$G$2:$G$166,$G172)</f>
        <v>0</v>
      </c>
      <c r="CS172" s="25">
        <f ca="1">SUMIFS(Import!CS$2:CS$166,Import!$F$2:$F$166,$F172,Import!$G$2:$G$166,$G172)</f>
        <v>0</v>
      </c>
      <c r="CT172" s="25">
        <f ca="1">SUMIFS(Import!CT$2:CT$166,Import!$F$2:$F$166,$F172,Import!$G$2:$G$166,$G172)</f>
        <v>0</v>
      </c>
    </row>
    <row r="173" spans="1:98" s="25" customFormat="1" x14ac:dyDescent="0.15">
      <c r="A173" s="109" t="s">
        <v>28</v>
      </c>
      <c r="B173" s="25" t="s">
        <v>29</v>
      </c>
      <c r="C173" s="25">
        <v>1</v>
      </c>
      <c r="D173" s="25" t="s">
        <v>30</v>
      </c>
      <c r="E173" s="25">
        <v>40</v>
      </c>
      <c r="F173" s="25" t="s">
        <v>68</v>
      </c>
      <c r="G173" s="25">
        <v>4</v>
      </c>
      <c r="H173" s="156">
        <f>IF(SUMIFS(Import!H$2:H$237,Import!$F$2:$F$237,$F173,Import!$G$2:$G$237,$G173)=0,Data_T1!$H173,SUMIFS(Import!H$2:H$237,Import!$F$2:$F$237,$F173,Import!$G$2:$G$237,$G173))</f>
        <v>227</v>
      </c>
      <c r="I173" s="156">
        <f>SUMIFS(Import!I$2:I$237,Import!$F$2:$F$237,$F173,Import!$G$2:$G$237,$G173)</f>
        <v>92</v>
      </c>
      <c r="J173" s="25">
        <f>SUMIFS(Import!J$2:J$237,Import!$F$2:$F$237,$F173,Import!$G$2:$G$237,$G173)</f>
        <v>40.53</v>
      </c>
      <c r="K173" s="156">
        <f>SUMIFS(Import!K$2:K$237,Import!$F$2:$F$237,$F173,Import!$G$2:$G$237,$G173)</f>
        <v>135</v>
      </c>
      <c r="L173" s="25">
        <f>SUMIFS(Import!L$2:L$237,Import!$F$2:$F$237,$F173,Import!$G$2:$G$237,$G173)</f>
        <v>59.47</v>
      </c>
      <c r="M173" s="156">
        <f>SUMIFS(Import!M$2:M$237,Import!$F$2:$F$237,$F173,Import!$G$2:$G$237,$G173)</f>
        <v>0</v>
      </c>
      <c r="N173" s="25">
        <f>SUMIFS(Import!N$2:N$237,Import!$F$2:$F$237,$F173,Import!$G$2:$G$237,$G173)</f>
        <v>0</v>
      </c>
      <c r="O173" s="25">
        <f>SUMIFS(Import!O$2:O$237,Import!$F$2:$F$237,$F173,Import!$G$2:$G$237,$G173)</f>
        <v>0</v>
      </c>
      <c r="P173" s="156">
        <f>SUMIFS(Import!P$2:P$237,Import!$F$2:$F$237,$F173,Import!$G$2:$G$237,$G173)</f>
        <v>2</v>
      </c>
      <c r="Q173" s="25">
        <f>SUMIFS(Import!Q$2:Q$237,Import!$F$2:$F$237,$F173,Import!$G$2:$G$237,$G173)</f>
        <v>0.88</v>
      </c>
      <c r="R173" s="25">
        <f>SUMIFS(Import!R$2:R$237,Import!$F$2:$F$237,$F173,Import!$G$2:$G$237,$G173)</f>
        <v>1.48</v>
      </c>
      <c r="S173" s="156">
        <f>SUMIFS(Import!S$2:S$237,Import!$F$2:$F$237,$F173,Import!$G$2:$G$237,$G173)</f>
        <v>133</v>
      </c>
      <c r="T173" s="25">
        <f>SUMIFS(Import!T$2:T$237,Import!$F$2:$F$237,$F173,Import!$G$2:$G$237,$G173)</f>
        <v>58.59</v>
      </c>
      <c r="U173" s="25">
        <f>SUMIFS(Import!U$2:U$237,Import!$F$2:$F$237,$F173,Import!$G$2:$G$237,$G173)</f>
        <v>98.52</v>
      </c>
      <c r="V173" s="25">
        <v>1</v>
      </c>
      <c r="W173" s="25" t="s">
        <v>32</v>
      </c>
      <c r="X173" s="25" t="s">
        <v>33</v>
      </c>
      <c r="Y173" s="25" t="s">
        <v>34</v>
      </c>
      <c r="Z173" s="160">
        <f>SUMIFS(Import!Z$2:Z$237,Import!$F$2:$F$237,$F173,Import!$G$2:$G$237,$G173)</f>
        <v>86</v>
      </c>
      <c r="AA173" s="25">
        <f>SUMIFS(Import!AA$2:AA$237,Import!$F$2:$F$237,$F173,Import!$G$2:$G$237,$G173)</f>
        <v>37.89</v>
      </c>
      <c r="AB173" s="176">
        <f>SUMIFS(Import!AB$2:AB$237,Import!$F$2:$F$237,$F173,Import!$G$2:$G$237,$G173)</f>
        <v>64.66</v>
      </c>
      <c r="AC173" s="25">
        <v>2</v>
      </c>
      <c r="AD173" s="25" t="s">
        <v>35</v>
      </c>
      <c r="AE173" s="25" t="s">
        <v>36</v>
      </c>
      <c r="AF173" s="25" t="s">
        <v>37</v>
      </c>
      <c r="AG173" s="160">
        <f>SUMIFS(Import!AG$2:AG$237,Import!$F$2:$F$237,$F173,Import!$G$2:$G$237,$G173)</f>
        <v>47</v>
      </c>
      <c r="AH173" s="25">
        <f>SUMIFS(Import!AH$2:AH$237,Import!$F$2:$F$237,$F173,Import!$G$2:$G$237,$G173)</f>
        <v>20.7</v>
      </c>
      <c r="AI173" s="118">
        <f>SUMIFS(Import!AI$2:AI$237,Import!$F$2:$F$237,$F173,Import!$G$2:$G$237,$G173)</f>
        <v>35.340000000000003</v>
      </c>
      <c r="AN173" s="25">
        <f ca="1">SUMIFS(Import!AN$2:AN$166,Import!$F$2:$F$166,$F173,Import!$G$2:$G$166,$G173)</f>
        <v>0</v>
      </c>
      <c r="AO173" s="25">
        <f ca="1">SUMIFS(Import!AO$2:AO$166,Import!$F$2:$F$166,$F173,Import!$G$2:$G$166,$G173)</f>
        <v>0</v>
      </c>
      <c r="AP173" s="25">
        <f ca="1">SUMIFS(Import!AP$2:AP$166,Import!$F$2:$F$166,$F173,Import!$G$2:$G$166,$G173)</f>
        <v>0</v>
      </c>
      <c r="AU173" s="25">
        <f ca="1">SUMIFS(Import!AU$2:AU$166,Import!$F$2:$F$166,$F173,Import!$G$2:$G$166,$G173)</f>
        <v>0</v>
      </c>
      <c r="AV173" s="25">
        <f ca="1">SUMIFS(Import!AV$2:AV$166,Import!$F$2:$F$166,$F173,Import!$G$2:$G$166,$G173)</f>
        <v>0</v>
      </c>
      <c r="AW173" s="25">
        <f ca="1">SUMIFS(Import!AW$2:AW$166,Import!$F$2:$F$166,$F173,Import!$G$2:$G$166,$G173)</f>
        <v>0</v>
      </c>
      <c r="BB173" s="25">
        <f ca="1">SUMIFS(Import!BB$2:BB$166,Import!$F$2:$F$166,$F173,Import!$G$2:$G$166,$G173)</f>
        <v>0</v>
      </c>
      <c r="BC173" s="25">
        <f ca="1">SUMIFS(Import!BC$2:BC$166,Import!$F$2:$F$166,$F173,Import!$G$2:$G$166,$G173)</f>
        <v>0</v>
      </c>
      <c r="BD173" s="25">
        <f ca="1">SUMIFS(Import!BD$2:BD$166,Import!$F$2:$F$166,$F173,Import!$G$2:$G$166,$G173)</f>
        <v>0</v>
      </c>
      <c r="BI173" s="25">
        <f ca="1">SUMIFS(Import!BI$2:BI$166,Import!$F$2:$F$166,$F173,Import!$G$2:$G$166,$G173)</f>
        <v>0</v>
      </c>
      <c r="BJ173" s="25">
        <f ca="1">SUMIFS(Import!BJ$2:BJ$166,Import!$F$2:$F$166,$F173,Import!$G$2:$G$166,$G173)</f>
        <v>0</v>
      </c>
      <c r="BK173" s="25">
        <f ca="1">SUMIFS(Import!BK$2:BK$166,Import!$F$2:$F$166,$F173,Import!$G$2:$G$166,$G173)</f>
        <v>0</v>
      </c>
      <c r="BP173" s="25">
        <f ca="1">SUMIFS(Import!BP$2:BP$166,Import!$F$2:$F$166,$F173,Import!$G$2:$G$166,$G173)</f>
        <v>0</v>
      </c>
      <c r="BQ173" s="25">
        <f ca="1">SUMIFS(Import!BQ$2:BQ$166,Import!$F$2:$F$166,$F173,Import!$G$2:$G$166,$G173)</f>
        <v>0</v>
      </c>
      <c r="BR173" s="25">
        <f ca="1">SUMIFS(Import!BR$2:BR$166,Import!$F$2:$F$166,$F173,Import!$G$2:$G$166,$G173)</f>
        <v>0</v>
      </c>
      <c r="BW173" s="25">
        <f ca="1">SUMIFS(Import!BW$2:BW$166,Import!$F$2:$F$166,$F173,Import!$G$2:$G$166,$G173)</f>
        <v>0</v>
      </c>
      <c r="BX173" s="25">
        <f ca="1">SUMIFS(Import!BX$2:BX$166,Import!$F$2:$F$166,$F173,Import!$G$2:$G$166,$G173)</f>
        <v>0</v>
      </c>
      <c r="BY173" s="25">
        <f ca="1">SUMIFS(Import!BY$2:BY$166,Import!$F$2:$F$166,$F173,Import!$G$2:$G$166,$G173)</f>
        <v>0</v>
      </c>
      <c r="CD173" s="25">
        <f ca="1">SUMIFS(Import!CD$2:CD$166,Import!$F$2:$F$166,$F173,Import!$G$2:$G$166,$G173)</f>
        <v>0</v>
      </c>
      <c r="CE173" s="25">
        <f ca="1">SUMIFS(Import!CE$2:CE$166,Import!$F$2:$F$166,$F173,Import!$G$2:$G$166,$G173)</f>
        <v>0</v>
      </c>
      <c r="CF173" s="25">
        <f ca="1">SUMIFS(Import!CF$2:CF$166,Import!$F$2:$F$166,$F173,Import!$G$2:$G$166,$G173)</f>
        <v>0</v>
      </c>
      <c r="CK173" s="25">
        <f ca="1">SUMIFS(Import!CK$2:CK$166,Import!$F$2:$F$166,$F173,Import!$G$2:$G$166,$G173)</f>
        <v>0</v>
      </c>
      <c r="CL173" s="25">
        <f ca="1">SUMIFS(Import!CL$2:CL$166,Import!$F$2:$F$166,$F173,Import!$G$2:$G$166,$G173)</f>
        <v>0</v>
      </c>
      <c r="CM173" s="25">
        <f ca="1">SUMIFS(Import!CM$2:CM$166,Import!$F$2:$F$166,$F173,Import!$G$2:$G$166,$G173)</f>
        <v>0</v>
      </c>
      <c r="CR173" s="25">
        <f ca="1">SUMIFS(Import!CR$2:CR$166,Import!$F$2:$F$166,$F173,Import!$G$2:$G$166,$G173)</f>
        <v>0</v>
      </c>
      <c r="CS173" s="25">
        <f ca="1">SUMIFS(Import!CS$2:CS$166,Import!$F$2:$F$166,$F173,Import!$G$2:$G$166,$G173)</f>
        <v>0</v>
      </c>
      <c r="CT173" s="25">
        <f ca="1">SUMIFS(Import!CT$2:CT$166,Import!$F$2:$F$166,$F173,Import!$G$2:$G$166,$G173)</f>
        <v>0</v>
      </c>
    </row>
    <row r="174" spans="1:98" s="82" customFormat="1" ht="14" thickBot="1" x14ac:dyDescent="0.2">
      <c r="A174" s="108" t="s">
        <v>28</v>
      </c>
      <c r="B174" s="82" t="s">
        <v>29</v>
      </c>
      <c r="C174" s="82">
        <v>1</v>
      </c>
      <c r="D174" s="82" t="s">
        <v>30</v>
      </c>
      <c r="E174" s="82">
        <v>40</v>
      </c>
      <c r="F174" s="82" t="s">
        <v>68</v>
      </c>
      <c r="G174" s="82">
        <v>5</v>
      </c>
      <c r="H174" s="155">
        <f>IF(SUMIFS(Import!H$2:H$237,Import!$F$2:$F$237,$F174,Import!$G$2:$G$237,$G174)=0,Data_T1!$H174,SUMIFS(Import!H$2:H$237,Import!$F$2:$F$237,$F174,Import!$G$2:$G$237,$G174))</f>
        <v>463</v>
      </c>
      <c r="I174" s="155">
        <f>SUMIFS(Import!I$2:I$237,Import!$F$2:$F$237,$F174,Import!$G$2:$G$237,$G174)</f>
        <v>250</v>
      </c>
      <c r="J174" s="82">
        <f>SUMIFS(Import!J$2:J$237,Import!$F$2:$F$237,$F174,Import!$G$2:$G$237,$G174)</f>
        <v>54</v>
      </c>
      <c r="K174" s="155">
        <f>SUMIFS(Import!K$2:K$237,Import!$F$2:$F$237,$F174,Import!$G$2:$G$237,$G174)</f>
        <v>213</v>
      </c>
      <c r="L174" s="82">
        <f>SUMIFS(Import!L$2:L$237,Import!$F$2:$F$237,$F174,Import!$G$2:$G$237,$G174)</f>
        <v>46</v>
      </c>
      <c r="M174" s="155">
        <f>SUMIFS(Import!M$2:M$237,Import!$F$2:$F$237,$F174,Import!$G$2:$G$237,$G174)</f>
        <v>1</v>
      </c>
      <c r="N174" s="82">
        <f>SUMIFS(Import!N$2:N$237,Import!$F$2:$F$237,$F174,Import!$G$2:$G$237,$G174)</f>
        <v>0.22</v>
      </c>
      <c r="O174" s="82">
        <f>SUMIFS(Import!O$2:O$237,Import!$F$2:$F$237,$F174,Import!$G$2:$G$237,$G174)</f>
        <v>0.47</v>
      </c>
      <c r="P174" s="155">
        <f>SUMIFS(Import!P$2:P$237,Import!$F$2:$F$237,$F174,Import!$G$2:$G$237,$G174)</f>
        <v>3</v>
      </c>
      <c r="Q174" s="82">
        <f>SUMIFS(Import!Q$2:Q$237,Import!$F$2:$F$237,$F174,Import!$G$2:$G$237,$G174)</f>
        <v>0.65</v>
      </c>
      <c r="R174" s="82">
        <f>SUMIFS(Import!R$2:R$237,Import!$F$2:$F$237,$F174,Import!$G$2:$G$237,$G174)</f>
        <v>1.41</v>
      </c>
      <c r="S174" s="155">
        <f>SUMIFS(Import!S$2:S$237,Import!$F$2:$F$237,$F174,Import!$G$2:$G$237,$G174)</f>
        <v>209</v>
      </c>
      <c r="T174" s="82">
        <f>SUMIFS(Import!T$2:T$237,Import!$F$2:$F$237,$F174,Import!$G$2:$G$237,$G174)</f>
        <v>45.14</v>
      </c>
      <c r="U174" s="82">
        <f>SUMIFS(Import!U$2:U$237,Import!$F$2:$F$237,$F174,Import!$G$2:$G$237,$G174)</f>
        <v>98.12</v>
      </c>
      <c r="V174" s="82">
        <v>1</v>
      </c>
      <c r="W174" s="82" t="s">
        <v>32</v>
      </c>
      <c r="X174" s="82" t="s">
        <v>33</v>
      </c>
      <c r="Y174" s="82" t="s">
        <v>34</v>
      </c>
      <c r="Z174" s="159">
        <f>SUMIFS(Import!Z$2:Z$237,Import!$F$2:$F$237,$F174,Import!$G$2:$G$237,$G174)</f>
        <v>137</v>
      </c>
      <c r="AA174" s="82">
        <f>SUMIFS(Import!AA$2:AA$237,Import!$F$2:$F$237,$F174,Import!$G$2:$G$237,$G174)</f>
        <v>29.59</v>
      </c>
      <c r="AB174" s="170">
        <f>SUMIFS(Import!AB$2:AB$237,Import!$F$2:$F$237,$F174,Import!$G$2:$G$237,$G174)</f>
        <v>65.55</v>
      </c>
      <c r="AC174" s="82">
        <v>2</v>
      </c>
      <c r="AD174" s="82" t="s">
        <v>35</v>
      </c>
      <c r="AE174" s="82" t="s">
        <v>36</v>
      </c>
      <c r="AF174" s="82" t="s">
        <v>37</v>
      </c>
      <c r="AG174" s="159">
        <f>SUMIFS(Import!AG$2:AG$237,Import!$F$2:$F$237,$F174,Import!$G$2:$G$237,$G174)</f>
        <v>72</v>
      </c>
      <c r="AH174" s="82">
        <f>SUMIFS(Import!AH$2:AH$237,Import!$F$2:$F$237,$F174,Import!$G$2:$G$237,$G174)</f>
        <v>15.55</v>
      </c>
      <c r="AI174" s="119">
        <f>SUMIFS(Import!AI$2:AI$237,Import!$F$2:$F$237,$F174,Import!$G$2:$G$237,$G174)</f>
        <v>34.450000000000003</v>
      </c>
      <c r="AN174" s="82">
        <f ca="1">SUMIFS(Import!AN$2:AN$166,Import!$F$2:$F$166,$F174,Import!$G$2:$G$166,$G174)</f>
        <v>0</v>
      </c>
      <c r="AO174" s="82">
        <f ca="1">SUMIFS(Import!AO$2:AO$166,Import!$F$2:$F$166,$F174,Import!$G$2:$G$166,$G174)</f>
        <v>0</v>
      </c>
      <c r="AP174" s="82">
        <f ca="1">SUMIFS(Import!AP$2:AP$166,Import!$F$2:$F$166,$F174,Import!$G$2:$G$166,$G174)</f>
        <v>0</v>
      </c>
      <c r="AU174" s="82">
        <f ca="1">SUMIFS(Import!AU$2:AU$166,Import!$F$2:$F$166,$F174,Import!$G$2:$G$166,$G174)</f>
        <v>0</v>
      </c>
      <c r="AV174" s="82">
        <f ca="1">SUMIFS(Import!AV$2:AV$166,Import!$F$2:$F$166,$F174,Import!$G$2:$G$166,$G174)</f>
        <v>0</v>
      </c>
      <c r="AW174" s="82">
        <f ca="1">SUMIFS(Import!AW$2:AW$166,Import!$F$2:$F$166,$F174,Import!$G$2:$G$166,$G174)</f>
        <v>0</v>
      </c>
      <c r="BB174" s="82">
        <f ca="1">SUMIFS(Import!BB$2:BB$166,Import!$F$2:$F$166,$F174,Import!$G$2:$G$166,$G174)</f>
        <v>0</v>
      </c>
      <c r="BC174" s="82">
        <f ca="1">SUMIFS(Import!BC$2:BC$166,Import!$F$2:$F$166,$F174,Import!$G$2:$G$166,$G174)</f>
        <v>0</v>
      </c>
      <c r="BD174" s="82">
        <f ca="1">SUMIFS(Import!BD$2:BD$166,Import!$F$2:$F$166,$F174,Import!$G$2:$G$166,$G174)</f>
        <v>0</v>
      </c>
      <c r="BI174" s="82">
        <f ca="1">SUMIFS(Import!BI$2:BI$166,Import!$F$2:$F$166,$F174,Import!$G$2:$G$166,$G174)</f>
        <v>0</v>
      </c>
      <c r="BJ174" s="82">
        <f ca="1">SUMIFS(Import!BJ$2:BJ$166,Import!$F$2:$F$166,$F174,Import!$G$2:$G$166,$G174)</f>
        <v>0</v>
      </c>
      <c r="BK174" s="82">
        <f ca="1">SUMIFS(Import!BK$2:BK$166,Import!$F$2:$F$166,$F174,Import!$G$2:$G$166,$G174)</f>
        <v>0</v>
      </c>
      <c r="BP174" s="82">
        <f ca="1">SUMIFS(Import!BP$2:BP$166,Import!$F$2:$F$166,$F174,Import!$G$2:$G$166,$G174)</f>
        <v>0</v>
      </c>
      <c r="BQ174" s="82">
        <f ca="1">SUMIFS(Import!BQ$2:BQ$166,Import!$F$2:$F$166,$F174,Import!$G$2:$G$166,$G174)</f>
        <v>0</v>
      </c>
      <c r="BR174" s="82">
        <f ca="1">SUMIFS(Import!BR$2:BR$166,Import!$F$2:$F$166,$F174,Import!$G$2:$G$166,$G174)</f>
        <v>0</v>
      </c>
      <c r="BW174" s="82">
        <f ca="1">SUMIFS(Import!BW$2:BW$166,Import!$F$2:$F$166,$F174,Import!$G$2:$G$166,$G174)</f>
        <v>0</v>
      </c>
      <c r="BX174" s="82">
        <f ca="1">SUMIFS(Import!BX$2:BX$166,Import!$F$2:$F$166,$F174,Import!$G$2:$G$166,$G174)</f>
        <v>0</v>
      </c>
      <c r="BY174" s="82">
        <f ca="1">SUMIFS(Import!BY$2:BY$166,Import!$F$2:$F$166,$F174,Import!$G$2:$G$166,$G174)</f>
        <v>0</v>
      </c>
      <c r="CD174" s="82">
        <f ca="1">SUMIFS(Import!CD$2:CD$166,Import!$F$2:$F$166,$F174,Import!$G$2:$G$166,$G174)</f>
        <v>0</v>
      </c>
      <c r="CE174" s="82">
        <f ca="1">SUMIFS(Import!CE$2:CE$166,Import!$F$2:$F$166,$F174,Import!$G$2:$G$166,$G174)</f>
        <v>0</v>
      </c>
      <c r="CF174" s="82">
        <f ca="1">SUMIFS(Import!CF$2:CF$166,Import!$F$2:$F$166,$F174,Import!$G$2:$G$166,$G174)</f>
        <v>0</v>
      </c>
      <c r="CK174" s="82">
        <f ca="1">SUMIFS(Import!CK$2:CK$166,Import!$F$2:$F$166,$F174,Import!$G$2:$G$166,$G174)</f>
        <v>0</v>
      </c>
      <c r="CL174" s="82">
        <f ca="1">SUMIFS(Import!CL$2:CL$166,Import!$F$2:$F$166,$F174,Import!$G$2:$G$166,$G174)</f>
        <v>0</v>
      </c>
      <c r="CM174" s="82">
        <f ca="1">SUMIFS(Import!CM$2:CM$166,Import!$F$2:$F$166,$F174,Import!$G$2:$G$166,$G174)</f>
        <v>0</v>
      </c>
      <c r="CR174" s="82">
        <f ca="1">SUMIFS(Import!CR$2:CR$166,Import!$F$2:$F$166,$F174,Import!$G$2:$G$166,$G174)</f>
        <v>0</v>
      </c>
      <c r="CS174" s="82">
        <f ca="1">SUMIFS(Import!CS$2:CS$166,Import!$F$2:$F$166,$F174,Import!$G$2:$G$166,$G174)</f>
        <v>0</v>
      </c>
      <c r="CT174" s="82">
        <f ca="1">SUMIFS(Import!CT$2:CT$166,Import!$F$2:$F$166,$F174,Import!$G$2:$G$166,$G174)</f>
        <v>0</v>
      </c>
    </row>
    <row r="175" spans="1:98" s="107" customFormat="1" ht="14" thickBot="1" x14ac:dyDescent="0.2">
      <c r="A175" s="106" t="s">
        <v>28</v>
      </c>
      <c r="B175" s="107" t="s">
        <v>29</v>
      </c>
      <c r="C175" s="107">
        <v>2</v>
      </c>
      <c r="D175" s="107" t="s">
        <v>49</v>
      </c>
      <c r="E175" s="107">
        <v>41</v>
      </c>
      <c r="F175" s="107" t="s">
        <v>69</v>
      </c>
      <c r="G175" s="107">
        <v>1</v>
      </c>
      <c r="H175" s="154">
        <f>IF(SUMIFS(Import!H$2:H$237,Import!$F$2:$F$237,$F175,Import!$G$2:$G$237,$G175)=0,Data_T1!$H175,SUMIFS(Import!H$2:H$237,Import!$F$2:$F$237,$F175,Import!$G$2:$G$237,$G175))</f>
        <v>426</v>
      </c>
      <c r="I175" s="154">
        <f>SUMIFS(Import!I$2:I$237,Import!$F$2:$F$237,$F175,Import!$G$2:$G$237,$G175)</f>
        <v>72</v>
      </c>
      <c r="J175" s="107">
        <f>SUMIFS(Import!J$2:J$237,Import!$F$2:$F$237,$F175,Import!$G$2:$G$237,$G175)</f>
        <v>16.899999999999999</v>
      </c>
      <c r="K175" s="154">
        <f>SUMIFS(Import!K$2:K$237,Import!$F$2:$F$237,$F175,Import!$G$2:$G$237,$G175)</f>
        <v>354</v>
      </c>
      <c r="L175" s="107">
        <f>SUMIFS(Import!L$2:L$237,Import!$F$2:$F$237,$F175,Import!$G$2:$G$237,$G175)</f>
        <v>83.1</v>
      </c>
      <c r="M175" s="154">
        <f>SUMIFS(Import!M$2:M$237,Import!$F$2:$F$237,$F175,Import!$G$2:$G$237,$G175)</f>
        <v>0</v>
      </c>
      <c r="N175" s="107">
        <f>SUMIFS(Import!N$2:N$237,Import!$F$2:$F$237,$F175,Import!$G$2:$G$237,$G175)</f>
        <v>0</v>
      </c>
      <c r="O175" s="107">
        <f>SUMIFS(Import!O$2:O$237,Import!$F$2:$F$237,$F175,Import!$G$2:$G$237,$G175)</f>
        <v>0</v>
      </c>
      <c r="P175" s="154">
        <f>SUMIFS(Import!P$2:P$237,Import!$F$2:$F$237,$F175,Import!$G$2:$G$237,$G175)</f>
        <v>5</v>
      </c>
      <c r="Q175" s="107">
        <f>SUMIFS(Import!Q$2:Q$237,Import!$F$2:$F$237,$F175,Import!$G$2:$G$237,$G175)</f>
        <v>1.17</v>
      </c>
      <c r="R175" s="107">
        <f>SUMIFS(Import!R$2:R$237,Import!$F$2:$F$237,$F175,Import!$G$2:$G$237,$G175)</f>
        <v>1.41</v>
      </c>
      <c r="S175" s="154">
        <f>SUMIFS(Import!S$2:S$237,Import!$F$2:$F$237,$F175,Import!$G$2:$G$237,$G175)</f>
        <v>349</v>
      </c>
      <c r="T175" s="107">
        <f>SUMIFS(Import!T$2:T$237,Import!$F$2:$F$237,$F175,Import!$G$2:$G$237,$G175)</f>
        <v>81.92</v>
      </c>
      <c r="U175" s="107">
        <f>SUMIFS(Import!U$2:U$237,Import!$F$2:$F$237,$F175,Import!$G$2:$G$237,$G175)</f>
        <v>98.59</v>
      </c>
      <c r="V175" s="107">
        <v>1</v>
      </c>
      <c r="W175" s="107" t="s">
        <v>32</v>
      </c>
      <c r="X175" s="107" t="s">
        <v>33</v>
      </c>
      <c r="Y175" s="107" t="s">
        <v>34</v>
      </c>
      <c r="Z175" s="158">
        <f>SUMIFS(Import!Z$2:Z$237,Import!$F$2:$F$237,$F175,Import!$G$2:$G$237,$G175)</f>
        <v>80</v>
      </c>
      <c r="AA175" s="107">
        <f>SUMIFS(Import!AA$2:AA$237,Import!$F$2:$F$237,$F175,Import!$G$2:$G$237,$G175)</f>
        <v>18.78</v>
      </c>
      <c r="AB175" s="173">
        <f>SUMIFS(Import!AB$2:AB$237,Import!$F$2:$F$237,$F175,Import!$G$2:$G$237,$G175)</f>
        <v>22.92</v>
      </c>
      <c r="AC175" s="107">
        <v>2</v>
      </c>
      <c r="AD175" s="107" t="s">
        <v>35</v>
      </c>
      <c r="AE175" s="107" t="s">
        <v>36</v>
      </c>
      <c r="AF175" s="107" t="s">
        <v>37</v>
      </c>
      <c r="AG175" s="158">
        <f>SUMIFS(Import!AG$2:AG$237,Import!$F$2:$F$237,$F175,Import!$G$2:$G$237,$G175)</f>
        <v>269</v>
      </c>
      <c r="AH175" s="107">
        <f>SUMIFS(Import!AH$2:AH$237,Import!$F$2:$F$237,$F175,Import!$G$2:$G$237,$G175)</f>
        <v>63.15</v>
      </c>
      <c r="AI175" s="117">
        <f>SUMIFS(Import!AI$2:AI$237,Import!$F$2:$F$237,$F175,Import!$G$2:$G$237,$G175)</f>
        <v>77.08</v>
      </c>
      <c r="AN175" s="107">
        <f ca="1">SUMIFS(Import!AN$2:AN$166,Import!$F$2:$F$166,$F175,Import!$G$2:$G$166,$G175)</f>
        <v>0</v>
      </c>
      <c r="AO175" s="107">
        <f ca="1">SUMIFS(Import!AO$2:AO$166,Import!$F$2:$F$166,$F175,Import!$G$2:$G$166,$G175)</f>
        <v>0</v>
      </c>
      <c r="AP175" s="107">
        <f ca="1">SUMIFS(Import!AP$2:AP$166,Import!$F$2:$F$166,$F175,Import!$G$2:$G$166,$G175)</f>
        <v>0</v>
      </c>
      <c r="AU175" s="107">
        <f ca="1">SUMIFS(Import!AU$2:AU$166,Import!$F$2:$F$166,$F175,Import!$G$2:$G$166,$G175)</f>
        <v>0</v>
      </c>
      <c r="AV175" s="107">
        <f ca="1">SUMIFS(Import!AV$2:AV$166,Import!$F$2:$F$166,$F175,Import!$G$2:$G$166,$G175)</f>
        <v>0</v>
      </c>
      <c r="AW175" s="107">
        <f ca="1">SUMIFS(Import!AW$2:AW$166,Import!$F$2:$F$166,$F175,Import!$G$2:$G$166,$G175)</f>
        <v>0</v>
      </c>
      <c r="BB175" s="107">
        <f ca="1">SUMIFS(Import!BB$2:BB$166,Import!$F$2:$F$166,$F175,Import!$G$2:$G$166,$G175)</f>
        <v>0</v>
      </c>
      <c r="BC175" s="107">
        <f ca="1">SUMIFS(Import!BC$2:BC$166,Import!$F$2:$F$166,$F175,Import!$G$2:$G$166,$G175)</f>
        <v>0</v>
      </c>
      <c r="BD175" s="107">
        <f ca="1">SUMIFS(Import!BD$2:BD$166,Import!$F$2:$F$166,$F175,Import!$G$2:$G$166,$G175)</f>
        <v>0</v>
      </c>
      <c r="BI175" s="107">
        <f ca="1">SUMIFS(Import!BI$2:BI$166,Import!$F$2:$F$166,$F175,Import!$G$2:$G$166,$G175)</f>
        <v>0</v>
      </c>
      <c r="BJ175" s="107">
        <f ca="1">SUMIFS(Import!BJ$2:BJ$166,Import!$F$2:$F$166,$F175,Import!$G$2:$G$166,$G175)</f>
        <v>0</v>
      </c>
      <c r="BK175" s="107">
        <f ca="1">SUMIFS(Import!BK$2:BK$166,Import!$F$2:$F$166,$F175,Import!$G$2:$G$166,$G175)</f>
        <v>0</v>
      </c>
      <c r="BP175" s="107">
        <f ca="1">SUMIFS(Import!BP$2:BP$166,Import!$F$2:$F$166,$F175,Import!$G$2:$G$166,$G175)</f>
        <v>0</v>
      </c>
      <c r="BQ175" s="107">
        <f ca="1">SUMIFS(Import!BQ$2:BQ$166,Import!$F$2:$F$166,$F175,Import!$G$2:$G$166,$G175)</f>
        <v>0</v>
      </c>
      <c r="BR175" s="107">
        <f ca="1">SUMIFS(Import!BR$2:BR$166,Import!$F$2:$F$166,$F175,Import!$G$2:$G$166,$G175)</f>
        <v>0</v>
      </c>
      <c r="BW175" s="107">
        <f ca="1">SUMIFS(Import!BW$2:BW$166,Import!$F$2:$F$166,$F175,Import!$G$2:$G$166,$G175)</f>
        <v>0</v>
      </c>
      <c r="BX175" s="107">
        <f ca="1">SUMIFS(Import!BX$2:BX$166,Import!$F$2:$F$166,$F175,Import!$G$2:$G$166,$G175)</f>
        <v>0</v>
      </c>
      <c r="BY175" s="107">
        <f ca="1">SUMIFS(Import!BY$2:BY$166,Import!$F$2:$F$166,$F175,Import!$G$2:$G$166,$G175)</f>
        <v>0</v>
      </c>
      <c r="CD175" s="107">
        <f ca="1">SUMIFS(Import!CD$2:CD$166,Import!$F$2:$F$166,$F175,Import!$G$2:$G$166,$G175)</f>
        <v>0</v>
      </c>
      <c r="CE175" s="107">
        <f ca="1">SUMIFS(Import!CE$2:CE$166,Import!$F$2:$F$166,$F175,Import!$G$2:$G$166,$G175)</f>
        <v>0</v>
      </c>
      <c r="CF175" s="107">
        <f ca="1">SUMIFS(Import!CF$2:CF$166,Import!$F$2:$F$166,$F175,Import!$G$2:$G$166,$G175)</f>
        <v>0</v>
      </c>
      <c r="CK175" s="107">
        <f ca="1">SUMIFS(Import!CK$2:CK$166,Import!$F$2:$F$166,$F175,Import!$G$2:$G$166,$G175)</f>
        <v>0</v>
      </c>
      <c r="CL175" s="107">
        <f ca="1">SUMIFS(Import!CL$2:CL$166,Import!$F$2:$F$166,$F175,Import!$G$2:$G$166,$G175)</f>
        <v>0</v>
      </c>
      <c r="CM175" s="107">
        <f ca="1">SUMIFS(Import!CM$2:CM$166,Import!$F$2:$F$166,$F175,Import!$G$2:$G$166,$G175)</f>
        <v>0</v>
      </c>
      <c r="CR175" s="107">
        <f ca="1">SUMIFS(Import!CR$2:CR$166,Import!$F$2:$F$166,$F175,Import!$G$2:$G$166,$G175)</f>
        <v>0</v>
      </c>
      <c r="CS175" s="107">
        <f ca="1">SUMIFS(Import!CS$2:CS$166,Import!$F$2:$F$166,$F175,Import!$G$2:$G$166,$G175)</f>
        <v>0</v>
      </c>
      <c r="CT175" s="107">
        <f ca="1">SUMIFS(Import!CT$2:CT$166,Import!$F$2:$F$166,$F175,Import!$G$2:$G$166,$G175)</f>
        <v>0</v>
      </c>
    </row>
    <row r="176" spans="1:98" s="107" customFormat="1" x14ac:dyDescent="0.15">
      <c r="A176" s="106" t="s">
        <v>28</v>
      </c>
      <c r="B176" s="107" t="s">
        <v>29</v>
      </c>
      <c r="C176" s="107">
        <v>1</v>
      </c>
      <c r="D176" s="107" t="s">
        <v>30</v>
      </c>
      <c r="E176" s="107">
        <v>42</v>
      </c>
      <c r="F176" s="107" t="s">
        <v>70</v>
      </c>
      <c r="G176" s="107">
        <v>1</v>
      </c>
      <c r="H176" s="154">
        <f>IF(SUMIFS(Import!H$2:H$237,Import!$F$2:$F$237,$F176,Import!$G$2:$G$237,$G176)=0,Data_T1!$H176,SUMIFS(Import!H$2:H$237,Import!$F$2:$F$237,$F176,Import!$G$2:$G$237,$G176))</f>
        <v>313</v>
      </c>
      <c r="I176" s="154">
        <f>SUMIFS(Import!I$2:I$237,Import!$F$2:$F$237,$F176,Import!$G$2:$G$237,$G176)</f>
        <v>111</v>
      </c>
      <c r="J176" s="107">
        <f>SUMIFS(Import!J$2:J$237,Import!$F$2:$F$237,$F176,Import!$G$2:$G$237,$G176)</f>
        <v>35.46</v>
      </c>
      <c r="K176" s="154">
        <f>SUMIFS(Import!K$2:K$237,Import!$F$2:$F$237,$F176,Import!$G$2:$G$237,$G176)</f>
        <v>202</v>
      </c>
      <c r="L176" s="107">
        <f>SUMIFS(Import!L$2:L$237,Import!$F$2:$F$237,$F176,Import!$G$2:$G$237,$G176)</f>
        <v>64.540000000000006</v>
      </c>
      <c r="M176" s="154">
        <f>SUMIFS(Import!M$2:M$237,Import!$F$2:$F$237,$F176,Import!$G$2:$G$237,$G176)</f>
        <v>1</v>
      </c>
      <c r="N176" s="107">
        <f>SUMIFS(Import!N$2:N$237,Import!$F$2:$F$237,$F176,Import!$G$2:$G$237,$G176)</f>
        <v>0.32</v>
      </c>
      <c r="O176" s="107">
        <f>SUMIFS(Import!O$2:O$237,Import!$F$2:$F$237,$F176,Import!$G$2:$G$237,$G176)</f>
        <v>0.5</v>
      </c>
      <c r="P176" s="154">
        <f>SUMIFS(Import!P$2:P$237,Import!$F$2:$F$237,$F176,Import!$G$2:$G$237,$G176)</f>
        <v>4</v>
      </c>
      <c r="Q176" s="107">
        <f>SUMIFS(Import!Q$2:Q$237,Import!$F$2:$F$237,$F176,Import!$G$2:$G$237,$G176)</f>
        <v>1.28</v>
      </c>
      <c r="R176" s="107">
        <f>SUMIFS(Import!R$2:R$237,Import!$F$2:$F$237,$F176,Import!$G$2:$G$237,$G176)</f>
        <v>1.98</v>
      </c>
      <c r="S176" s="154">
        <f>SUMIFS(Import!S$2:S$237,Import!$F$2:$F$237,$F176,Import!$G$2:$G$237,$G176)</f>
        <v>197</v>
      </c>
      <c r="T176" s="107">
        <f>SUMIFS(Import!T$2:T$237,Import!$F$2:$F$237,$F176,Import!$G$2:$G$237,$G176)</f>
        <v>62.94</v>
      </c>
      <c r="U176" s="107">
        <f>SUMIFS(Import!U$2:U$237,Import!$F$2:$F$237,$F176,Import!$G$2:$G$237,$G176)</f>
        <v>97.52</v>
      </c>
      <c r="V176" s="107">
        <v>1</v>
      </c>
      <c r="W176" s="107" t="s">
        <v>32</v>
      </c>
      <c r="X176" s="107" t="s">
        <v>33</v>
      </c>
      <c r="Y176" s="107" t="s">
        <v>34</v>
      </c>
      <c r="Z176" s="158">
        <f>SUMIFS(Import!Z$2:Z$237,Import!$F$2:$F$237,$F176,Import!$G$2:$G$237,$G176)</f>
        <v>67</v>
      </c>
      <c r="AA176" s="107">
        <f>SUMIFS(Import!AA$2:AA$237,Import!$F$2:$F$237,$F176,Import!$G$2:$G$237,$G176)</f>
        <v>21.41</v>
      </c>
      <c r="AB176" s="173">
        <f>SUMIFS(Import!AB$2:AB$237,Import!$F$2:$F$237,$F176,Import!$G$2:$G$237,$G176)</f>
        <v>34.01</v>
      </c>
      <c r="AC176" s="107">
        <v>2</v>
      </c>
      <c r="AD176" s="107" t="s">
        <v>35</v>
      </c>
      <c r="AE176" s="107" t="s">
        <v>36</v>
      </c>
      <c r="AF176" s="107" t="s">
        <v>37</v>
      </c>
      <c r="AG176" s="158">
        <f>SUMIFS(Import!AG$2:AG$237,Import!$F$2:$F$237,$F176,Import!$G$2:$G$237,$G176)</f>
        <v>130</v>
      </c>
      <c r="AH176" s="107">
        <f>SUMIFS(Import!AH$2:AH$237,Import!$F$2:$F$237,$F176,Import!$G$2:$G$237,$G176)</f>
        <v>41.53</v>
      </c>
      <c r="AI176" s="117">
        <f>SUMIFS(Import!AI$2:AI$237,Import!$F$2:$F$237,$F176,Import!$G$2:$G$237,$G176)</f>
        <v>65.989999999999995</v>
      </c>
      <c r="AN176" s="107">
        <f ca="1">SUMIFS(Import!AN$2:AN$166,Import!$F$2:$F$166,$F176,Import!$G$2:$G$166,$G176)</f>
        <v>0</v>
      </c>
      <c r="AO176" s="107">
        <f ca="1">SUMIFS(Import!AO$2:AO$166,Import!$F$2:$F$166,$F176,Import!$G$2:$G$166,$G176)</f>
        <v>0</v>
      </c>
      <c r="AP176" s="107">
        <f ca="1">SUMIFS(Import!AP$2:AP$166,Import!$F$2:$F$166,$F176,Import!$G$2:$G$166,$G176)</f>
        <v>0</v>
      </c>
      <c r="AU176" s="107">
        <f ca="1">SUMIFS(Import!AU$2:AU$166,Import!$F$2:$F$166,$F176,Import!$G$2:$G$166,$G176)</f>
        <v>0</v>
      </c>
      <c r="AV176" s="107">
        <f ca="1">SUMIFS(Import!AV$2:AV$166,Import!$F$2:$F$166,$F176,Import!$G$2:$G$166,$G176)</f>
        <v>0</v>
      </c>
      <c r="AW176" s="107">
        <f ca="1">SUMIFS(Import!AW$2:AW$166,Import!$F$2:$F$166,$F176,Import!$G$2:$G$166,$G176)</f>
        <v>0</v>
      </c>
      <c r="BB176" s="107">
        <f ca="1">SUMIFS(Import!BB$2:BB$166,Import!$F$2:$F$166,$F176,Import!$G$2:$G$166,$G176)</f>
        <v>0</v>
      </c>
      <c r="BC176" s="107">
        <f ca="1">SUMIFS(Import!BC$2:BC$166,Import!$F$2:$F$166,$F176,Import!$G$2:$G$166,$G176)</f>
        <v>0</v>
      </c>
      <c r="BD176" s="107">
        <f ca="1">SUMIFS(Import!BD$2:BD$166,Import!$F$2:$F$166,$F176,Import!$G$2:$G$166,$G176)</f>
        <v>0</v>
      </c>
      <c r="BI176" s="107">
        <f ca="1">SUMIFS(Import!BI$2:BI$166,Import!$F$2:$F$166,$F176,Import!$G$2:$G$166,$G176)</f>
        <v>0</v>
      </c>
      <c r="BJ176" s="107">
        <f ca="1">SUMIFS(Import!BJ$2:BJ$166,Import!$F$2:$F$166,$F176,Import!$G$2:$G$166,$G176)</f>
        <v>0</v>
      </c>
      <c r="BK176" s="107">
        <f ca="1">SUMIFS(Import!BK$2:BK$166,Import!$F$2:$F$166,$F176,Import!$G$2:$G$166,$G176)</f>
        <v>0</v>
      </c>
      <c r="BP176" s="107">
        <f ca="1">SUMIFS(Import!BP$2:BP$166,Import!$F$2:$F$166,$F176,Import!$G$2:$G$166,$G176)</f>
        <v>0</v>
      </c>
      <c r="BQ176" s="107">
        <f ca="1">SUMIFS(Import!BQ$2:BQ$166,Import!$F$2:$F$166,$F176,Import!$G$2:$G$166,$G176)</f>
        <v>0</v>
      </c>
      <c r="BR176" s="107">
        <f ca="1">SUMIFS(Import!BR$2:BR$166,Import!$F$2:$F$166,$F176,Import!$G$2:$G$166,$G176)</f>
        <v>0</v>
      </c>
      <c r="BW176" s="107">
        <f ca="1">SUMIFS(Import!BW$2:BW$166,Import!$F$2:$F$166,$F176,Import!$G$2:$G$166,$G176)</f>
        <v>0</v>
      </c>
      <c r="BX176" s="107">
        <f ca="1">SUMIFS(Import!BX$2:BX$166,Import!$F$2:$F$166,$F176,Import!$G$2:$G$166,$G176)</f>
        <v>0</v>
      </c>
      <c r="BY176" s="107">
        <f ca="1">SUMIFS(Import!BY$2:BY$166,Import!$F$2:$F$166,$F176,Import!$G$2:$G$166,$G176)</f>
        <v>0</v>
      </c>
      <c r="CD176" s="107">
        <f ca="1">SUMIFS(Import!CD$2:CD$166,Import!$F$2:$F$166,$F176,Import!$G$2:$G$166,$G176)</f>
        <v>0</v>
      </c>
      <c r="CE176" s="107">
        <f ca="1">SUMIFS(Import!CE$2:CE$166,Import!$F$2:$F$166,$F176,Import!$G$2:$G$166,$G176)</f>
        <v>0</v>
      </c>
      <c r="CF176" s="107">
        <f ca="1">SUMIFS(Import!CF$2:CF$166,Import!$F$2:$F$166,$F176,Import!$G$2:$G$166,$G176)</f>
        <v>0</v>
      </c>
      <c r="CK176" s="107">
        <f ca="1">SUMIFS(Import!CK$2:CK$166,Import!$F$2:$F$166,$F176,Import!$G$2:$G$166,$G176)</f>
        <v>0</v>
      </c>
      <c r="CL176" s="107">
        <f ca="1">SUMIFS(Import!CL$2:CL$166,Import!$F$2:$F$166,$F176,Import!$G$2:$G$166,$G176)</f>
        <v>0</v>
      </c>
      <c r="CM176" s="107">
        <f ca="1">SUMIFS(Import!CM$2:CM$166,Import!$F$2:$F$166,$F176,Import!$G$2:$G$166,$G176)</f>
        <v>0</v>
      </c>
      <c r="CR176" s="107">
        <f ca="1">SUMIFS(Import!CR$2:CR$166,Import!$F$2:$F$166,$F176,Import!$G$2:$G$166,$G176)</f>
        <v>0</v>
      </c>
      <c r="CS176" s="107">
        <f ca="1">SUMIFS(Import!CS$2:CS$166,Import!$F$2:$F$166,$F176,Import!$G$2:$G$166,$G176)</f>
        <v>0</v>
      </c>
      <c r="CT176" s="107">
        <f ca="1">SUMIFS(Import!CT$2:CT$166,Import!$F$2:$F$166,$F176,Import!$G$2:$G$166,$G176)</f>
        <v>0</v>
      </c>
    </row>
    <row r="177" spans="1:98" s="82" customFormat="1" ht="14" thickBot="1" x14ac:dyDescent="0.2">
      <c r="A177" s="108" t="s">
        <v>28</v>
      </c>
      <c r="B177" s="82" t="s">
        <v>29</v>
      </c>
      <c r="C177" s="82">
        <v>1</v>
      </c>
      <c r="D177" s="82" t="s">
        <v>30</v>
      </c>
      <c r="E177" s="82">
        <v>42</v>
      </c>
      <c r="F177" s="82" t="s">
        <v>70</v>
      </c>
      <c r="G177" s="82">
        <v>2</v>
      </c>
      <c r="H177" s="155">
        <f>IF(SUMIFS(Import!H$2:H$237,Import!$F$2:$F$237,$F177,Import!$G$2:$G$237,$G177)=0,Data_T1!$H177,SUMIFS(Import!H$2:H$237,Import!$F$2:$F$237,$F177,Import!$G$2:$G$237,$G177))</f>
        <v>174</v>
      </c>
      <c r="I177" s="155">
        <f>SUMIFS(Import!I$2:I$237,Import!$F$2:$F$237,$F177,Import!$G$2:$G$237,$G177)</f>
        <v>55</v>
      </c>
      <c r="J177" s="82">
        <f>SUMIFS(Import!J$2:J$237,Import!$F$2:$F$237,$F177,Import!$G$2:$G$237,$G177)</f>
        <v>31.61</v>
      </c>
      <c r="K177" s="155">
        <f>SUMIFS(Import!K$2:K$237,Import!$F$2:$F$237,$F177,Import!$G$2:$G$237,$G177)</f>
        <v>119</v>
      </c>
      <c r="L177" s="82">
        <f>SUMIFS(Import!L$2:L$237,Import!$F$2:$F$237,$F177,Import!$G$2:$G$237,$G177)</f>
        <v>68.39</v>
      </c>
      <c r="M177" s="155">
        <f>SUMIFS(Import!M$2:M$237,Import!$F$2:$F$237,$F177,Import!$G$2:$G$237,$G177)</f>
        <v>5</v>
      </c>
      <c r="N177" s="82">
        <f>SUMIFS(Import!N$2:N$237,Import!$F$2:$F$237,$F177,Import!$G$2:$G$237,$G177)</f>
        <v>2.87</v>
      </c>
      <c r="O177" s="82">
        <f>SUMIFS(Import!O$2:O$237,Import!$F$2:$F$237,$F177,Import!$G$2:$G$237,$G177)</f>
        <v>4.2</v>
      </c>
      <c r="P177" s="155">
        <f>SUMIFS(Import!P$2:P$237,Import!$F$2:$F$237,$F177,Import!$G$2:$G$237,$G177)</f>
        <v>0</v>
      </c>
      <c r="Q177" s="82">
        <f>SUMIFS(Import!Q$2:Q$237,Import!$F$2:$F$237,$F177,Import!$G$2:$G$237,$G177)</f>
        <v>0</v>
      </c>
      <c r="R177" s="82">
        <f>SUMIFS(Import!R$2:R$237,Import!$F$2:$F$237,$F177,Import!$G$2:$G$237,$G177)</f>
        <v>0</v>
      </c>
      <c r="S177" s="155">
        <f>SUMIFS(Import!S$2:S$237,Import!$F$2:$F$237,$F177,Import!$G$2:$G$237,$G177)</f>
        <v>114</v>
      </c>
      <c r="T177" s="82">
        <f>SUMIFS(Import!T$2:T$237,Import!$F$2:$F$237,$F177,Import!$G$2:$G$237,$G177)</f>
        <v>65.52</v>
      </c>
      <c r="U177" s="82">
        <f>SUMIFS(Import!U$2:U$237,Import!$F$2:$F$237,$F177,Import!$G$2:$G$237,$G177)</f>
        <v>95.8</v>
      </c>
      <c r="V177" s="82">
        <v>1</v>
      </c>
      <c r="W177" s="82" t="s">
        <v>32</v>
      </c>
      <c r="X177" s="82" t="s">
        <v>33</v>
      </c>
      <c r="Y177" s="82" t="s">
        <v>34</v>
      </c>
      <c r="Z177" s="159">
        <f>SUMIFS(Import!Z$2:Z$237,Import!$F$2:$F$237,$F177,Import!$G$2:$G$237,$G177)</f>
        <v>43</v>
      </c>
      <c r="AA177" s="82">
        <f>SUMIFS(Import!AA$2:AA$237,Import!$F$2:$F$237,$F177,Import!$G$2:$G$237,$G177)</f>
        <v>24.71</v>
      </c>
      <c r="AB177" s="170">
        <f>SUMIFS(Import!AB$2:AB$237,Import!$F$2:$F$237,$F177,Import!$G$2:$G$237,$G177)</f>
        <v>37.72</v>
      </c>
      <c r="AC177" s="82">
        <v>2</v>
      </c>
      <c r="AD177" s="82" t="s">
        <v>35</v>
      </c>
      <c r="AE177" s="82" t="s">
        <v>36</v>
      </c>
      <c r="AF177" s="82" t="s">
        <v>37</v>
      </c>
      <c r="AG177" s="159">
        <f>SUMIFS(Import!AG$2:AG$237,Import!$F$2:$F$237,$F177,Import!$G$2:$G$237,$G177)</f>
        <v>71</v>
      </c>
      <c r="AH177" s="82">
        <f>SUMIFS(Import!AH$2:AH$237,Import!$F$2:$F$237,$F177,Import!$G$2:$G$237,$G177)</f>
        <v>40.799999999999997</v>
      </c>
      <c r="AI177" s="119">
        <f>SUMIFS(Import!AI$2:AI$237,Import!$F$2:$F$237,$F177,Import!$G$2:$G$237,$G177)</f>
        <v>62.28</v>
      </c>
      <c r="AN177" s="82">
        <f ca="1">SUMIFS(Import!AN$2:AN$166,Import!$F$2:$F$166,$F177,Import!$G$2:$G$166,$G177)</f>
        <v>0</v>
      </c>
      <c r="AO177" s="82">
        <f ca="1">SUMIFS(Import!AO$2:AO$166,Import!$F$2:$F$166,$F177,Import!$G$2:$G$166,$G177)</f>
        <v>0</v>
      </c>
      <c r="AP177" s="82">
        <f ca="1">SUMIFS(Import!AP$2:AP$166,Import!$F$2:$F$166,$F177,Import!$G$2:$G$166,$G177)</f>
        <v>0</v>
      </c>
      <c r="AU177" s="82">
        <f ca="1">SUMIFS(Import!AU$2:AU$166,Import!$F$2:$F$166,$F177,Import!$G$2:$G$166,$G177)</f>
        <v>0</v>
      </c>
      <c r="AV177" s="82">
        <f ca="1">SUMIFS(Import!AV$2:AV$166,Import!$F$2:$F$166,$F177,Import!$G$2:$G$166,$G177)</f>
        <v>0</v>
      </c>
      <c r="AW177" s="82">
        <f ca="1">SUMIFS(Import!AW$2:AW$166,Import!$F$2:$F$166,$F177,Import!$G$2:$G$166,$G177)</f>
        <v>0</v>
      </c>
      <c r="BB177" s="82">
        <f ca="1">SUMIFS(Import!BB$2:BB$166,Import!$F$2:$F$166,$F177,Import!$G$2:$G$166,$G177)</f>
        <v>0</v>
      </c>
      <c r="BC177" s="82">
        <f ca="1">SUMIFS(Import!BC$2:BC$166,Import!$F$2:$F$166,$F177,Import!$G$2:$G$166,$G177)</f>
        <v>0</v>
      </c>
      <c r="BD177" s="82">
        <f ca="1">SUMIFS(Import!BD$2:BD$166,Import!$F$2:$F$166,$F177,Import!$G$2:$G$166,$G177)</f>
        <v>0</v>
      </c>
      <c r="BI177" s="82">
        <f ca="1">SUMIFS(Import!BI$2:BI$166,Import!$F$2:$F$166,$F177,Import!$G$2:$G$166,$G177)</f>
        <v>0</v>
      </c>
      <c r="BJ177" s="82">
        <f ca="1">SUMIFS(Import!BJ$2:BJ$166,Import!$F$2:$F$166,$F177,Import!$G$2:$G$166,$G177)</f>
        <v>0</v>
      </c>
      <c r="BK177" s="82">
        <f ca="1">SUMIFS(Import!BK$2:BK$166,Import!$F$2:$F$166,$F177,Import!$G$2:$G$166,$G177)</f>
        <v>0</v>
      </c>
      <c r="BP177" s="82">
        <f ca="1">SUMIFS(Import!BP$2:BP$166,Import!$F$2:$F$166,$F177,Import!$G$2:$G$166,$G177)</f>
        <v>0</v>
      </c>
      <c r="BQ177" s="82">
        <f ca="1">SUMIFS(Import!BQ$2:BQ$166,Import!$F$2:$F$166,$F177,Import!$G$2:$G$166,$G177)</f>
        <v>0</v>
      </c>
      <c r="BR177" s="82">
        <f ca="1">SUMIFS(Import!BR$2:BR$166,Import!$F$2:$F$166,$F177,Import!$G$2:$G$166,$G177)</f>
        <v>0</v>
      </c>
      <c r="BW177" s="82">
        <f ca="1">SUMIFS(Import!BW$2:BW$166,Import!$F$2:$F$166,$F177,Import!$G$2:$G$166,$G177)</f>
        <v>0</v>
      </c>
      <c r="BX177" s="82">
        <f ca="1">SUMIFS(Import!BX$2:BX$166,Import!$F$2:$F$166,$F177,Import!$G$2:$G$166,$G177)</f>
        <v>0</v>
      </c>
      <c r="BY177" s="82">
        <f ca="1">SUMIFS(Import!BY$2:BY$166,Import!$F$2:$F$166,$F177,Import!$G$2:$G$166,$G177)</f>
        <v>0</v>
      </c>
      <c r="CD177" s="82">
        <f ca="1">SUMIFS(Import!CD$2:CD$166,Import!$F$2:$F$166,$F177,Import!$G$2:$G$166,$G177)</f>
        <v>0</v>
      </c>
      <c r="CE177" s="82">
        <f ca="1">SUMIFS(Import!CE$2:CE$166,Import!$F$2:$F$166,$F177,Import!$G$2:$G$166,$G177)</f>
        <v>0</v>
      </c>
      <c r="CF177" s="82">
        <f ca="1">SUMIFS(Import!CF$2:CF$166,Import!$F$2:$F$166,$F177,Import!$G$2:$G$166,$G177)</f>
        <v>0</v>
      </c>
      <c r="CK177" s="82">
        <f ca="1">SUMIFS(Import!CK$2:CK$166,Import!$F$2:$F$166,$F177,Import!$G$2:$G$166,$G177)</f>
        <v>0</v>
      </c>
      <c r="CL177" s="82">
        <f ca="1">SUMIFS(Import!CL$2:CL$166,Import!$F$2:$F$166,$F177,Import!$G$2:$G$166,$G177)</f>
        <v>0</v>
      </c>
      <c r="CM177" s="82">
        <f ca="1">SUMIFS(Import!CM$2:CM$166,Import!$F$2:$F$166,$F177,Import!$G$2:$G$166,$G177)</f>
        <v>0</v>
      </c>
      <c r="CR177" s="82">
        <f ca="1">SUMIFS(Import!CR$2:CR$166,Import!$F$2:$F$166,$F177,Import!$G$2:$G$166,$G177)</f>
        <v>0</v>
      </c>
      <c r="CS177" s="82">
        <f ca="1">SUMIFS(Import!CS$2:CS$166,Import!$F$2:$F$166,$F177,Import!$G$2:$G$166,$G177)</f>
        <v>0</v>
      </c>
      <c r="CT177" s="82">
        <f ca="1">SUMIFS(Import!CT$2:CT$166,Import!$F$2:$F$166,$F177,Import!$G$2:$G$166,$G177)</f>
        <v>0</v>
      </c>
    </row>
    <row r="178" spans="1:98" s="107" customFormat="1" x14ac:dyDescent="0.15">
      <c r="A178" s="106" t="s">
        <v>28</v>
      </c>
      <c r="B178" s="107" t="s">
        <v>29</v>
      </c>
      <c r="C178" s="107">
        <v>2</v>
      </c>
      <c r="D178" s="107" t="s">
        <v>49</v>
      </c>
      <c r="E178" s="107">
        <v>43</v>
      </c>
      <c r="F178" s="107" t="s">
        <v>71</v>
      </c>
      <c r="G178" s="107">
        <v>1</v>
      </c>
      <c r="H178" s="154">
        <f>IF(SUMIFS(Import!H$2:H$237,Import!$F$2:$F$237,$F178,Import!$G$2:$G$237,$G178)=0,Data_T1!$H178,SUMIFS(Import!H$2:H$237,Import!$F$2:$F$237,$F178,Import!$G$2:$G$237,$G178))</f>
        <v>237</v>
      </c>
      <c r="I178" s="154">
        <f>SUMIFS(Import!I$2:I$237,Import!$F$2:$F$237,$F178,Import!$G$2:$G$237,$G178)</f>
        <v>47</v>
      </c>
      <c r="J178" s="107">
        <f>SUMIFS(Import!J$2:J$237,Import!$F$2:$F$237,$F178,Import!$G$2:$G$237,$G178)</f>
        <v>19.829999999999998</v>
      </c>
      <c r="K178" s="154">
        <f>SUMIFS(Import!K$2:K$237,Import!$F$2:$F$237,$F178,Import!$G$2:$G$237,$G178)</f>
        <v>190</v>
      </c>
      <c r="L178" s="107">
        <f>SUMIFS(Import!L$2:L$237,Import!$F$2:$F$237,$F178,Import!$G$2:$G$237,$G178)</f>
        <v>80.17</v>
      </c>
      <c r="M178" s="154">
        <f>SUMIFS(Import!M$2:M$237,Import!$F$2:$F$237,$F178,Import!$G$2:$G$237,$G178)</f>
        <v>4</v>
      </c>
      <c r="N178" s="107">
        <f>SUMIFS(Import!N$2:N$237,Import!$F$2:$F$237,$F178,Import!$G$2:$G$237,$G178)</f>
        <v>1.69</v>
      </c>
      <c r="O178" s="107">
        <f>SUMIFS(Import!O$2:O$237,Import!$F$2:$F$237,$F178,Import!$G$2:$G$237,$G178)</f>
        <v>2.11</v>
      </c>
      <c r="P178" s="154">
        <f>SUMIFS(Import!P$2:P$237,Import!$F$2:$F$237,$F178,Import!$G$2:$G$237,$G178)</f>
        <v>9</v>
      </c>
      <c r="Q178" s="107">
        <f>SUMIFS(Import!Q$2:Q$237,Import!$F$2:$F$237,$F178,Import!$G$2:$G$237,$G178)</f>
        <v>3.8</v>
      </c>
      <c r="R178" s="107">
        <f>SUMIFS(Import!R$2:R$237,Import!$F$2:$F$237,$F178,Import!$G$2:$G$237,$G178)</f>
        <v>4.74</v>
      </c>
      <c r="S178" s="154">
        <f>SUMIFS(Import!S$2:S$237,Import!$F$2:$F$237,$F178,Import!$G$2:$G$237,$G178)</f>
        <v>177</v>
      </c>
      <c r="T178" s="107">
        <f>SUMIFS(Import!T$2:T$237,Import!$F$2:$F$237,$F178,Import!$G$2:$G$237,$G178)</f>
        <v>74.680000000000007</v>
      </c>
      <c r="U178" s="107">
        <f>SUMIFS(Import!U$2:U$237,Import!$F$2:$F$237,$F178,Import!$G$2:$G$237,$G178)</f>
        <v>93.16</v>
      </c>
      <c r="V178" s="107">
        <v>1</v>
      </c>
      <c r="W178" s="107" t="s">
        <v>32</v>
      </c>
      <c r="X178" s="107" t="s">
        <v>33</v>
      </c>
      <c r="Y178" s="107" t="s">
        <v>34</v>
      </c>
      <c r="Z178" s="158">
        <f>SUMIFS(Import!Z$2:Z$237,Import!$F$2:$F$237,$F178,Import!$G$2:$G$237,$G178)</f>
        <v>114</v>
      </c>
      <c r="AA178" s="107">
        <f>SUMIFS(Import!AA$2:AA$237,Import!$F$2:$F$237,$F178,Import!$G$2:$G$237,$G178)</f>
        <v>48.1</v>
      </c>
      <c r="AB178" s="173">
        <f>SUMIFS(Import!AB$2:AB$237,Import!$F$2:$F$237,$F178,Import!$G$2:$G$237,$G178)</f>
        <v>64.41</v>
      </c>
      <c r="AC178" s="107">
        <v>2</v>
      </c>
      <c r="AD178" s="107" t="s">
        <v>35</v>
      </c>
      <c r="AE178" s="107" t="s">
        <v>36</v>
      </c>
      <c r="AF178" s="107" t="s">
        <v>37</v>
      </c>
      <c r="AG178" s="158">
        <f>SUMIFS(Import!AG$2:AG$237,Import!$F$2:$F$237,$F178,Import!$G$2:$G$237,$G178)</f>
        <v>63</v>
      </c>
      <c r="AH178" s="107">
        <f>SUMIFS(Import!AH$2:AH$237,Import!$F$2:$F$237,$F178,Import!$G$2:$G$237,$G178)</f>
        <v>26.58</v>
      </c>
      <c r="AI178" s="117">
        <f>SUMIFS(Import!AI$2:AI$237,Import!$F$2:$F$237,$F178,Import!$G$2:$G$237,$G178)</f>
        <v>35.590000000000003</v>
      </c>
      <c r="AN178" s="107">
        <f ca="1">SUMIFS(Import!AN$2:AN$166,Import!$F$2:$F$166,$F178,Import!$G$2:$G$166,$G178)</f>
        <v>0</v>
      </c>
      <c r="AO178" s="107">
        <f ca="1">SUMIFS(Import!AO$2:AO$166,Import!$F$2:$F$166,$F178,Import!$G$2:$G$166,$G178)</f>
        <v>0</v>
      </c>
      <c r="AP178" s="107">
        <f ca="1">SUMIFS(Import!AP$2:AP$166,Import!$F$2:$F$166,$F178,Import!$G$2:$G$166,$G178)</f>
        <v>0</v>
      </c>
      <c r="AU178" s="107">
        <f ca="1">SUMIFS(Import!AU$2:AU$166,Import!$F$2:$F$166,$F178,Import!$G$2:$G$166,$G178)</f>
        <v>0</v>
      </c>
      <c r="AV178" s="107">
        <f ca="1">SUMIFS(Import!AV$2:AV$166,Import!$F$2:$F$166,$F178,Import!$G$2:$G$166,$G178)</f>
        <v>0</v>
      </c>
      <c r="AW178" s="107">
        <f ca="1">SUMIFS(Import!AW$2:AW$166,Import!$F$2:$F$166,$F178,Import!$G$2:$G$166,$G178)</f>
        <v>0</v>
      </c>
      <c r="BB178" s="107">
        <f ca="1">SUMIFS(Import!BB$2:BB$166,Import!$F$2:$F$166,$F178,Import!$G$2:$G$166,$G178)</f>
        <v>0</v>
      </c>
      <c r="BC178" s="107">
        <f ca="1">SUMIFS(Import!BC$2:BC$166,Import!$F$2:$F$166,$F178,Import!$G$2:$G$166,$G178)</f>
        <v>0</v>
      </c>
      <c r="BD178" s="107">
        <f ca="1">SUMIFS(Import!BD$2:BD$166,Import!$F$2:$F$166,$F178,Import!$G$2:$G$166,$G178)</f>
        <v>0</v>
      </c>
      <c r="BI178" s="107">
        <f ca="1">SUMIFS(Import!BI$2:BI$166,Import!$F$2:$F$166,$F178,Import!$G$2:$G$166,$G178)</f>
        <v>0</v>
      </c>
      <c r="BJ178" s="107">
        <f ca="1">SUMIFS(Import!BJ$2:BJ$166,Import!$F$2:$F$166,$F178,Import!$G$2:$G$166,$G178)</f>
        <v>0</v>
      </c>
      <c r="BK178" s="107">
        <f ca="1">SUMIFS(Import!BK$2:BK$166,Import!$F$2:$F$166,$F178,Import!$G$2:$G$166,$G178)</f>
        <v>0</v>
      </c>
      <c r="BP178" s="107">
        <f ca="1">SUMIFS(Import!BP$2:BP$166,Import!$F$2:$F$166,$F178,Import!$G$2:$G$166,$G178)</f>
        <v>0</v>
      </c>
      <c r="BQ178" s="107">
        <f ca="1">SUMIFS(Import!BQ$2:BQ$166,Import!$F$2:$F$166,$F178,Import!$G$2:$G$166,$G178)</f>
        <v>0</v>
      </c>
      <c r="BR178" s="107">
        <f ca="1">SUMIFS(Import!BR$2:BR$166,Import!$F$2:$F$166,$F178,Import!$G$2:$G$166,$G178)</f>
        <v>0</v>
      </c>
      <c r="BW178" s="107">
        <f ca="1">SUMIFS(Import!BW$2:BW$166,Import!$F$2:$F$166,$F178,Import!$G$2:$G$166,$G178)</f>
        <v>0</v>
      </c>
      <c r="BX178" s="107">
        <f ca="1">SUMIFS(Import!BX$2:BX$166,Import!$F$2:$F$166,$F178,Import!$G$2:$G$166,$G178)</f>
        <v>0</v>
      </c>
      <c r="BY178" s="107">
        <f ca="1">SUMIFS(Import!BY$2:BY$166,Import!$F$2:$F$166,$F178,Import!$G$2:$G$166,$G178)</f>
        <v>0</v>
      </c>
      <c r="CD178" s="107">
        <f ca="1">SUMIFS(Import!CD$2:CD$166,Import!$F$2:$F$166,$F178,Import!$G$2:$G$166,$G178)</f>
        <v>0</v>
      </c>
      <c r="CE178" s="107">
        <f ca="1">SUMIFS(Import!CE$2:CE$166,Import!$F$2:$F$166,$F178,Import!$G$2:$G$166,$G178)</f>
        <v>0</v>
      </c>
      <c r="CF178" s="107">
        <f ca="1">SUMIFS(Import!CF$2:CF$166,Import!$F$2:$F$166,$F178,Import!$G$2:$G$166,$G178)</f>
        <v>0</v>
      </c>
      <c r="CK178" s="107">
        <f ca="1">SUMIFS(Import!CK$2:CK$166,Import!$F$2:$F$166,$F178,Import!$G$2:$G$166,$G178)</f>
        <v>0</v>
      </c>
      <c r="CL178" s="107">
        <f ca="1">SUMIFS(Import!CL$2:CL$166,Import!$F$2:$F$166,$F178,Import!$G$2:$G$166,$G178)</f>
        <v>0</v>
      </c>
      <c r="CM178" s="107">
        <f ca="1">SUMIFS(Import!CM$2:CM$166,Import!$F$2:$F$166,$F178,Import!$G$2:$G$166,$G178)</f>
        <v>0</v>
      </c>
      <c r="CR178" s="107">
        <f ca="1">SUMIFS(Import!CR$2:CR$166,Import!$F$2:$F$166,$F178,Import!$G$2:$G$166,$G178)</f>
        <v>0</v>
      </c>
      <c r="CS178" s="107">
        <f ca="1">SUMIFS(Import!CS$2:CS$166,Import!$F$2:$F$166,$F178,Import!$G$2:$G$166,$G178)</f>
        <v>0</v>
      </c>
      <c r="CT178" s="107">
        <f ca="1">SUMIFS(Import!CT$2:CT$166,Import!$F$2:$F$166,$F178,Import!$G$2:$G$166,$G178)</f>
        <v>0</v>
      </c>
    </row>
    <row r="179" spans="1:98" s="25" customFormat="1" x14ac:dyDescent="0.15">
      <c r="A179" s="109" t="s">
        <v>28</v>
      </c>
      <c r="B179" s="25" t="s">
        <v>29</v>
      </c>
      <c r="C179" s="25">
        <v>2</v>
      </c>
      <c r="D179" s="25" t="s">
        <v>49</v>
      </c>
      <c r="E179" s="25">
        <v>43</v>
      </c>
      <c r="F179" s="25" t="s">
        <v>71</v>
      </c>
      <c r="G179" s="25">
        <v>2</v>
      </c>
      <c r="H179" s="156">
        <f>IF(SUMIFS(Import!H$2:H$237,Import!$F$2:$F$237,$F179,Import!$G$2:$G$237,$G179)=0,Data_T1!$H179,SUMIFS(Import!H$2:H$237,Import!$F$2:$F$237,$F179,Import!$G$2:$G$237,$G179))</f>
        <v>269</v>
      </c>
      <c r="I179" s="156">
        <f>SUMIFS(Import!I$2:I$237,Import!$F$2:$F$237,$F179,Import!$G$2:$G$237,$G179)</f>
        <v>112</v>
      </c>
      <c r="J179" s="25">
        <f>SUMIFS(Import!J$2:J$237,Import!$F$2:$F$237,$F179,Import!$G$2:$G$237,$G179)</f>
        <v>41.64</v>
      </c>
      <c r="K179" s="156">
        <f>SUMIFS(Import!K$2:K$237,Import!$F$2:$F$237,$F179,Import!$G$2:$G$237,$G179)</f>
        <v>157</v>
      </c>
      <c r="L179" s="25">
        <f>SUMIFS(Import!L$2:L$237,Import!$F$2:$F$237,$F179,Import!$G$2:$G$237,$G179)</f>
        <v>58.36</v>
      </c>
      <c r="M179" s="156">
        <f>SUMIFS(Import!M$2:M$237,Import!$F$2:$F$237,$F179,Import!$G$2:$G$237,$G179)</f>
        <v>7</v>
      </c>
      <c r="N179" s="25">
        <f>SUMIFS(Import!N$2:N$237,Import!$F$2:$F$237,$F179,Import!$G$2:$G$237,$G179)</f>
        <v>2.6</v>
      </c>
      <c r="O179" s="25">
        <f>SUMIFS(Import!O$2:O$237,Import!$F$2:$F$237,$F179,Import!$G$2:$G$237,$G179)</f>
        <v>4.46</v>
      </c>
      <c r="P179" s="156">
        <f>SUMIFS(Import!P$2:P$237,Import!$F$2:$F$237,$F179,Import!$G$2:$G$237,$G179)</f>
        <v>11</v>
      </c>
      <c r="Q179" s="25">
        <f>SUMIFS(Import!Q$2:Q$237,Import!$F$2:$F$237,$F179,Import!$G$2:$G$237,$G179)</f>
        <v>4.09</v>
      </c>
      <c r="R179" s="25">
        <f>SUMIFS(Import!R$2:R$237,Import!$F$2:$F$237,$F179,Import!$G$2:$G$237,$G179)</f>
        <v>7.01</v>
      </c>
      <c r="S179" s="156">
        <f>SUMIFS(Import!S$2:S$237,Import!$F$2:$F$237,$F179,Import!$G$2:$G$237,$G179)</f>
        <v>139</v>
      </c>
      <c r="T179" s="25">
        <f>SUMIFS(Import!T$2:T$237,Import!$F$2:$F$237,$F179,Import!$G$2:$G$237,$G179)</f>
        <v>51.67</v>
      </c>
      <c r="U179" s="25">
        <f>SUMIFS(Import!U$2:U$237,Import!$F$2:$F$237,$F179,Import!$G$2:$G$237,$G179)</f>
        <v>88.54</v>
      </c>
      <c r="V179" s="25">
        <v>1</v>
      </c>
      <c r="W179" s="25" t="s">
        <v>32</v>
      </c>
      <c r="X179" s="25" t="s">
        <v>33</v>
      </c>
      <c r="Y179" s="25" t="s">
        <v>34</v>
      </c>
      <c r="Z179" s="160">
        <f>SUMIFS(Import!Z$2:Z$237,Import!$F$2:$F$237,$F179,Import!$G$2:$G$237,$G179)</f>
        <v>76</v>
      </c>
      <c r="AA179" s="25">
        <f>SUMIFS(Import!AA$2:AA$237,Import!$F$2:$F$237,$F179,Import!$G$2:$G$237,$G179)</f>
        <v>28.25</v>
      </c>
      <c r="AB179" s="176">
        <f>SUMIFS(Import!AB$2:AB$237,Import!$F$2:$F$237,$F179,Import!$G$2:$G$237,$G179)</f>
        <v>54.68</v>
      </c>
      <c r="AC179" s="25">
        <v>2</v>
      </c>
      <c r="AD179" s="25" t="s">
        <v>35</v>
      </c>
      <c r="AE179" s="25" t="s">
        <v>36</v>
      </c>
      <c r="AF179" s="25" t="s">
        <v>37</v>
      </c>
      <c r="AG179" s="160">
        <f>SUMIFS(Import!AG$2:AG$237,Import!$F$2:$F$237,$F179,Import!$G$2:$G$237,$G179)</f>
        <v>63</v>
      </c>
      <c r="AH179" s="25">
        <f>SUMIFS(Import!AH$2:AH$237,Import!$F$2:$F$237,$F179,Import!$G$2:$G$237,$G179)</f>
        <v>23.42</v>
      </c>
      <c r="AI179" s="118">
        <f>SUMIFS(Import!AI$2:AI$237,Import!$F$2:$F$237,$F179,Import!$G$2:$G$237,$G179)</f>
        <v>45.32</v>
      </c>
      <c r="AN179" s="25">
        <f ca="1">SUMIFS(Import!AN$2:AN$166,Import!$F$2:$F$166,$F179,Import!$G$2:$G$166,$G179)</f>
        <v>0</v>
      </c>
      <c r="AO179" s="25">
        <f ca="1">SUMIFS(Import!AO$2:AO$166,Import!$F$2:$F$166,$F179,Import!$G$2:$G$166,$G179)</f>
        <v>0</v>
      </c>
      <c r="AP179" s="25">
        <f ca="1">SUMIFS(Import!AP$2:AP$166,Import!$F$2:$F$166,$F179,Import!$G$2:$G$166,$G179)</f>
        <v>0</v>
      </c>
      <c r="AU179" s="25">
        <f ca="1">SUMIFS(Import!AU$2:AU$166,Import!$F$2:$F$166,$F179,Import!$G$2:$G$166,$G179)</f>
        <v>0</v>
      </c>
      <c r="AV179" s="25">
        <f ca="1">SUMIFS(Import!AV$2:AV$166,Import!$F$2:$F$166,$F179,Import!$G$2:$G$166,$G179)</f>
        <v>0</v>
      </c>
      <c r="AW179" s="25">
        <f ca="1">SUMIFS(Import!AW$2:AW$166,Import!$F$2:$F$166,$F179,Import!$G$2:$G$166,$G179)</f>
        <v>0</v>
      </c>
      <c r="BB179" s="25">
        <f ca="1">SUMIFS(Import!BB$2:BB$166,Import!$F$2:$F$166,$F179,Import!$G$2:$G$166,$G179)</f>
        <v>0</v>
      </c>
      <c r="BC179" s="25">
        <f ca="1">SUMIFS(Import!BC$2:BC$166,Import!$F$2:$F$166,$F179,Import!$G$2:$G$166,$G179)</f>
        <v>0</v>
      </c>
      <c r="BD179" s="25">
        <f ca="1">SUMIFS(Import!BD$2:BD$166,Import!$F$2:$F$166,$F179,Import!$G$2:$G$166,$G179)</f>
        <v>0</v>
      </c>
      <c r="BI179" s="25">
        <f ca="1">SUMIFS(Import!BI$2:BI$166,Import!$F$2:$F$166,$F179,Import!$G$2:$G$166,$G179)</f>
        <v>0</v>
      </c>
      <c r="BJ179" s="25">
        <f ca="1">SUMIFS(Import!BJ$2:BJ$166,Import!$F$2:$F$166,$F179,Import!$G$2:$G$166,$G179)</f>
        <v>0</v>
      </c>
      <c r="BK179" s="25">
        <f ca="1">SUMIFS(Import!BK$2:BK$166,Import!$F$2:$F$166,$F179,Import!$G$2:$G$166,$G179)</f>
        <v>0</v>
      </c>
      <c r="BP179" s="25">
        <f ca="1">SUMIFS(Import!BP$2:BP$166,Import!$F$2:$F$166,$F179,Import!$G$2:$G$166,$G179)</f>
        <v>0</v>
      </c>
      <c r="BQ179" s="25">
        <f ca="1">SUMIFS(Import!BQ$2:BQ$166,Import!$F$2:$F$166,$F179,Import!$G$2:$G$166,$G179)</f>
        <v>0</v>
      </c>
      <c r="BR179" s="25">
        <f ca="1">SUMIFS(Import!BR$2:BR$166,Import!$F$2:$F$166,$F179,Import!$G$2:$G$166,$G179)</f>
        <v>0</v>
      </c>
      <c r="BW179" s="25">
        <f ca="1">SUMIFS(Import!BW$2:BW$166,Import!$F$2:$F$166,$F179,Import!$G$2:$G$166,$G179)</f>
        <v>0</v>
      </c>
      <c r="BX179" s="25">
        <f ca="1">SUMIFS(Import!BX$2:BX$166,Import!$F$2:$F$166,$F179,Import!$G$2:$G$166,$G179)</f>
        <v>0</v>
      </c>
      <c r="BY179" s="25">
        <f ca="1">SUMIFS(Import!BY$2:BY$166,Import!$F$2:$F$166,$F179,Import!$G$2:$G$166,$G179)</f>
        <v>0</v>
      </c>
      <c r="CD179" s="25">
        <f ca="1">SUMIFS(Import!CD$2:CD$166,Import!$F$2:$F$166,$F179,Import!$G$2:$G$166,$G179)</f>
        <v>0</v>
      </c>
      <c r="CE179" s="25">
        <f ca="1">SUMIFS(Import!CE$2:CE$166,Import!$F$2:$F$166,$F179,Import!$G$2:$G$166,$G179)</f>
        <v>0</v>
      </c>
      <c r="CF179" s="25">
        <f ca="1">SUMIFS(Import!CF$2:CF$166,Import!$F$2:$F$166,$F179,Import!$G$2:$G$166,$G179)</f>
        <v>0</v>
      </c>
      <c r="CK179" s="25">
        <f ca="1">SUMIFS(Import!CK$2:CK$166,Import!$F$2:$F$166,$F179,Import!$G$2:$G$166,$G179)</f>
        <v>0</v>
      </c>
      <c r="CL179" s="25">
        <f ca="1">SUMIFS(Import!CL$2:CL$166,Import!$F$2:$F$166,$F179,Import!$G$2:$G$166,$G179)</f>
        <v>0</v>
      </c>
      <c r="CM179" s="25">
        <f ca="1">SUMIFS(Import!CM$2:CM$166,Import!$F$2:$F$166,$F179,Import!$G$2:$G$166,$G179)</f>
        <v>0</v>
      </c>
      <c r="CR179" s="25">
        <f ca="1">SUMIFS(Import!CR$2:CR$166,Import!$F$2:$F$166,$F179,Import!$G$2:$G$166,$G179)</f>
        <v>0</v>
      </c>
      <c r="CS179" s="25">
        <f ca="1">SUMIFS(Import!CS$2:CS$166,Import!$F$2:$F$166,$F179,Import!$G$2:$G$166,$G179)</f>
        <v>0</v>
      </c>
      <c r="CT179" s="25">
        <f ca="1">SUMIFS(Import!CT$2:CT$166,Import!$F$2:$F$166,$F179,Import!$G$2:$G$166,$G179)</f>
        <v>0</v>
      </c>
    </row>
    <row r="180" spans="1:98" s="82" customFormat="1" ht="14" thickBot="1" x14ac:dyDescent="0.2">
      <c r="A180" s="108" t="s">
        <v>28</v>
      </c>
      <c r="B180" s="82" t="s">
        <v>29</v>
      </c>
      <c r="C180" s="82">
        <v>2</v>
      </c>
      <c r="D180" s="82" t="s">
        <v>49</v>
      </c>
      <c r="E180" s="82">
        <v>43</v>
      </c>
      <c r="F180" s="82" t="s">
        <v>71</v>
      </c>
      <c r="G180" s="82">
        <v>3</v>
      </c>
      <c r="H180" s="155">
        <f>IF(SUMIFS(Import!H$2:H$237,Import!$F$2:$F$237,$F180,Import!$G$2:$G$237,$G180)=0,Data_T1!$H180,SUMIFS(Import!H$2:H$237,Import!$F$2:$F$237,$F180,Import!$G$2:$G$237,$G180))</f>
        <v>179</v>
      </c>
      <c r="I180" s="155">
        <f>SUMIFS(Import!I$2:I$237,Import!$F$2:$F$237,$F180,Import!$G$2:$G$237,$G180)</f>
        <v>100</v>
      </c>
      <c r="J180" s="82">
        <f>SUMIFS(Import!J$2:J$237,Import!$F$2:$F$237,$F180,Import!$G$2:$G$237,$G180)</f>
        <v>55.87</v>
      </c>
      <c r="K180" s="155">
        <f>SUMIFS(Import!K$2:K$237,Import!$F$2:$F$237,$F180,Import!$G$2:$G$237,$G180)</f>
        <v>79</v>
      </c>
      <c r="L180" s="82">
        <f>SUMIFS(Import!L$2:L$237,Import!$F$2:$F$237,$F180,Import!$G$2:$G$237,$G180)</f>
        <v>44.13</v>
      </c>
      <c r="M180" s="155">
        <f>SUMIFS(Import!M$2:M$237,Import!$F$2:$F$237,$F180,Import!$G$2:$G$237,$G180)</f>
        <v>0</v>
      </c>
      <c r="N180" s="82">
        <f>SUMIFS(Import!N$2:N$237,Import!$F$2:$F$237,$F180,Import!$G$2:$G$237,$G180)</f>
        <v>0</v>
      </c>
      <c r="O180" s="82">
        <f>SUMIFS(Import!O$2:O$237,Import!$F$2:$F$237,$F180,Import!$G$2:$G$237,$G180)</f>
        <v>0</v>
      </c>
      <c r="P180" s="155">
        <f>SUMIFS(Import!P$2:P$237,Import!$F$2:$F$237,$F180,Import!$G$2:$G$237,$G180)</f>
        <v>2</v>
      </c>
      <c r="Q180" s="82">
        <f>SUMIFS(Import!Q$2:Q$237,Import!$F$2:$F$237,$F180,Import!$G$2:$G$237,$G180)</f>
        <v>1.1200000000000001</v>
      </c>
      <c r="R180" s="82">
        <f>SUMIFS(Import!R$2:R$237,Import!$F$2:$F$237,$F180,Import!$G$2:$G$237,$G180)</f>
        <v>2.5299999999999998</v>
      </c>
      <c r="S180" s="155">
        <f>SUMIFS(Import!S$2:S$237,Import!$F$2:$F$237,$F180,Import!$G$2:$G$237,$G180)</f>
        <v>77</v>
      </c>
      <c r="T180" s="82">
        <f>SUMIFS(Import!T$2:T$237,Import!$F$2:$F$237,$F180,Import!$G$2:$G$237,$G180)</f>
        <v>43.02</v>
      </c>
      <c r="U180" s="82">
        <f>SUMIFS(Import!U$2:U$237,Import!$F$2:$F$237,$F180,Import!$G$2:$G$237,$G180)</f>
        <v>97.47</v>
      </c>
      <c r="V180" s="82">
        <v>1</v>
      </c>
      <c r="W180" s="82" t="s">
        <v>32</v>
      </c>
      <c r="X180" s="82" t="s">
        <v>33</v>
      </c>
      <c r="Y180" s="82" t="s">
        <v>34</v>
      </c>
      <c r="Z180" s="159">
        <f>SUMIFS(Import!Z$2:Z$237,Import!$F$2:$F$237,$F180,Import!$G$2:$G$237,$G180)</f>
        <v>33</v>
      </c>
      <c r="AA180" s="82">
        <f>SUMIFS(Import!AA$2:AA$237,Import!$F$2:$F$237,$F180,Import!$G$2:$G$237,$G180)</f>
        <v>18.440000000000001</v>
      </c>
      <c r="AB180" s="170">
        <f>SUMIFS(Import!AB$2:AB$237,Import!$F$2:$F$237,$F180,Import!$G$2:$G$237,$G180)</f>
        <v>42.86</v>
      </c>
      <c r="AC180" s="82">
        <v>2</v>
      </c>
      <c r="AD180" s="82" t="s">
        <v>35</v>
      </c>
      <c r="AE180" s="82" t="s">
        <v>36</v>
      </c>
      <c r="AF180" s="82" t="s">
        <v>37</v>
      </c>
      <c r="AG180" s="159">
        <f>SUMIFS(Import!AG$2:AG$237,Import!$F$2:$F$237,$F180,Import!$G$2:$G$237,$G180)</f>
        <v>44</v>
      </c>
      <c r="AH180" s="82">
        <f>SUMIFS(Import!AH$2:AH$237,Import!$F$2:$F$237,$F180,Import!$G$2:$G$237,$G180)</f>
        <v>24.58</v>
      </c>
      <c r="AI180" s="119">
        <f>SUMIFS(Import!AI$2:AI$237,Import!$F$2:$F$237,$F180,Import!$G$2:$G$237,$G180)</f>
        <v>57.14</v>
      </c>
      <c r="AN180" s="82">
        <f ca="1">SUMIFS(Import!AN$2:AN$166,Import!$F$2:$F$166,$F180,Import!$G$2:$G$166,$G180)</f>
        <v>0</v>
      </c>
      <c r="AO180" s="82">
        <f ca="1">SUMIFS(Import!AO$2:AO$166,Import!$F$2:$F$166,$F180,Import!$G$2:$G$166,$G180)</f>
        <v>0</v>
      </c>
      <c r="AP180" s="82">
        <f ca="1">SUMIFS(Import!AP$2:AP$166,Import!$F$2:$F$166,$F180,Import!$G$2:$G$166,$G180)</f>
        <v>0</v>
      </c>
      <c r="AU180" s="82">
        <f ca="1">SUMIFS(Import!AU$2:AU$166,Import!$F$2:$F$166,$F180,Import!$G$2:$G$166,$G180)</f>
        <v>0</v>
      </c>
      <c r="AV180" s="82">
        <f ca="1">SUMIFS(Import!AV$2:AV$166,Import!$F$2:$F$166,$F180,Import!$G$2:$G$166,$G180)</f>
        <v>0</v>
      </c>
      <c r="AW180" s="82">
        <f ca="1">SUMIFS(Import!AW$2:AW$166,Import!$F$2:$F$166,$F180,Import!$G$2:$G$166,$G180)</f>
        <v>0</v>
      </c>
      <c r="BB180" s="82">
        <f ca="1">SUMIFS(Import!BB$2:BB$166,Import!$F$2:$F$166,$F180,Import!$G$2:$G$166,$G180)</f>
        <v>0</v>
      </c>
      <c r="BC180" s="82">
        <f ca="1">SUMIFS(Import!BC$2:BC$166,Import!$F$2:$F$166,$F180,Import!$G$2:$G$166,$G180)</f>
        <v>0</v>
      </c>
      <c r="BD180" s="82">
        <f ca="1">SUMIFS(Import!BD$2:BD$166,Import!$F$2:$F$166,$F180,Import!$G$2:$G$166,$G180)</f>
        <v>0</v>
      </c>
      <c r="BI180" s="82">
        <f ca="1">SUMIFS(Import!BI$2:BI$166,Import!$F$2:$F$166,$F180,Import!$G$2:$G$166,$G180)</f>
        <v>0</v>
      </c>
      <c r="BJ180" s="82">
        <f ca="1">SUMIFS(Import!BJ$2:BJ$166,Import!$F$2:$F$166,$F180,Import!$G$2:$G$166,$G180)</f>
        <v>0</v>
      </c>
      <c r="BK180" s="82">
        <f ca="1">SUMIFS(Import!BK$2:BK$166,Import!$F$2:$F$166,$F180,Import!$G$2:$G$166,$G180)</f>
        <v>0</v>
      </c>
      <c r="BP180" s="82">
        <f ca="1">SUMIFS(Import!BP$2:BP$166,Import!$F$2:$F$166,$F180,Import!$G$2:$G$166,$G180)</f>
        <v>0</v>
      </c>
      <c r="BQ180" s="82">
        <f ca="1">SUMIFS(Import!BQ$2:BQ$166,Import!$F$2:$F$166,$F180,Import!$G$2:$G$166,$G180)</f>
        <v>0</v>
      </c>
      <c r="BR180" s="82">
        <f ca="1">SUMIFS(Import!BR$2:BR$166,Import!$F$2:$F$166,$F180,Import!$G$2:$G$166,$G180)</f>
        <v>0</v>
      </c>
      <c r="BW180" s="82">
        <f ca="1">SUMIFS(Import!BW$2:BW$166,Import!$F$2:$F$166,$F180,Import!$G$2:$G$166,$G180)</f>
        <v>0</v>
      </c>
      <c r="BX180" s="82">
        <f ca="1">SUMIFS(Import!BX$2:BX$166,Import!$F$2:$F$166,$F180,Import!$G$2:$G$166,$G180)</f>
        <v>0</v>
      </c>
      <c r="BY180" s="82">
        <f ca="1">SUMIFS(Import!BY$2:BY$166,Import!$F$2:$F$166,$F180,Import!$G$2:$G$166,$G180)</f>
        <v>0</v>
      </c>
      <c r="CD180" s="82">
        <f ca="1">SUMIFS(Import!CD$2:CD$166,Import!$F$2:$F$166,$F180,Import!$G$2:$G$166,$G180)</f>
        <v>0</v>
      </c>
      <c r="CE180" s="82">
        <f ca="1">SUMIFS(Import!CE$2:CE$166,Import!$F$2:$F$166,$F180,Import!$G$2:$G$166,$G180)</f>
        <v>0</v>
      </c>
      <c r="CF180" s="82">
        <f ca="1">SUMIFS(Import!CF$2:CF$166,Import!$F$2:$F$166,$F180,Import!$G$2:$G$166,$G180)</f>
        <v>0</v>
      </c>
      <c r="CK180" s="82">
        <f ca="1">SUMIFS(Import!CK$2:CK$166,Import!$F$2:$F$166,$F180,Import!$G$2:$G$166,$G180)</f>
        <v>0</v>
      </c>
      <c r="CL180" s="82">
        <f ca="1">SUMIFS(Import!CL$2:CL$166,Import!$F$2:$F$166,$F180,Import!$G$2:$G$166,$G180)</f>
        <v>0</v>
      </c>
      <c r="CM180" s="82">
        <f ca="1">SUMIFS(Import!CM$2:CM$166,Import!$F$2:$F$166,$F180,Import!$G$2:$G$166,$G180)</f>
        <v>0</v>
      </c>
      <c r="CR180" s="82">
        <f ca="1">SUMIFS(Import!CR$2:CR$166,Import!$F$2:$F$166,$F180,Import!$G$2:$G$166,$G180)</f>
        <v>0</v>
      </c>
      <c r="CS180" s="82">
        <f ca="1">SUMIFS(Import!CS$2:CS$166,Import!$F$2:$F$166,$F180,Import!$G$2:$G$166,$G180)</f>
        <v>0</v>
      </c>
      <c r="CT180" s="82">
        <f ca="1">SUMIFS(Import!CT$2:CT$166,Import!$F$2:$F$166,$F180,Import!$G$2:$G$166,$G180)</f>
        <v>0</v>
      </c>
    </row>
    <row r="181" spans="1:98" s="107" customFormat="1" x14ac:dyDescent="0.15">
      <c r="A181" s="106" t="s">
        <v>28</v>
      </c>
      <c r="B181" s="107" t="s">
        <v>29</v>
      </c>
      <c r="C181" s="107">
        <v>2</v>
      </c>
      <c r="D181" s="107" t="s">
        <v>49</v>
      </c>
      <c r="E181" s="107">
        <v>44</v>
      </c>
      <c r="F181" s="107" t="s">
        <v>72</v>
      </c>
      <c r="G181" s="107">
        <v>1</v>
      </c>
      <c r="H181" s="154">
        <f>IF(SUMIFS(Import!H$2:H$237,Import!$F$2:$F$237,$F181,Import!$G$2:$G$237,$G181)=0,Data_T1!$H181,SUMIFS(Import!H$2:H$237,Import!$F$2:$F$237,$F181,Import!$G$2:$G$237,$G181))</f>
        <v>978</v>
      </c>
      <c r="I181" s="154">
        <f>SUMIFS(Import!I$2:I$237,Import!$F$2:$F$237,$F181,Import!$G$2:$G$237,$G181)</f>
        <v>282</v>
      </c>
      <c r="J181" s="107">
        <f>SUMIFS(Import!J$2:J$237,Import!$F$2:$F$237,$F181,Import!$G$2:$G$237,$G181)</f>
        <v>28.83</v>
      </c>
      <c r="K181" s="154">
        <f>SUMIFS(Import!K$2:K$237,Import!$F$2:$F$237,$F181,Import!$G$2:$G$237,$G181)</f>
        <v>696</v>
      </c>
      <c r="L181" s="107">
        <f>SUMIFS(Import!L$2:L$237,Import!$F$2:$F$237,$F181,Import!$G$2:$G$237,$G181)</f>
        <v>71.17</v>
      </c>
      <c r="M181" s="154">
        <f>SUMIFS(Import!M$2:M$237,Import!$F$2:$F$237,$F181,Import!$G$2:$G$237,$G181)</f>
        <v>0</v>
      </c>
      <c r="N181" s="107">
        <f>SUMIFS(Import!N$2:N$237,Import!$F$2:$F$237,$F181,Import!$G$2:$G$237,$G181)</f>
        <v>0</v>
      </c>
      <c r="O181" s="107">
        <f>SUMIFS(Import!O$2:O$237,Import!$F$2:$F$237,$F181,Import!$G$2:$G$237,$G181)</f>
        <v>0</v>
      </c>
      <c r="P181" s="154">
        <f>SUMIFS(Import!P$2:P$237,Import!$F$2:$F$237,$F181,Import!$G$2:$G$237,$G181)</f>
        <v>20</v>
      </c>
      <c r="Q181" s="107">
        <f>SUMIFS(Import!Q$2:Q$237,Import!$F$2:$F$237,$F181,Import!$G$2:$G$237,$G181)</f>
        <v>2.04</v>
      </c>
      <c r="R181" s="107">
        <f>SUMIFS(Import!R$2:R$237,Import!$F$2:$F$237,$F181,Import!$G$2:$G$237,$G181)</f>
        <v>2.87</v>
      </c>
      <c r="S181" s="154">
        <f>SUMIFS(Import!S$2:S$237,Import!$F$2:$F$237,$F181,Import!$G$2:$G$237,$G181)</f>
        <v>676</v>
      </c>
      <c r="T181" s="107">
        <f>SUMIFS(Import!T$2:T$237,Import!$F$2:$F$237,$F181,Import!$G$2:$G$237,$G181)</f>
        <v>69.12</v>
      </c>
      <c r="U181" s="107">
        <f>SUMIFS(Import!U$2:U$237,Import!$F$2:$F$237,$F181,Import!$G$2:$G$237,$G181)</f>
        <v>97.13</v>
      </c>
      <c r="V181" s="107">
        <v>1</v>
      </c>
      <c r="W181" s="107" t="s">
        <v>32</v>
      </c>
      <c r="X181" s="107" t="s">
        <v>33</v>
      </c>
      <c r="Y181" s="107" t="s">
        <v>34</v>
      </c>
      <c r="Z181" s="158">
        <f>SUMIFS(Import!Z$2:Z$237,Import!$F$2:$F$237,$F181,Import!$G$2:$G$237,$G181)</f>
        <v>424</v>
      </c>
      <c r="AA181" s="107">
        <f>SUMIFS(Import!AA$2:AA$237,Import!$F$2:$F$237,$F181,Import!$G$2:$G$237,$G181)</f>
        <v>43.35</v>
      </c>
      <c r="AB181" s="173">
        <f>SUMIFS(Import!AB$2:AB$237,Import!$F$2:$F$237,$F181,Import!$G$2:$G$237,$G181)</f>
        <v>62.72</v>
      </c>
      <c r="AC181" s="107">
        <v>2</v>
      </c>
      <c r="AD181" s="107" t="s">
        <v>35</v>
      </c>
      <c r="AE181" s="107" t="s">
        <v>36</v>
      </c>
      <c r="AF181" s="107" t="s">
        <v>37</v>
      </c>
      <c r="AG181" s="158">
        <f>SUMIFS(Import!AG$2:AG$237,Import!$F$2:$F$237,$F181,Import!$G$2:$G$237,$G181)</f>
        <v>252</v>
      </c>
      <c r="AH181" s="107">
        <f>SUMIFS(Import!AH$2:AH$237,Import!$F$2:$F$237,$F181,Import!$G$2:$G$237,$G181)</f>
        <v>25.77</v>
      </c>
      <c r="AI181" s="117">
        <f>SUMIFS(Import!AI$2:AI$237,Import!$F$2:$F$237,$F181,Import!$G$2:$G$237,$G181)</f>
        <v>37.28</v>
      </c>
      <c r="AN181" s="107">
        <f ca="1">SUMIFS(Import!AN$2:AN$166,Import!$F$2:$F$166,$F181,Import!$G$2:$G$166,$G181)</f>
        <v>0</v>
      </c>
      <c r="AO181" s="107">
        <f ca="1">SUMIFS(Import!AO$2:AO$166,Import!$F$2:$F$166,$F181,Import!$G$2:$G$166,$G181)</f>
        <v>0</v>
      </c>
      <c r="AP181" s="107">
        <f ca="1">SUMIFS(Import!AP$2:AP$166,Import!$F$2:$F$166,$F181,Import!$G$2:$G$166,$G181)</f>
        <v>0</v>
      </c>
      <c r="AU181" s="107">
        <f ca="1">SUMIFS(Import!AU$2:AU$166,Import!$F$2:$F$166,$F181,Import!$G$2:$G$166,$G181)</f>
        <v>0</v>
      </c>
      <c r="AV181" s="107">
        <f ca="1">SUMIFS(Import!AV$2:AV$166,Import!$F$2:$F$166,$F181,Import!$G$2:$G$166,$G181)</f>
        <v>0</v>
      </c>
      <c r="AW181" s="107">
        <f ca="1">SUMIFS(Import!AW$2:AW$166,Import!$F$2:$F$166,$F181,Import!$G$2:$G$166,$G181)</f>
        <v>0</v>
      </c>
      <c r="BB181" s="107">
        <f ca="1">SUMIFS(Import!BB$2:BB$166,Import!$F$2:$F$166,$F181,Import!$G$2:$G$166,$G181)</f>
        <v>0</v>
      </c>
      <c r="BC181" s="107">
        <f ca="1">SUMIFS(Import!BC$2:BC$166,Import!$F$2:$F$166,$F181,Import!$G$2:$G$166,$G181)</f>
        <v>0</v>
      </c>
      <c r="BD181" s="107">
        <f ca="1">SUMIFS(Import!BD$2:BD$166,Import!$F$2:$F$166,$F181,Import!$G$2:$G$166,$G181)</f>
        <v>0</v>
      </c>
      <c r="BI181" s="107">
        <f ca="1">SUMIFS(Import!BI$2:BI$166,Import!$F$2:$F$166,$F181,Import!$G$2:$G$166,$G181)</f>
        <v>0</v>
      </c>
      <c r="BJ181" s="107">
        <f ca="1">SUMIFS(Import!BJ$2:BJ$166,Import!$F$2:$F$166,$F181,Import!$G$2:$G$166,$G181)</f>
        <v>0</v>
      </c>
      <c r="BK181" s="107">
        <f ca="1">SUMIFS(Import!BK$2:BK$166,Import!$F$2:$F$166,$F181,Import!$G$2:$G$166,$G181)</f>
        <v>0</v>
      </c>
      <c r="BP181" s="107">
        <f ca="1">SUMIFS(Import!BP$2:BP$166,Import!$F$2:$F$166,$F181,Import!$G$2:$G$166,$G181)</f>
        <v>0</v>
      </c>
      <c r="BQ181" s="107">
        <f ca="1">SUMIFS(Import!BQ$2:BQ$166,Import!$F$2:$F$166,$F181,Import!$G$2:$G$166,$G181)</f>
        <v>0</v>
      </c>
      <c r="BR181" s="107">
        <f ca="1">SUMIFS(Import!BR$2:BR$166,Import!$F$2:$F$166,$F181,Import!$G$2:$G$166,$G181)</f>
        <v>0</v>
      </c>
      <c r="BW181" s="107">
        <f ca="1">SUMIFS(Import!BW$2:BW$166,Import!$F$2:$F$166,$F181,Import!$G$2:$G$166,$G181)</f>
        <v>0</v>
      </c>
      <c r="BX181" s="107">
        <f ca="1">SUMIFS(Import!BX$2:BX$166,Import!$F$2:$F$166,$F181,Import!$G$2:$G$166,$G181)</f>
        <v>0</v>
      </c>
      <c r="BY181" s="107">
        <f ca="1">SUMIFS(Import!BY$2:BY$166,Import!$F$2:$F$166,$F181,Import!$G$2:$G$166,$G181)</f>
        <v>0</v>
      </c>
      <c r="CD181" s="107">
        <f ca="1">SUMIFS(Import!CD$2:CD$166,Import!$F$2:$F$166,$F181,Import!$G$2:$G$166,$G181)</f>
        <v>0</v>
      </c>
      <c r="CE181" s="107">
        <f ca="1">SUMIFS(Import!CE$2:CE$166,Import!$F$2:$F$166,$F181,Import!$G$2:$G$166,$G181)</f>
        <v>0</v>
      </c>
      <c r="CF181" s="107">
        <f ca="1">SUMIFS(Import!CF$2:CF$166,Import!$F$2:$F$166,$F181,Import!$G$2:$G$166,$G181)</f>
        <v>0</v>
      </c>
      <c r="CK181" s="107">
        <f ca="1">SUMIFS(Import!CK$2:CK$166,Import!$F$2:$F$166,$F181,Import!$G$2:$G$166,$G181)</f>
        <v>0</v>
      </c>
      <c r="CL181" s="107">
        <f ca="1">SUMIFS(Import!CL$2:CL$166,Import!$F$2:$F$166,$F181,Import!$G$2:$G$166,$G181)</f>
        <v>0</v>
      </c>
      <c r="CM181" s="107">
        <f ca="1">SUMIFS(Import!CM$2:CM$166,Import!$F$2:$F$166,$F181,Import!$G$2:$G$166,$G181)</f>
        <v>0</v>
      </c>
      <c r="CR181" s="107">
        <f ca="1">SUMIFS(Import!CR$2:CR$166,Import!$F$2:$F$166,$F181,Import!$G$2:$G$166,$G181)</f>
        <v>0</v>
      </c>
      <c r="CS181" s="107">
        <f ca="1">SUMIFS(Import!CS$2:CS$166,Import!$F$2:$F$166,$F181,Import!$G$2:$G$166,$G181)</f>
        <v>0</v>
      </c>
      <c r="CT181" s="107">
        <f ca="1">SUMIFS(Import!CT$2:CT$166,Import!$F$2:$F$166,$F181,Import!$G$2:$G$166,$G181)</f>
        <v>0</v>
      </c>
    </row>
    <row r="182" spans="1:98" s="25" customFormat="1" x14ac:dyDescent="0.15">
      <c r="A182" s="109" t="s">
        <v>28</v>
      </c>
      <c r="B182" s="25" t="s">
        <v>29</v>
      </c>
      <c r="C182" s="25">
        <v>2</v>
      </c>
      <c r="D182" s="25" t="s">
        <v>49</v>
      </c>
      <c r="E182" s="25">
        <v>44</v>
      </c>
      <c r="F182" s="25" t="s">
        <v>72</v>
      </c>
      <c r="G182" s="25">
        <v>2</v>
      </c>
      <c r="H182" s="156">
        <f>IF(SUMIFS(Import!H$2:H$237,Import!$F$2:$F$237,$F182,Import!$G$2:$G$237,$G182)=0,Data_T1!$H182,SUMIFS(Import!H$2:H$237,Import!$F$2:$F$237,$F182,Import!$G$2:$G$237,$G182))</f>
        <v>643</v>
      </c>
      <c r="I182" s="156">
        <f>SUMIFS(Import!I$2:I$237,Import!$F$2:$F$237,$F182,Import!$G$2:$G$237,$G182)</f>
        <v>242</v>
      </c>
      <c r="J182" s="25">
        <f>SUMIFS(Import!J$2:J$237,Import!$F$2:$F$237,$F182,Import!$G$2:$G$237,$G182)</f>
        <v>37.64</v>
      </c>
      <c r="K182" s="156">
        <f>SUMIFS(Import!K$2:K$237,Import!$F$2:$F$237,$F182,Import!$G$2:$G$237,$G182)</f>
        <v>401</v>
      </c>
      <c r="L182" s="25">
        <f>SUMIFS(Import!L$2:L$237,Import!$F$2:$F$237,$F182,Import!$G$2:$G$237,$G182)</f>
        <v>62.36</v>
      </c>
      <c r="M182" s="156">
        <f>SUMIFS(Import!M$2:M$237,Import!$F$2:$F$237,$F182,Import!$G$2:$G$237,$G182)</f>
        <v>2</v>
      </c>
      <c r="N182" s="25">
        <f>SUMIFS(Import!N$2:N$237,Import!$F$2:$F$237,$F182,Import!$G$2:$G$237,$G182)</f>
        <v>0.31</v>
      </c>
      <c r="O182" s="25">
        <f>SUMIFS(Import!O$2:O$237,Import!$F$2:$F$237,$F182,Import!$G$2:$G$237,$G182)</f>
        <v>0.5</v>
      </c>
      <c r="P182" s="156">
        <f>SUMIFS(Import!P$2:P$237,Import!$F$2:$F$237,$F182,Import!$G$2:$G$237,$G182)</f>
        <v>5</v>
      </c>
      <c r="Q182" s="25">
        <f>SUMIFS(Import!Q$2:Q$237,Import!$F$2:$F$237,$F182,Import!$G$2:$G$237,$G182)</f>
        <v>0.78</v>
      </c>
      <c r="R182" s="25">
        <f>SUMIFS(Import!R$2:R$237,Import!$F$2:$F$237,$F182,Import!$G$2:$G$237,$G182)</f>
        <v>1.25</v>
      </c>
      <c r="S182" s="156">
        <f>SUMIFS(Import!S$2:S$237,Import!$F$2:$F$237,$F182,Import!$G$2:$G$237,$G182)</f>
        <v>394</v>
      </c>
      <c r="T182" s="25">
        <f>SUMIFS(Import!T$2:T$237,Import!$F$2:$F$237,$F182,Import!$G$2:$G$237,$G182)</f>
        <v>61.28</v>
      </c>
      <c r="U182" s="25">
        <f>SUMIFS(Import!U$2:U$237,Import!$F$2:$F$237,$F182,Import!$G$2:$G$237,$G182)</f>
        <v>98.25</v>
      </c>
      <c r="V182" s="25">
        <v>1</v>
      </c>
      <c r="W182" s="25" t="s">
        <v>32</v>
      </c>
      <c r="X182" s="25" t="s">
        <v>33</v>
      </c>
      <c r="Y182" s="25" t="s">
        <v>34</v>
      </c>
      <c r="Z182" s="160">
        <f>SUMIFS(Import!Z$2:Z$237,Import!$F$2:$F$237,$F182,Import!$G$2:$G$237,$G182)</f>
        <v>241</v>
      </c>
      <c r="AA182" s="25">
        <f>SUMIFS(Import!AA$2:AA$237,Import!$F$2:$F$237,$F182,Import!$G$2:$G$237,$G182)</f>
        <v>37.479999999999997</v>
      </c>
      <c r="AB182" s="176">
        <f>SUMIFS(Import!AB$2:AB$237,Import!$F$2:$F$237,$F182,Import!$G$2:$G$237,$G182)</f>
        <v>61.17</v>
      </c>
      <c r="AC182" s="25">
        <v>2</v>
      </c>
      <c r="AD182" s="25" t="s">
        <v>35</v>
      </c>
      <c r="AE182" s="25" t="s">
        <v>36</v>
      </c>
      <c r="AF182" s="25" t="s">
        <v>37</v>
      </c>
      <c r="AG182" s="160">
        <f>SUMIFS(Import!AG$2:AG$237,Import!$F$2:$F$237,$F182,Import!$G$2:$G$237,$G182)</f>
        <v>153</v>
      </c>
      <c r="AH182" s="25">
        <f>SUMIFS(Import!AH$2:AH$237,Import!$F$2:$F$237,$F182,Import!$G$2:$G$237,$G182)</f>
        <v>23.79</v>
      </c>
      <c r="AI182" s="118">
        <f>SUMIFS(Import!AI$2:AI$237,Import!$F$2:$F$237,$F182,Import!$G$2:$G$237,$G182)</f>
        <v>38.83</v>
      </c>
      <c r="AN182" s="25">
        <f ca="1">SUMIFS(Import!AN$2:AN$166,Import!$F$2:$F$166,$F182,Import!$G$2:$G$166,$G182)</f>
        <v>0</v>
      </c>
      <c r="AO182" s="25">
        <f ca="1">SUMIFS(Import!AO$2:AO$166,Import!$F$2:$F$166,$F182,Import!$G$2:$G$166,$G182)</f>
        <v>0</v>
      </c>
      <c r="AP182" s="25">
        <f ca="1">SUMIFS(Import!AP$2:AP$166,Import!$F$2:$F$166,$F182,Import!$G$2:$G$166,$G182)</f>
        <v>0</v>
      </c>
      <c r="AU182" s="25">
        <f ca="1">SUMIFS(Import!AU$2:AU$166,Import!$F$2:$F$166,$F182,Import!$G$2:$G$166,$G182)</f>
        <v>0</v>
      </c>
      <c r="AV182" s="25">
        <f ca="1">SUMIFS(Import!AV$2:AV$166,Import!$F$2:$F$166,$F182,Import!$G$2:$G$166,$G182)</f>
        <v>0</v>
      </c>
      <c r="AW182" s="25">
        <f ca="1">SUMIFS(Import!AW$2:AW$166,Import!$F$2:$F$166,$F182,Import!$G$2:$G$166,$G182)</f>
        <v>0</v>
      </c>
      <c r="BB182" s="25">
        <f ca="1">SUMIFS(Import!BB$2:BB$166,Import!$F$2:$F$166,$F182,Import!$G$2:$G$166,$G182)</f>
        <v>0</v>
      </c>
      <c r="BC182" s="25">
        <f ca="1">SUMIFS(Import!BC$2:BC$166,Import!$F$2:$F$166,$F182,Import!$G$2:$G$166,$G182)</f>
        <v>0</v>
      </c>
      <c r="BD182" s="25">
        <f ca="1">SUMIFS(Import!BD$2:BD$166,Import!$F$2:$F$166,$F182,Import!$G$2:$G$166,$G182)</f>
        <v>0</v>
      </c>
      <c r="BI182" s="25">
        <f ca="1">SUMIFS(Import!BI$2:BI$166,Import!$F$2:$F$166,$F182,Import!$G$2:$G$166,$G182)</f>
        <v>0</v>
      </c>
      <c r="BJ182" s="25">
        <f ca="1">SUMIFS(Import!BJ$2:BJ$166,Import!$F$2:$F$166,$F182,Import!$G$2:$G$166,$G182)</f>
        <v>0</v>
      </c>
      <c r="BK182" s="25">
        <f ca="1">SUMIFS(Import!BK$2:BK$166,Import!$F$2:$F$166,$F182,Import!$G$2:$G$166,$G182)</f>
        <v>0</v>
      </c>
      <c r="BP182" s="25">
        <f ca="1">SUMIFS(Import!BP$2:BP$166,Import!$F$2:$F$166,$F182,Import!$G$2:$G$166,$G182)</f>
        <v>0</v>
      </c>
      <c r="BQ182" s="25">
        <f ca="1">SUMIFS(Import!BQ$2:BQ$166,Import!$F$2:$F$166,$F182,Import!$G$2:$G$166,$G182)</f>
        <v>0</v>
      </c>
      <c r="BR182" s="25">
        <f ca="1">SUMIFS(Import!BR$2:BR$166,Import!$F$2:$F$166,$F182,Import!$G$2:$G$166,$G182)</f>
        <v>0</v>
      </c>
      <c r="BW182" s="25">
        <f ca="1">SUMIFS(Import!BW$2:BW$166,Import!$F$2:$F$166,$F182,Import!$G$2:$G$166,$G182)</f>
        <v>0</v>
      </c>
      <c r="BX182" s="25">
        <f ca="1">SUMIFS(Import!BX$2:BX$166,Import!$F$2:$F$166,$F182,Import!$G$2:$G$166,$G182)</f>
        <v>0</v>
      </c>
      <c r="BY182" s="25">
        <f ca="1">SUMIFS(Import!BY$2:BY$166,Import!$F$2:$F$166,$F182,Import!$G$2:$G$166,$G182)</f>
        <v>0</v>
      </c>
      <c r="CD182" s="25">
        <f ca="1">SUMIFS(Import!CD$2:CD$166,Import!$F$2:$F$166,$F182,Import!$G$2:$G$166,$G182)</f>
        <v>0</v>
      </c>
      <c r="CE182" s="25">
        <f ca="1">SUMIFS(Import!CE$2:CE$166,Import!$F$2:$F$166,$F182,Import!$G$2:$G$166,$G182)</f>
        <v>0</v>
      </c>
      <c r="CF182" s="25">
        <f ca="1">SUMIFS(Import!CF$2:CF$166,Import!$F$2:$F$166,$F182,Import!$G$2:$G$166,$G182)</f>
        <v>0</v>
      </c>
      <c r="CK182" s="25">
        <f ca="1">SUMIFS(Import!CK$2:CK$166,Import!$F$2:$F$166,$F182,Import!$G$2:$G$166,$G182)</f>
        <v>0</v>
      </c>
      <c r="CL182" s="25">
        <f ca="1">SUMIFS(Import!CL$2:CL$166,Import!$F$2:$F$166,$F182,Import!$G$2:$G$166,$G182)</f>
        <v>0</v>
      </c>
      <c r="CM182" s="25">
        <f ca="1">SUMIFS(Import!CM$2:CM$166,Import!$F$2:$F$166,$F182,Import!$G$2:$G$166,$G182)</f>
        <v>0</v>
      </c>
      <c r="CR182" s="25">
        <f ca="1">SUMIFS(Import!CR$2:CR$166,Import!$F$2:$F$166,$F182,Import!$G$2:$G$166,$G182)</f>
        <v>0</v>
      </c>
      <c r="CS182" s="25">
        <f ca="1">SUMIFS(Import!CS$2:CS$166,Import!$F$2:$F$166,$F182,Import!$G$2:$G$166,$G182)</f>
        <v>0</v>
      </c>
      <c r="CT182" s="25">
        <f ca="1">SUMIFS(Import!CT$2:CT$166,Import!$F$2:$F$166,$F182,Import!$G$2:$G$166,$G182)</f>
        <v>0</v>
      </c>
    </row>
    <row r="183" spans="1:98" s="82" customFormat="1" ht="14" thickBot="1" x14ac:dyDescent="0.2">
      <c r="A183" s="108" t="s">
        <v>28</v>
      </c>
      <c r="B183" s="82" t="s">
        <v>29</v>
      </c>
      <c r="C183" s="82">
        <v>2</v>
      </c>
      <c r="D183" s="82" t="s">
        <v>49</v>
      </c>
      <c r="E183" s="82">
        <v>44</v>
      </c>
      <c r="F183" s="82" t="s">
        <v>72</v>
      </c>
      <c r="G183" s="82">
        <v>3</v>
      </c>
      <c r="H183" s="155">
        <f>IF(SUMIFS(Import!H$2:H$237,Import!$F$2:$F$237,$F183,Import!$G$2:$G$237,$G183)=0,Data_T1!$H183,SUMIFS(Import!H$2:H$237,Import!$F$2:$F$237,$F183,Import!$G$2:$G$237,$G183))</f>
        <v>365</v>
      </c>
      <c r="I183" s="155">
        <f>SUMIFS(Import!I$2:I$237,Import!$F$2:$F$237,$F183,Import!$G$2:$G$237,$G183)</f>
        <v>113</v>
      </c>
      <c r="J183" s="82">
        <f>SUMIFS(Import!J$2:J$237,Import!$F$2:$F$237,$F183,Import!$G$2:$G$237,$G183)</f>
        <v>30.96</v>
      </c>
      <c r="K183" s="155">
        <f>SUMIFS(Import!K$2:K$237,Import!$F$2:$F$237,$F183,Import!$G$2:$G$237,$G183)</f>
        <v>252</v>
      </c>
      <c r="L183" s="82">
        <f>SUMIFS(Import!L$2:L$237,Import!$F$2:$F$237,$F183,Import!$G$2:$G$237,$G183)</f>
        <v>69.040000000000006</v>
      </c>
      <c r="M183" s="155">
        <f>SUMIFS(Import!M$2:M$237,Import!$F$2:$F$237,$F183,Import!$G$2:$G$237,$G183)</f>
        <v>3</v>
      </c>
      <c r="N183" s="82">
        <f>SUMIFS(Import!N$2:N$237,Import!$F$2:$F$237,$F183,Import!$G$2:$G$237,$G183)</f>
        <v>0.82</v>
      </c>
      <c r="O183" s="82">
        <f>SUMIFS(Import!O$2:O$237,Import!$F$2:$F$237,$F183,Import!$G$2:$G$237,$G183)</f>
        <v>1.19</v>
      </c>
      <c r="P183" s="155">
        <f>SUMIFS(Import!P$2:P$237,Import!$F$2:$F$237,$F183,Import!$G$2:$G$237,$G183)</f>
        <v>8</v>
      </c>
      <c r="Q183" s="82">
        <f>SUMIFS(Import!Q$2:Q$237,Import!$F$2:$F$237,$F183,Import!$G$2:$G$237,$G183)</f>
        <v>2.19</v>
      </c>
      <c r="R183" s="82">
        <f>SUMIFS(Import!R$2:R$237,Import!$F$2:$F$237,$F183,Import!$G$2:$G$237,$G183)</f>
        <v>3.17</v>
      </c>
      <c r="S183" s="155">
        <f>SUMIFS(Import!S$2:S$237,Import!$F$2:$F$237,$F183,Import!$G$2:$G$237,$G183)</f>
        <v>241</v>
      </c>
      <c r="T183" s="82">
        <f>SUMIFS(Import!T$2:T$237,Import!$F$2:$F$237,$F183,Import!$G$2:$G$237,$G183)</f>
        <v>66.03</v>
      </c>
      <c r="U183" s="82">
        <f>SUMIFS(Import!U$2:U$237,Import!$F$2:$F$237,$F183,Import!$G$2:$G$237,$G183)</f>
        <v>95.63</v>
      </c>
      <c r="V183" s="82">
        <v>1</v>
      </c>
      <c r="W183" s="82" t="s">
        <v>32</v>
      </c>
      <c r="X183" s="82" t="s">
        <v>33</v>
      </c>
      <c r="Y183" s="82" t="s">
        <v>34</v>
      </c>
      <c r="Z183" s="159">
        <f>SUMIFS(Import!Z$2:Z$237,Import!$F$2:$F$237,$F183,Import!$G$2:$G$237,$G183)</f>
        <v>146</v>
      </c>
      <c r="AA183" s="82">
        <f>SUMIFS(Import!AA$2:AA$237,Import!$F$2:$F$237,$F183,Import!$G$2:$G$237,$G183)</f>
        <v>40</v>
      </c>
      <c r="AB183" s="170">
        <f>SUMIFS(Import!AB$2:AB$237,Import!$F$2:$F$237,$F183,Import!$G$2:$G$237,$G183)</f>
        <v>60.58</v>
      </c>
      <c r="AC183" s="82">
        <v>2</v>
      </c>
      <c r="AD183" s="82" t="s">
        <v>35</v>
      </c>
      <c r="AE183" s="82" t="s">
        <v>36</v>
      </c>
      <c r="AF183" s="82" t="s">
        <v>37</v>
      </c>
      <c r="AG183" s="159">
        <f>SUMIFS(Import!AG$2:AG$237,Import!$F$2:$F$237,$F183,Import!$G$2:$G$237,$G183)</f>
        <v>95</v>
      </c>
      <c r="AH183" s="82">
        <f>SUMIFS(Import!AH$2:AH$237,Import!$F$2:$F$237,$F183,Import!$G$2:$G$237,$G183)</f>
        <v>26.03</v>
      </c>
      <c r="AI183" s="119">
        <f>SUMIFS(Import!AI$2:AI$237,Import!$F$2:$F$237,$F183,Import!$G$2:$G$237,$G183)</f>
        <v>39.42</v>
      </c>
      <c r="AN183" s="82">
        <f ca="1">SUMIFS(Import!AN$2:AN$166,Import!$F$2:$F$166,$F183,Import!$G$2:$G$166,$G183)</f>
        <v>0</v>
      </c>
      <c r="AO183" s="82">
        <f ca="1">SUMIFS(Import!AO$2:AO$166,Import!$F$2:$F$166,$F183,Import!$G$2:$G$166,$G183)</f>
        <v>0</v>
      </c>
      <c r="AP183" s="82">
        <f ca="1">SUMIFS(Import!AP$2:AP$166,Import!$F$2:$F$166,$F183,Import!$G$2:$G$166,$G183)</f>
        <v>0</v>
      </c>
      <c r="AU183" s="82">
        <f ca="1">SUMIFS(Import!AU$2:AU$166,Import!$F$2:$F$166,$F183,Import!$G$2:$G$166,$G183)</f>
        <v>0</v>
      </c>
      <c r="AV183" s="82">
        <f ca="1">SUMIFS(Import!AV$2:AV$166,Import!$F$2:$F$166,$F183,Import!$G$2:$G$166,$G183)</f>
        <v>0</v>
      </c>
      <c r="AW183" s="82">
        <f ca="1">SUMIFS(Import!AW$2:AW$166,Import!$F$2:$F$166,$F183,Import!$G$2:$G$166,$G183)</f>
        <v>0</v>
      </c>
      <c r="BB183" s="82">
        <f ca="1">SUMIFS(Import!BB$2:BB$166,Import!$F$2:$F$166,$F183,Import!$G$2:$G$166,$G183)</f>
        <v>0</v>
      </c>
      <c r="BC183" s="82">
        <f ca="1">SUMIFS(Import!BC$2:BC$166,Import!$F$2:$F$166,$F183,Import!$G$2:$G$166,$G183)</f>
        <v>0</v>
      </c>
      <c r="BD183" s="82">
        <f ca="1">SUMIFS(Import!BD$2:BD$166,Import!$F$2:$F$166,$F183,Import!$G$2:$G$166,$G183)</f>
        <v>0</v>
      </c>
      <c r="BI183" s="82">
        <f ca="1">SUMIFS(Import!BI$2:BI$166,Import!$F$2:$F$166,$F183,Import!$G$2:$G$166,$G183)</f>
        <v>0</v>
      </c>
      <c r="BJ183" s="82">
        <f ca="1">SUMIFS(Import!BJ$2:BJ$166,Import!$F$2:$F$166,$F183,Import!$G$2:$G$166,$G183)</f>
        <v>0</v>
      </c>
      <c r="BK183" s="82">
        <f ca="1">SUMIFS(Import!BK$2:BK$166,Import!$F$2:$F$166,$F183,Import!$G$2:$G$166,$G183)</f>
        <v>0</v>
      </c>
      <c r="BP183" s="82">
        <f ca="1">SUMIFS(Import!BP$2:BP$166,Import!$F$2:$F$166,$F183,Import!$G$2:$G$166,$G183)</f>
        <v>0</v>
      </c>
      <c r="BQ183" s="82">
        <f ca="1">SUMIFS(Import!BQ$2:BQ$166,Import!$F$2:$F$166,$F183,Import!$G$2:$G$166,$G183)</f>
        <v>0</v>
      </c>
      <c r="BR183" s="82">
        <f ca="1">SUMIFS(Import!BR$2:BR$166,Import!$F$2:$F$166,$F183,Import!$G$2:$G$166,$G183)</f>
        <v>0</v>
      </c>
      <c r="BW183" s="82">
        <f ca="1">SUMIFS(Import!BW$2:BW$166,Import!$F$2:$F$166,$F183,Import!$G$2:$G$166,$G183)</f>
        <v>0</v>
      </c>
      <c r="BX183" s="82">
        <f ca="1">SUMIFS(Import!BX$2:BX$166,Import!$F$2:$F$166,$F183,Import!$G$2:$G$166,$G183)</f>
        <v>0</v>
      </c>
      <c r="BY183" s="82">
        <f ca="1">SUMIFS(Import!BY$2:BY$166,Import!$F$2:$F$166,$F183,Import!$G$2:$G$166,$G183)</f>
        <v>0</v>
      </c>
      <c r="CD183" s="82">
        <f ca="1">SUMIFS(Import!CD$2:CD$166,Import!$F$2:$F$166,$F183,Import!$G$2:$G$166,$G183)</f>
        <v>0</v>
      </c>
      <c r="CE183" s="82">
        <f ca="1">SUMIFS(Import!CE$2:CE$166,Import!$F$2:$F$166,$F183,Import!$G$2:$G$166,$G183)</f>
        <v>0</v>
      </c>
      <c r="CF183" s="82">
        <f ca="1">SUMIFS(Import!CF$2:CF$166,Import!$F$2:$F$166,$F183,Import!$G$2:$G$166,$G183)</f>
        <v>0</v>
      </c>
      <c r="CK183" s="82">
        <f ca="1">SUMIFS(Import!CK$2:CK$166,Import!$F$2:$F$166,$F183,Import!$G$2:$G$166,$G183)</f>
        <v>0</v>
      </c>
      <c r="CL183" s="82">
        <f ca="1">SUMIFS(Import!CL$2:CL$166,Import!$F$2:$F$166,$F183,Import!$G$2:$G$166,$G183)</f>
        <v>0</v>
      </c>
      <c r="CM183" s="82">
        <f ca="1">SUMIFS(Import!CM$2:CM$166,Import!$F$2:$F$166,$F183,Import!$G$2:$G$166,$G183)</f>
        <v>0</v>
      </c>
      <c r="CR183" s="82">
        <f ca="1">SUMIFS(Import!CR$2:CR$166,Import!$F$2:$F$166,$F183,Import!$G$2:$G$166,$G183)</f>
        <v>0</v>
      </c>
      <c r="CS183" s="82">
        <f ca="1">SUMIFS(Import!CS$2:CS$166,Import!$F$2:$F$166,$F183,Import!$G$2:$G$166,$G183)</f>
        <v>0</v>
      </c>
      <c r="CT183" s="82">
        <f ca="1">SUMIFS(Import!CT$2:CT$166,Import!$F$2:$F$166,$F183,Import!$G$2:$G$166,$G183)</f>
        <v>0</v>
      </c>
    </row>
    <row r="184" spans="1:98" s="107" customFormat="1" x14ac:dyDescent="0.15">
      <c r="A184" s="106" t="s">
        <v>28</v>
      </c>
      <c r="B184" s="107" t="s">
        <v>29</v>
      </c>
      <c r="C184" s="107">
        <v>3</v>
      </c>
      <c r="D184" s="107" t="s">
        <v>40</v>
      </c>
      <c r="E184" s="107">
        <v>45</v>
      </c>
      <c r="F184" s="107" t="s">
        <v>73</v>
      </c>
      <c r="G184" s="107">
        <v>1</v>
      </c>
      <c r="H184" s="154">
        <f>IF(SUMIFS(Import!H$2:H$237,Import!$F$2:$F$237,$F184,Import!$G$2:$G$237,$G184)=0,Data_T1!$H184,SUMIFS(Import!H$2:H$237,Import!$F$2:$F$237,$F184,Import!$G$2:$G$237,$G184))</f>
        <v>1091</v>
      </c>
      <c r="I184" s="154">
        <f>SUMIFS(Import!I$2:I$237,Import!$F$2:$F$237,$F184,Import!$G$2:$G$237,$G184)</f>
        <v>523</v>
      </c>
      <c r="J184" s="107">
        <f>SUMIFS(Import!J$2:J$237,Import!$F$2:$F$237,$F184,Import!$G$2:$G$237,$G184)</f>
        <v>47.94</v>
      </c>
      <c r="K184" s="154">
        <f>SUMIFS(Import!K$2:K$237,Import!$F$2:$F$237,$F184,Import!$G$2:$G$237,$G184)</f>
        <v>568</v>
      </c>
      <c r="L184" s="107">
        <f>SUMIFS(Import!L$2:L$237,Import!$F$2:$F$237,$F184,Import!$G$2:$G$237,$G184)</f>
        <v>52.06</v>
      </c>
      <c r="M184" s="154">
        <f>SUMIFS(Import!M$2:M$237,Import!$F$2:$F$237,$F184,Import!$G$2:$G$237,$G184)</f>
        <v>18</v>
      </c>
      <c r="N184" s="107">
        <f>SUMIFS(Import!N$2:N$237,Import!$F$2:$F$237,$F184,Import!$G$2:$G$237,$G184)</f>
        <v>1.65</v>
      </c>
      <c r="O184" s="107">
        <f>SUMIFS(Import!O$2:O$237,Import!$F$2:$F$237,$F184,Import!$G$2:$G$237,$G184)</f>
        <v>3.17</v>
      </c>
      <c r="P184" s="154">
        <f>SUMIFS(Import!P$2:P$237,Import!$F$2:$F$237,$F184,Import!$G$2:$G$237,$G184)</f>
        <v>25</v>
      </c>
      <c r="Q184" s="107">
        <f>SUMIFS(Import!Q$2:Q$237,Import!$F$2:$F$237,$F184,Import!$G$2:$G$237,$G184)</f>
        <v>2.29</v>
      </c>
      <c r="R184" s="107">
        <f>SUMIFS(Import!R$2:R$237,Import!$F$2:$F$237,$F184,Import!$G$2:$G$237,$G184)</f>
        <v>4.4000000000000004</v>
      </c>
      <c r="S184" s="154">
        <f>SUMIFS(Import!S$2:S$237,Import!$F$2:$F$237,$F184,Import!$G$2:$G$237,$G184)</f>
        <v>525</v>
      </c>
      <c r="T184" s="107">
        <f>SUMIFS(Import!T$2:T$237,Import!$F$2:$F$237,$F184,Import!$G$2:$G$237,$G184)</f>
        <v>48.12</v>
      </c>
      <c r="U184" s="107">
        <f>SUMIFS(Import!U$2:U$237,Import!$F$2:$F$237,$F184,Import!$G$2:$G$237,$G184)</f>
        <v>92.43</v>
      </c>
      <c r="V184" s="107">
        <v>1</v>
      </c>
      <c r="W184" s="107" t="s">
        <v>32</v>
      </c>
      <c r="X184" s="107" t="s">
        <v>33</v>
      </c>
      <c r="Y184" s="107" t="s">
        <v>34</v>
      </c>
      <c r="Z184" s="158">
        <f>SUMIFS(Import!Z$2:Z$237,Import!$F$2:$F$237,$F184,Import!$G$2:$G$237,$G184)</f>
        <v>280</v>
      </c>
      <c r="AA184" s="107">
        <f>SUMIFS(Import!AA$2:AA$237,Import!$F$2:$F$237,$F184,Import!$G$2:$G$237,$G184)</f>
        <v>25.66</v>
      </c>
      <c r="AB184" s="173">
        <f>SUMIFS(Import!AB$2:AB$237,Import!$F$2:$F$237,$F184,Import!$G$2:$G$237,$G184)</f>
        <v>53.33</v>
      </c>
      <c r="AC184" s="107">
        <v>2</v>
      </c>
      <c r="AD184" s="107" t="s">
        <v>35</v>
      </c>
      <c r="AE184" s="107" t="s">
        <v>36</v>
      </c>
      <c r="AF184" s="107" t="s">
        <v>37</v>
      </c>
      <c r="AG184" s="158">
        <f>SUMIFS(Import!AG$2:AG$237,Import!$F$2:$F$237,$F184,Import!$G$2:$G$237,$G184)</f>
        <v>245</v>
      </c>
      <c r="AH184" s="107">
        <f>SUMIFS(Import!AH$2:AH$237,Import!$F$2:$F$237,$F184,Import!$G$2:$G$237,$G184)</f>
        <v>22.46</v>
      </c>
      <c r="AI184" s="117">
        <f>SUMIFS(Import!AI$2:AI$237,Import!$F$2:$F$237,$F184,Import!$G$2:$G$237,$G184)</f>
        <v>46.67</v>
      </c>
      <c r="AN184" s="107">
        <f ca="1">SUMIFS(Import!AN$2:AN$166,Import!$F$2:$F$166,$F184,Import!$G$2:$G$166,$G184)</f>
        <v>0</v>
      </c>
      <c r="AO184" s="107">
        <f ca="1">SUMIFS(Import!AO$2:AO$166,Import!$F$2:$F$166,$F184,Import!$G$2:$G$166,$G184)</f>
        <v>0</v>
      </c>
      <c r="AP184" s="107">
        <f ca="1">SUMIFS(Import!AP$2:AP$166,Import!$F$2:$F$166,$F184,Import!$G$2:$G$166,$G184)</f>
        <v>0</v>
      </c>
      <c r="AU184" s="107">
        <f ca="1">SUMIFS(Import!AU$2:AU$166,Import!$F$2:$F$166,$F184,Import!$G$2:$G$166,$G184)</f>
        <v>0</v>
      </c>
      <c r="AV184" s="107">
        <f ca="1">SUMIFS(Import!AV$2:AV$166,Import!$F$2:$F$166,$F184,Import!$G$2:$G$166,$G184)</f>
        <v>0</v>
      </c>
      <c r="AW184" s="107">
        <f ca="1">SUMIFS(Import!AW$2:AW$166,Import!$F$2:$F$166,$F184,Import!$G$2:$G$166,$G184)</f>
        <v>0</v>
      </c>
      <c r="BB184" s="107">
        <f ca="1">SUMIFS(Import!BB$2:BB$166,Import!$F$2:$F$166,$F184,Import!$G$2:$G$166,$G184)</f>
        <v>0</v>
      </c>
      <c r="BC184" s="107">
        <f ca="1">SUMIFS(Import!BC$2:BC$166,Import!$F$2:$F$166,$F184,Import!$G$2:$G$166,$G184)</f>
        <v>0</v>
      </c>
      <c r="BD184" s="107">
        <f ca="1">SUMIFS(Import!BD$2:BD$166,Import!$F$2:$F$166,$F184,Import!$G$2:$G$166,$G184)</f>
        <v>0</v>
      </c>
      <c r="BI184" s="107">
        <f ca="1">SUMIFS(Import!BI$2:BI$166,Import!$F$2:$F$166,$F184,Import!$G$2:$G$166,$G184)</f>
        <v>0</v>
      </c>
      <c r="BJ184" s="107">
        <f ca="1">SUMIFS(Import!BJ$2:BJ$166,Import!$F$2:$F$166,$F184,Import!$G$2:$G$166,$G184)</f>
        <v>0</v>
      </c>
      <c r="BK184" s="107">
        <f ca="1">SUMIFS(Import!BK$2:BK$166,Import!$F$2:$F$166,$F184,Import!$G$2:$G$166,$G184)</f>
        <v>0</v>
      </c>
      <c r="BP184" s="107">
        <f ca="1">SUMIFS(Import!BP$2:BP$166,Import!$F$2:$F$166,$F184,Import!$G$2:$G$166,$G184)</f>
        <v>0</v>
      </c>
      <c r="BQ184" s="107">
        <f ca="1">SUMIFS(Import!BQ$2:BQ$166,Import!$F$2:$F$166,$F184,Import!$G$2:$G$166,$G184)</f>
        <v>0</v>
      </c>
      <c r="BR184" s="107">
        <f ca="1">SUMIFS(Import!BR$2:BR$166,Import!$F$2:$F$166,$F184,Import!$G$2:$G$166,$G184)</f>
        <v>0</v>
      </c>
      <c r="BW184" s="107">
        <f ca="1">SUMIFS(Import!BW$2:BW$166,Import!$F$2:$F$166,$F184,Import!$G$2:$G$166,$G184)</f>
        <v>0</v>
      </c>
      <c r="BX184" s="107">
        <f ca="1">SUMIFS(Import!BX$2:BX$166,Import!$F$2:$F$166,$F184,Import!$G$2:$G$166,$G184)</f>
        <v>0</v>
      </c>
      <c r="BY184" s="107">
        <f ca="1">SUMIFS(Import!BY$2:BY$166,Import!$F$2:$F$166,$F184,Import!$G$2:$G$166,$G184)</f>
        <v>0</v>
      </c>
      <c r="CD184" s="107">
        <f ca="1">SUMIFS(Import!CD$2:CD$166,Import!$F$2:$F$166,$F184,Import!$G$2:$G$166,$G184)</f>
        <v>0</v>
      </c>
      <c r="CE184" s="107">
        <f ca="1">SUMIFS(Import!CE$2:CE$166,Import!$F$2:$F$166,$F184,Import!$G$2:$G$166,$G184)</f>
        <v>0</v>
      </c>
      <c r="CF184" s="107">
        <f ca="1">SUMIFS(Import!CF$2:CF$166,Import!$F$2:$F$166,$F184,Import!$G$2:$G$166,$G184)</f>
        <v>0</v>
      </c>
      <c r="CK184" s="107">
        <f ca="1">SUMIFS(Import!CK$2:CK$166,Import!$F$2:$F$166,$F184,Import!$G$2:$G$166,$G184)</f>
        <v>0</v>
      </c>
      <c r="CL184" s="107">
        <f ca="1">SUMIFS(Import!CL$2:CL$166,Import!$F$2:$F$166,$F184,Import!$G$2:$G$166,$G184)</f>
        <v>0</v>
      </c>
      <c r="CM184" s="107">
        <f ca="1">SUMIFS(Import!CM$2:CM$166,Import!$F$2:$F$166,$F184,Import!$G$2:$G$166,$G184)</f>
        <v>0</v>
      </c>
      <c r="CR184" s="107">
        <f ca="1">SUMIFS(Import!CR$2:CR$166,Import!$F$2:$F$166,$F184,Import!$G$2:$G$166,$G184)</f>
        <v>0</v>
      </c>
      <c r="CS184" s="107">
        <f ca="1">SUMIFS(Import!CS$2:CS$166,Import!$F$2:$F$166,$F184,Import!$G$2:$G$166,$G184)</f>
        <v>0</v>
      </c>
      <c r="CT184" s="107">
        <f ca="1">SUMIFS(Import!CT$2:CT$166,Import!$F$2:$F$166,$F184,Import!$G$2:$G$166,$G184)</f>
        <v>0</v>
      </c>
    </row>
    <row r="185" spans="1:98" s="25" customFormat="1" x14ac:dyDescent="0.15">
      <c r="A185" s="109" t="s">
        <v>28</v>
      </c>
      <c r="B185" s="25" t="s">
        <v>29</v>
      </c>
      <c r="C185" s="25">
        <v>3</v>
      </c>
      <c r="D185" s="25" t="s">
        <v>40</v>
      </c>
      <c r="E185" s="25">
        <v>45</v>
      </c>
      <c r="F185" s="25" t="s">
        <v>73</v>
      </c>
      <c r="G185" s="25">
        <v>2</v>
      </c>
      <c r="H185" s="156">
        <f>IF(SUMIFS(Import!H$2:H$237,Import!$F$2:$F$237,$F185,Import!$G$2:$G$237,$G185)=0,Data_T1!$H185,SUMIFS(Import!H$2:H$237,Import!$F$2:$F$237,$F185,Import!$G$2:$G$237,$G185))</f>
        <v>513</v>
      </c>
      <c r="I185" s="156">
        <f>SUMIFS(Import!I$2:I$237,Import!$F$2:$F$237,$F185,Import!$G$2:$G$237,$G185)</f>
        <v>279</v>
      </c>
      <c r="J185" s="25">
        <f>SUMIFS(Import!J$2:J$237,Import!$F$2:$F$237,$F185,Import!$G$2:$G$237,$G185)</f>
        <v>54.39</v>
      </c>
      <c r="K185" s="156">
        <f>SUMIFS(Import!K$2:K$237,Import!$F$2:$F$237,$F185,Import!$G$2:$G$237,$G185)</f>
        <v>234</v>
      </c>
      <c r="L185" s="25">
        <f>SUMIFS(Import!L$2:L$237,Import!$F$2:$F$237,$F185,Import!$G$2:$G$237,$G185)</f>
        <v>45.61</v>
      </c>
      <c r="M185" s="156">
        <f>SUMIFS(Import!M$2:M$237,Import!$F$2:$F$237,$F185,Import!$G$2:$G$237,$G185)</f>
        <v>10</v>
      </c>
      <c r="N185" s="25">
        <f>SUMIFS(Import!N$2:N$237,Import!$F$2:$F$237,$F185,Import!$G$2:$G$237,$G185)</f>
        <v>1.95</v>
      </c>
      <c r="O185" s="25">
        <f>SUMIFS(Import!O$2:O$237,Import!$F$2:$F$237,$F185,Import!$G$2:$G$237,$G185)</f>
        <v>4.2699999999999996</v>
      </c>
      <c r="P185" s="156">
        <f>SUMIFS(Import!P$2:P$237,Import!$F$2:$F$237,$F185,Import!$G$2:$G$237,$G185)</f>
        <v>5</v>
      </c>
      <c r="Q185" s="25">
        <f>SUMIFS(Import!Q$2:Q$237,Import!$F$2:$F$237,$F185,Import!$G$2:$G$237,$G185)</f>
        <v>0.97</v>
      </c>
      <c r="R185" s="25">
        <f>SUMIFS(Import!R$2:R$237,Import!$F$2:$F$237,$F185,Import!$G$2:$G$237,$G185)</f>
        <v>2.14</v>
      </c>
      <c r="S185" s="156">
        <f>SUMIFS(Import!S$2:S$237,Import!$F$2:$F$237,$F185,Import!$G$2:$G$237,$G185)</f>
        <v>219</v>
      </c>
      <c r="T185" s="25">
        <f>SUMIFS(Import!T$2:T$237,Import!$F$2:$F$237,$F185,Import!$G$2:$G$237,$G185)</f>
        <v>42.69</v>
      </c>
      <c r="U185" s="25">
        <f>SUMIFS(Import!U$2:U$237,Import!$F$2:$F$237,$F185,Import!$G$2:$G$237,$G185)</f>
        <v>93.59</v>
      </c>
      <c r="V185" s="25">
        <v>1</v>
      </c>
      <c r="W185" s="25" t="s">
        <v>32</v>
      </c>
      <c r="X185" s="25" t="s">
        <v>33</v>
      </c>
      <c r="Y185" s="25" t="s">
        <v>34</v>
      </c>
      <c r="Z185" s="160">
        <f>SUMIFS(Import!Z$2:Z$237,Import!$F$2:$F$237,$F185,Import!$G$2:$G$237,$G185)</f>
        <v>144</v>
      </c>
      <c r="AA185" s="25">
        <f>SUMIFS(Import!AA$2:AA$237,Import!$F$2:$F$237,$F185,Import!$G$2:$G$237,$G185)</f>
        <v>28.07</v>
      </c>
      <c r="AB185" s="176">
        <f>SUMIFS(Import!AB$2:AB$237,Import!$F$2:$F$237,$F185,Import!$G$2:$G$237,$G185)</f>
        <v>65.75</v>
      </c>
      <c r="AC185" s="25">
        <v>2</v>
      </c>
      <c r="AD185" s="25" t="s">
        <v>35</v>
      </c>
      <c r="AE185" s="25" t="s">
        <v>36</v>
      </c>
      <c r="AF185" s="25" t="s">
        <v>37</v>
      </c>
      <c r="AG185" s="160">
        <f>SUMIFS(Import!AG$2:AG$237,Import!$F$2:$F$237,$F185,Import!$G$2:$G$237,$G185)</f>
        <v>75</v>
      </c>
      <c r="AH185" s="25">
        <f>SUMIFS(Import!AH$2:AH$237,Import!$F$2:$F$237,$F185,Import!$G$2:$G$237,$G185)</f>
        <v>14.62</v>
      </c>
      <c r="AI185" s="118">
        <f>SUMIFS(Import!AI$2:AI$237,Import!$F$2:$F$237,$F185,Import!$G$2:$G$237,$G185)</f>
        <v>34.25</v>
      </c>
      <c r="AN185" s="25">
        <f ca="1">SUMIFS(Import!AN$2:AN$166,Import!$F$2:$F$166,$F185,Import!$G$2:$G$166,$G185)</f>
        <v>0</v>
      </c>
      <c r="AO185" s="25">
        <f ca="1">SUMIFS(Import!AO$2:AO$166,Import!$F$2:$F$166,$F185,Import!$G$2:$G$166,$G185)</f>
        <v>0</v>
      </c>
      <c r="AP185" s="25">
        <f ca="1">SUMIFS(Import!AP$2:AP$166,Import!$F$2:$F$166,$F185,Import!$G$2:$G$166,$G185)</f>
        <v>0</v>
      </c>
      <c r="AU185" s="25">
        <f ca="1">SUMIFS(Import!AU$2:AU$166,Import!$F$2:$F$166,$F185,Import!$G$2:$G$166,$G185)</f>
        <v>0</v>
      </c>
      <c r="AV185" s="25">
        <f ca="1">SUMIFS(Import!AV$2:AV$166,Import!$F$2:$F$166,$F185,Import!$G$2:$G$166,$G185)</f>
        <v>0</v>
      </c>
      <c r="AW185" s="25">
        <f ca="1">SUMIFS(Import!AW$2:AW$166,Import!$F$2:$F$166,$F185,Import!$G$2:$G$166,$G185)</f>
        <v>0</v>
      </c>
      <c r="BB185" s="25">
        <f ca="1">SUMIFS(Import!BB$2:BB$166,Import!$F$2:$F$166,$F185,Import!$G$2:$G$166,$G185)</f>
        <v>0</v>
      </c>
      <c r="BC185" s="25">
        <f ca="1">SUMIFS(Import!BC$2:BC$166,Import!$F$2:$F$166,$F185,Import!$G$2:$G$166,$G185)</f>
        <v>0</v>
      </c>
      <c r="BD185" s="25">
        <f ca="1">SUMIFS(Import!BD$2:BD$166,Import!$F$2:$F$166,$F185,Import!$G$2:$G$166,$G185)</f>
        <v>0</v>
      </c>
      <c r="BI185" s="25">
        <f ca="1">SUMIFS(Import!BI$2:BI$166,Import!$F$2:$F$166,$F185,Import!$G$2:$G$166,$G185)</f>
        <v>0</v>
      </c>
      <c r="BJ185" s="25">
        <f ca="1">SUMIFS(Import!BJ$2:BJ$166,Import!$F$2:$F$166,$F185,Import!$G$2:$G$166,$G185)</f>
        <v>0</v>
      </c>
      <c r="BK185" s="25">
        <f ca="1">SUMIFS(Import!BK$2:BK$166,Import!$F$2:$F$166,$F185,Import!$G$2:$G$166,$G185)</f>
        <v>0</v>
      </c>
      <c r="BP185" s="25">
        <f ca="1">SUMIFS(Import!BP$2:BP$166,Import!$F$2:$F$166,$F185,Import!$G$2:$G$166,$G185)</f>
        <v>0</v>
      </c>
      <c r="BQ185" s="25">
        <f ca="1">SUMIFS(Import!BQ$2:BQ$166,Import!$F$2:$F$166,$F185,Import!$G$2:$G$166,$G185)</f>
        <v>0</v>
      </c>
      <c r="BR185" s="25">
        <f ca="1">SUMIFS(Import!BR$2:BR$166,Import!$F$2:$F$166,$F185,Import!$G$2:$G$166,$G185)</f>
        <v>0</v>
      </c>
      <c r="BW185" s="25">
        <f ca="1">SUMIFS(Import!BW$2:BW$166,Import!$F$2:$F$166,$F185,Import!$G$2:$G$166,$G185)</f>
        <v>0</v>
      </c>
      <c r="BX185" s="25">
        <f ca="1">SUMIFS(Import!BX$2:BX$166,Import!$F$2:$F$166,$F185,Import!$G$2:$G$166,$G185)</f>
        <v>0</v>
      </c>
      <c r="BY185" s="25">
        <f ca="1">SUMIFS(Import!BY$2:BY$166,Import!$F$2:$F$166,$F185,Import!$G$2:$G$166,$G185)</f>
        <v>0</v>
      </c>
      <c r="CD185" s="25">
        <f ca="1">SUMIFS(Import!CD$2:CD$166,Import!$F$2:$F$166,$F185,Import!$G$2:$G$166,$G185)</f>
        <v>0</v>
      </c>
      <c r="CE185" s="25">
        <f ca="1">SUMIFS(Import!CE$2:CE$166,Import!$F$2:$F$166,$F185,Import!$G$2:$G$166,$G185)</f>
        <v>0</v>
      </c>
      <c r="CF185" s="25">
        <f ca="1">SUMIFS(Import!CF$2:CF$166,Import!$F$2:$F$166,$F185,Import!$G$2:$G$166,$G185)</f>
        <v>0</v>
      </c>
      <c r="CK185" s="25">
        <f ca="1">SUMIFS(Import!CK$2:CK$166,Import!$F$2:$F$166,$F185,Import!$G$2:$G$166,$G185)</f>
        <v>0</v>
      </c>
      <c r="CL185" s="25">
        <f ca="1">SUMIFS(Import!CL$2:CL$166,Import!$F$2:$F$166,$F185,Import!$G$2:$G$166,$G185)</f>
        <v>0</v>
      </c>
      <c r="CM185" s="25">
        <f ca="1">SUMIFS(Import!CM$2:CM$166,Import!$F$2:$F$166,$F185,Import!$G$2:$G$166,$G185)</f>
        <v>0</v>
      </c>
      <c r="CR185" s="25">
        <f ca="1">SUMIFS(Import!CR$2:CR$166,Import!$F$2:$F$166,$F185,Import!$G$2:$G$166,$G185)</f>
        <v>0</v>
      </c>
      <c r="CS185" s="25">
        <f ca="1">SUMIFS(Import!CS$2:CS$166,Import!$F$2:$F$166,$F185,Import!$G$2:$G$166,$G185)</f>
        <v>0</v>
      </c>
      <c r="CT185" s="25">
        <f ca="1">SUMIFS(Import!CT$2:CT$166,Import!$F$2:$F$166,$F185,Import!$G$2:$G$166,$G185)</f>
        <v>0</v>
      </c>
    </row>
    <row r="186" spans="1:98" s="25" customFormat="1" x14ac:dyDescent="0.15">
      <c r="A186" s="109" t="s">
        <v>28</v>
      </c>
      <c r="B186" s="25" t="s">
        <v>29</v>
      </c>
      <c r="C186" s="25">
        <v>3</v>
      </c>
      <c r="D186" s="25" t="s">
        <v>40</v>
      </c>
      <c r="E186" s="25">
        <v>45</v>
      </c>
      <c r="F186" s="25" t="s">
        <v>73</v>
      </c>
      <c r="G186" s="25">
        <v>3</v>
      </c>
      <c r="H186" s="156">
        <f>IF(SUMIFS(Import!H$2:H$237,Import!$F$2:$F$237,$F186,Import!$G$2:$G$237,$G186)=0,Data_T1!$H186,SUMIFS(Import!H$2:H$237,Import!$F$2:$F$237,$F186,Import!$G$2:$G$237,$G186))</f>
        <v>466</v>
      </c>
      <c r="I186" s="156">
        <f>SUMIFS(Import!I$2:I$237,Import!$F$2:$F$237,$F186,Import!$G$2:$G$237,$G186)</f>
        <v>247</v>
      </c>
      <c r="J186" s="25">
        <f>SUMIFS(Import!J$2:J$237,Import!$F$2:$F$237,$F186,Import!$G$2:$G$237,$G186)</f>
        <v>53</v>
      </c>
      <c r="K186" s="156">
        <f>SUMIFS(Import!K$2:K$237,Import!$F$2:$F$237,$F186,Import!$G$2:$G$237,$G186)</f>
        <v>219</v>
      </c>
      <c r="L186" s="25">
        <f>SUMIFS(Import!L$2:L$237,Import!$F$2:$F$237,$F186,Import!$G$2:$G$237,$G186)</f>
        <v>47</v>
      </c>
      <c r="M186" s="156">
        <f>SUMIFS(Import!M$2:M$237,Import!$F$2:$F$237,$F186,Import!$G$2:$G$237,$G186)</f>
        <v>3</v>
      </c>
      <c r="N186" s="25">
        <f>SUMIFS(Import!N$2:N$237,Import!$F$2:$F$237,$F186,Import!$G$2:$G$237,$G186)</f>
        <v>0.64</v>
      </c>
      <c r="O186" s="25">
        <f>SUMIFS(Import!O$2:O$237,Import!$F$2:$F$237,$F186,Import!$G$2:$G$237,$G186)</f>
        <v>1.37</v>
      </c>
      <c r="P186" s="156">
        <f>SUMIFS(Import!P$2:P$237,Import!$F$2:$F$237,$F186,Import!$G$2:$G$237,$G186)</f>
        <v>7</v>
      </c>
      <c r="Q186" s="25">
        <f>SUMIFS(Import!Q$2:Q$237,Import!$F$2:$F$237,$F186,Import!$G$2:$G$237,$G186)</f>
        <v>1.5</v>
      </c>
      <c r="R186" s="25">
        <f>SUMIFS(Import!R$2:R$237,Import!$F$2:$F$237,$F186,Import!$G$2:$G$237,$G186)</f>
        <v>3.2</v>
      </c>
      <c r="S186" s="156">
        <f>SUMIFS(Import!S$2:S$237,Import!$F$2:$F$237,$F186,Import!$G$2:$G$237,$G186)</f>
        <v>209</v>
      </c>
      <c r="T186" s="25">
        <f>SUMIFS(Import!T$2:T$237,Import!$F$2:$F$237,$F186,Import!$G$2:$G$237,$G186)</f>
        <v>44.85</v>
      </c>
      <c r="U186" s="25">
        <f>SUMIFS(Import!U$2:U$237,Import!$F$2:$F$237,$F186,Import!$G$2:$G$237,$G186)</f>
        <v>95.43</v>
      </c>
      <c r="V186" s="25">
        <v>1</v>
      </c>
      <c r="W186" s="25" t="s">
        <v>32</v>
      </c>
      <c r="X186" s="25" t="s">
        <v>33</v>
      </c>
      <c r="Y186" s="25" t="s">
        <v>34</v>
      </c>
      <c r="Z186" s="160">
        <f>SUMIFS(Import!Z$2:Z$237,Import!$F$2:$F$237,$F186,Import!$G$2:$G$237,$G186)</f>
        <v>122</v>
      </c>
      <c r="AA186" s="25">
        <f>SUMIFS(Import!AA$2:AA$237,Import!$F$2:$F$237,$F186,Import!$G$2:$G$237,$G186)</f>
        <v>26.18</v>
      </c>
      <c r="AB186" s="176">
        <f>SUMIFS(Import!AB$2:AB$237,Import!$F$2:$F$237,$F186,Import!$G$2:$G$237,$G186)</f>
        <v>58.37</v>
      </c>
      <c r="AC186" s="25">
        <v>2</v>
      </c>
      <c r="AD186" s="25" t="s">
        <v>35</v>
      </c>
      <c r="AE186" s="25" t="s">
        <v>36</v>
      </c>
      <c r="AF186" s="25" t="s">
        <v>37</v>
      </c>
      <c r="AG186" s="160">
        <f>SUMIFS(Import!AG$2:AG$237,Import!$F$2:$F$237,$F186,Import!$G$2:$G$237,$G186)</f>
        <v>87</v>
      </c>
      <c r="AH186" s="25">
        <f>SUMIFS(Import!AH$2:AH$237,Import!$F$2:$F$237,$F186,Import!$G$2:$G$237,$G186)</f>
        <v>18.670000000000002</v>
      </c>
      <c r="AI186" s="118">
        <f>SUMIFS(Import!AI$2:AI$237,Import!$F$2:$F$237,$F186,Import!$G$2:$G$237,$G186)</f>
        <v>41.63</v>
      </c>
      <c r="AN186" s="25">
        <f ca="1">SUMIFS(Import!AN$2:AN$166,Import!$F$2:$F$166,$F186,Import!$G$2:$G$166,$G186)</f>
        <v>0</v>
      </c>
      <c r="AO186" s="25">
        <f ca="1">SUMIFS(Import!AO$2:AO$166,Import!$F$2:$F$166,$F186,Import!$G$2:$G$166,$G186)</f>
        <v>0</v>
      </c>
      <c r="AP186" s="25">
        <f ca="1">SUMIFS(Import!AP$2:AP$166,Import!$F$2:$F$166,$F186,Import!$G$2:$G$166,$G186)</f>
        <v>0</v>
      </c>
      <c r="AU186" s="25">
        <f ca="1">SUMIFS(Import!AU$2:AU$166,Import!$F$2:$F$166,$F186,Import!$G$2:$G$166,$G186)</f>
        <v>0</v>
      </c>
      <c r="AV186" s="25">
        <f ca="1">SUMIFS(Import!AV$2:AV$166,Import!$F$2:$F$166,$F186,Import!$G$2:$G$166,$G186)</f>
        <v>0</v>
      </c>
      <c r="AW186" s="25">
        <f ca="1">SUMIFS(Import!AW$2:AW$166,Import!$F$2:$F$166,$F186,Import!$G$2:$G$166,$G186)</f>
        <v>0</v>
      </c>
      <c r="BB186" s="25">
        <f ca="1">SUMIFS(Import!BB$2:BB$166,Import!$F$2:$F$166,$F186,Import!$G$2:$G$166,$G186)</f>
        <v>0</v>
      </c>
      <c r="BC186" s="25">
        <f ca="1">SUMIFS(Import!BC$2:BC$166,Import!$F$2:$F$166,$F186,Import!$G$2:$G$166,$G186)</f>
        <v>0</v>
      </c>
      <c r="BD186" s="25">
        <f ca="1">SUMIFS(Import!BD$2:BD$166,Import!$F$2:$F$166,$F186,Import!$G$2:$G$166,$G186)</f>
        <v>0</v>
      </c>
      <c r="BI186" s="25">
        <f ca="1">SUMIFS(Import!BI$2:BI$166,Import!$F$2:$F$166,$F186,Import!$G$2:$G$166,$G186)</f>
        <v>0</v>
      </c>
      <c r="BJ186" s="25">
        <f ca="1">SUMIFS(Import!BJ$2:BJ$166,Import!$F$2:$F$166,$F186,Import!$G$2:$G$166,$G186)</f>
        <v>0</v>
      </c>
      <c r="BK186" s="25">
        <f ca="1">SUMIFS(Import!BK$2:BK$166,Import!$F$2:$F$166,$F186,Import!$G$2:$G$166,$G186)</f>
        <v>0</v>
      </c>
      <c r="BP186" s="25">
        <f ca="1">SUMIFS(Import!BP$2:BP$166,Import!$F$2:$F$166,$F186,Import!$G$2:$G$166,$G186)</f>
        <v>0</v>
      </c>
      <c r="BQ186" s="25">
        <f ca="1">SUMIFS(Import!BQ$2:BQ$166,Import!$F$2:$F$166,$F186,Import!$G$2:$G$166,$G186)</f>
        <v>0</v>
      </c>
      <c r="BR186" s="25">
        <f ca="1">SUMIFS(Import!BR$2:BR$166,Import!$F$2:$F$166,$F186,Import!$G$2:$G$166,$G186)</f>
        <v>0</v>
      </c>
      <c r="BW186" s="25">
        <f ca="1">SUMIFS(Import!BW$2:BW$166,Import!$F$2:$F$166,$F186,Import!$G$2:$G$166,$G186)</f>
        <v>0</v>
      </c>
      <c r="BX186" s="25">
        <f ca="1">SUMIFS(Import!BX$2:BX$166,Import!$F$2:$F$166,$F186,Import!$G$2:$G$166,$G186)</f>
        <v>0</v>
      </c>
      <c r="BY186" s="25">
        <f ca="1">SUMIFS(Import!BY$2:BY$166,Import!$F$2:$F$166,$F186,Import!$G$2:$G$166,$G186)</f>
        <v>0</v>
      </c>
      <c r="CD186" s="25">
        <f ca="1">SUMIFS(Import!CD$2:CD$166,Import!$F$2:$F$166,$F186,Import!$G$2:$G$166,$G186)</f>
        <v>0</v>
      </c>
      <c r="CE186" s="25">
        <f ca="1">SUMIFS(Import!CE$2:CE$166,Import!$F$2:$F$166,$F186,Import!$G$2:$G$166,$G186)</f>
        <v>0</v>
      </c>
      <c r="CF186" s="25">
        <f ca="1">SUMIFS(Import!CF$2:CF$166,Import!$F$2:$F$166,$F186,Import!$G$2:$G$166,$G186)</f>
        <v>0</v>
      </c>
      <c r="CK186" s="25">
        <f ca="1">SUMIFS(Import!CK$2:CK$166,Import!$F$2:$F$166,$F186,Import!$G$2:$G$166,$G186)</f>
        <v>0</v>
      </c>
      <c r="CL186" s="25">
        <f ca="1">SUMIFS(Import!CL$2:CL$166,Import!$F$2:$F$166,$F186,Import!$G$2:$G$166,$G186)</f>
        <v>0</v>
      </c>
      <c r="CM186" s="25">
        <f ca="1">SUMIFS(Import!CM$2:CM$166,Import!$F$2:$F$166,$F186,Import!$G$2:$G$166,$G186)</f>
        <v>0</v>
      </c>
      <c r="CR186" s="25">
        <f ca="1">SUMIFS(Import!CR$2:CR$166,Import!$F$2:$F$166,$F186,Import!$G$2:$G$166,$G186)</f>
        <v>0</v>
      </c>
      <c r="CS186" s="25">
        <f ca="1">SUMIFS(Import!CS$2:CS$166,Import!$F$2:$F$166,$F186,Import!$G$2:$G$166,$G186)</f>
        <v>0</v>
      </c>
      <c r="CT186" s="25">
        <f ca="1">SUMIFS(Import!CT$2:CT$166,Import!$F$2:$F$166,$F186,Import!$G$2:$G$166,$G186)</f>
        <v>0</v>
      </c>
    </row>
    <row r="187" spans="1:98" s="25" customFormat="1" x14ac:dyDescent="0.15">
      <c r="A187" s="109" t="s">
        <v>28</v>
      </c>
      <c r="B187" s="25" t="s">
        <v>29</v>
      </c>
      <c r="C187" s="25">
        <v>3</v>
      </c>
      <c r="D187" s="25" t="s">
        <v>40</v>
      </c>
      <c r="E187" s="25">
        <v>45</v>
      </c>
      <c r="F187" s="25" t="s">
        <v>73</v>
      </c>
      <c r="G187" s="25">
        <v>4</v>
      </c>
      <c r="H187" s="156">
        <f>IF(SUMIFS(Import!H$2:H$237,Import!$F$2:$F$237,$F187,Import!$G$2:$G$237,$G187)=0,Data_T1!$H187,SUMIFS(Import!H$2:H$237,Import!$F$2:$F$237,$F187,Import!$G$2:$G$237,$G187))</f>
        <v>461</v>
      </c>
      <c r="I187" s="156">
        <f>SUMIFS(Import!I$2:I$237,Import!$F$2:$F$237,$F187,Import!$G$2:$G$237,$G187)</f>
        <v>264</v>
      </c>
      <c r="J187" s="25">
        <f>SUMIFS(Import!J$2:J$237,Import!$F$2:$F$237,$F187,Import!$G$2:$G$237,$G187)</f>
        <v>57.27</v>
      </c>
      <c r="K187" s="156">
        <f>SUMIFS(Import!K$2:K$237,Import!$F$2:$F$237,$F187,Import!$G$2:$G$237,$G187)</f>
        <v>197</v>
      </c>
      <c r="L187" s="25">
        <f>SUMIFS(Import!L$2:L$237,Import!$F$2:$F$237,$F187,Import!$G$2:$G$237,$G187)</f>
        <v>42.73</v>
      </c>
      <c r="M187" s="156">
        <f>SUMIFS(Import!M$2:M$237,Import!$F$2:$F$237,$F187,Import!$G$2:$G$237,$G187)</f>
        <v>7</v>
      </c>
      <c r="N187" s="25">
        <f>SUMIFS(Import!N$2:N$237,Import!$F$2:$F$237,$F187,Import!$G$2:$G$237,$G187)</f>
        <v>1.52</v>
      </c>
      <c r="O187" s="25">
        <f>SUMIFS(Import!O$2:O$237,Import!$F$2:$F$237,$F187,Import!$G$2:$G$237,$G187)</f>
        <v>3.55</v>
      </c>
      <c r="P187" s="156">
        <f>SUMIFS(Import!P$2:P$237,Import!$F$2:$F$237,$F187,Import!$G$2:$G$237,$G187)</f>
        <v>7</v>
      </c>
      <c r="Q187" s="25">
        <f>SUMIFS(Import!Q$2:Q$237,Import!$F$2:$F$237,$F187,Import!$G$2:$G$237,$G187)</f>
        <v>1.52</v>
      </c>
      <c r="R187" s="25">
        <f>SUMIFS(Import!R$2:R$237,Import!$F$2:$F$237,$F187,Import!$G$2:$G$237,$G187)</f>
        <v>3.55</v>
      </c>
      <c r="S187" s="156">
        <f>SUMIFS(Import!S$2:S$237,Import!$F$2:$F$237,$F187,Import!$G$2:$G$237,$G187)</f>
        <v>183</v>
      </c>
      <c r="T187" s="25">
        <f>SUMIFS(Import!T$2:T$237,Import!$F$2:$F$237,$F187,Import!$G$2:$G$237,$G187)</f>
        <v>39.700000000000003</v>
      </c>
      <c r="U187" s="25">
        <f>SUMIFS(Import!U$2:U$237,Import!$F$2:$F$237,$F187,Import!$G$2:$G$237,$G187)</f>
        <v>92.89</v>
      </c>
      <c r="V187" s="25">
        <v>1</v>
      </c>
      <c r="W187" s="25" t="s">
        <v>32</v>
      </c>
      <c r="X187" s="25" t="s">
        <v>33</v>
      </c>
      <c r="Y187" s="25" t="s">
        <v>34</v>
      </c>
      <c r="Z187" s="160">
        <f>SUMIFS(Import!Z$2:Z$237,Import!$F$2:$F$237,$F187,Import!$G$2:$G$237,$G187)</f>
        <v>104</v>
      </c>
      <c r="AA187" s="25">
        <f>SUMIFS(Import!AA$2:AA$237,Import!$F$2:$F$237,$F187,Import!$G$2:$G$237,$G187)</f>
        <v>22.56</v>
      </c>
      <c r="AB187" s="176">
        <f>SUMIFS(Import!AB$2:AB$237,Import!$F$2:$F$237,$F187,Import!$G$2:$G$237,$G187)</f>
        <v>56.83</v>
      </c>
      <c r="AC187" s="25">
        <v>2</v>
      </c>
      <c r="AD187" s="25" t="s">
        <v>35</v>
      </c>
      <c r="AE187" s="25" t="s">
        <v>36</v>
      </c>
      <c r="AF187" s="25" t="s">
        <v>37</v>
      </c>
      <c r="AG187" s="160">
        <f>SUMIFS(Import!AG$2:AG$237,Import!$F$2:$F$237,$F187,Import!$G$2:$G$237,$G187)</f>
        <v>79</v>
      </c>
      <c r="AH187" s="25">
        <f>SUMIFS(Import!AH$2:AH$237,Import!$F$2:$F$237,$F187,Import!$G$2:$G$237,$G187)</f>
        <v>17.14</v>
      </c>
      <c r="AI187" s="118">
        <f>SUMIFS(Import!AI$2:AI$237,Import!$F$2:$F$237,$F187,Import!$G$2:$G$237,$G187)</f>
        <v>43.17</v>
      </c>
      <c r="AN187" s="25">
        <f ca="1">SUMIFS(Import!AN$2:AN$166,Import!$F$2:$F$166,$F187,Import!$G$2:$G$166,$G187)</f>
        <v>0</v>
      </c>
      <c r="AO187" s="25">
        <f ca="1">SUMIFS(Import!AO$2:AO$166,Import!$F$2:$F$166,$F187,Import!$G$2:$G$166,$G187)</f>
        <v>0</v>
      </c>
      <c r="AP187" s="25">
        <f ca="1">SUMIFS(Import!AP$2:AP$166,Import!$F$2:$F$166,$F187,Import!$G$2:$G$166,$G187)</f>
        <v>0</v>
      </c>
      <c r="AU187" s="25">
        <f ca="1">SUMIFS(Import!AU$2:AU$166,Import!$F$2:$F$166,$F187,Import!$G$2:$G$166,$G187)</f>
        <v>0</v>
      </c>
      <c r="AV187" s="25">
        <f ca="1">SUMIFS(Import!AV$2:AV$166,Import!$F$2:$F$166,$F187,Import!$G$2:$G$166,$G187)</f>
        <v>0</v>
      </c>
      <c r="AW187" s="25">
        <f ca="1">SUMIFS(Import!AW$2:AW$166,Import!$F$2:$F$166,$F187,Import!$G$2:$G$166,$G187)</f>
        <v>0</v>
      </c>
      <c r="BB187" s="25">
        <f ca="1">SUMIFS(Import!BB$2:BB$166,Import!$F$2:$F$166,$F187,Import!$G$2:$G$166,$G187)</f>
        <v>0</v>
      </c>
      <c r="BC187" s="25">
        <f ca="1">SUMIFS(Import!BC$2:BC$166,Import!$F$2:$F$166,$F187,Import!$G$2:$G$166,$G187)</f>
        <v>0</v>
      </c>
      <c r="BD187" s="25">
        <f ca="1">SUMIFS(Import!BD$2:BD$166,Import!$F$2:$F$166,$F187,Import!$G$2:$G$166,$G187)</f>
        <v>0</v>
      </c>
      <c r="BI187" s="25">
        <f ca="1">SUMIFS(Import!BI$2:BI$166,Import!$F$2:$F$166,$F187,Import!$G$2:$G$166,$G187)</f>
        <v>0</v>
      </c>
      <c r="BJ187" s="25">
        <f ca="1">SUMIFS(Import!BJ$2:BJ$166,Import!$F$2:$F$166,$F187,Import!$G$2:$G$166,$G187)</f>
        <v>0</v>
      </c>
      <c r="BK187" s="25">
        <f ca="1">SUMIFS(Import!BK$2:BK$166,Import!$F$2:$F$166,$F187,Import!$G$2:$G$166,$G187)</f>
        <v>0</v>
      </c>
      <c r="BP187" s="25">
        <f ca="1">SUMIFS(Import!BP$2:BP$166,Import!$F$2:$F$166,$F187,Import!$G$2:$G$166,$G187)</f>
        <v>0</v>
      </c>
      <c r="BQ187" s="25">
        <f ca="1">SUMIFS(Import!BQ$2:BQ$166,Import!$F$2:$F$166,$F187,Import!$G$2:$G$166,$G187)</f>
        <v>0</v>
      </c>
      <c r="BR187" s="25">
        <f ca="1">SUMIFS(Import!BR$2:BR$166,Import!$F$2:$F$166,$F187,Import!$G$2:$G$166,$G187)</f>
        <v>0</v>
      </c>
      <c r="BW187" s="25">
        <f ca="1">SUMIFS(Import!BW$2:BW$166,Import!$F$2:$F$166,$F187,Import!$G$2:$G$166,$G187)</f>
        <v>0</v>
      </c>
      <c r="BX187" s="25">
        <f ca="1">SUMIFS(Import!BX$2:BX$166,Import!$F$2:$F$166,$F187,Import!$G$2:$G$166,$G187)</f>
        <v>0</v>
      </c>
      <c r="BY187" s="25">
        <f ca="1">SUMIFS(Import!BY$2:BY$166,Import!$F$2:$F$166,$F187,Import!$G$2:$G$166,$G187)</f>
        <v>0</v>
      </c>
      <c r="CD187" s="25">
        <f ca="1">SUMIFS(Import!CD$2:CD$166,Import!$F$2:$F$166,$F187,Import!$G$2:$G$166,$G187)</f>
        <v>0</v>
      </c>
      <c r="CE187" s="25">
        <f ca="1">SUMIFS(Import!CE$2:CE$166,Import!$F$2:$F$166,$F187,Import!$G$2:$G$166,$G187)</f>
        <v>0</v>
      </c>
      <c r="CF187" s="25">
        <f ca="1">SUMIFS(Import!CF$2:CF$166,Import!$F$2:$F$166,$F187,Import!$G$2:$G$166,$G187)</f>
        <v>0</v>
      </c>
      <c r="CK187" s="25">
        <f ca="1">SUMIFS(Import!CK$2:CK$166,Import!$F$2:$F$166,$F187,Import!$G$2:$G$166,$G187)</f>
        <v>0</v>
      </c>
      <c r="CL187" s="25">
        <f ca="1">SUMIFS(Import!CL$2:CL$166,Import!$F$2:$F$166,$F187,Import!$G$2:$G$166,$G187)</f>
        <v>0</v>
      </c>
      <c r="CM187" s="25">
        <f ca="1">SUMIFS(Import!CM$2:CM$166,Import!$F$2:$F$166,$F187,Import!$G$2:$G$166,$G187)</f>
        <v>0</v>
      </c>
      <c r="CR187" s="25">
        <f ca="1">SUMIFS(Import!CR$2:CR$166,Import!$F$2:$F$166,$F187,Import!$G$2:$G$166,$G187)</f>
        <v>0</v>
      </c>
      <c r="CS187" s="25">
        <f ca="1">SUMIFS(Import!CS$2:CS$166,Import!$F$2:$F$166,$F187,Import!$G$2:$G$166,$G187)</f>
        <v>0</v>
      </c>
      <c r="CT187" s="25">
        <f ca="1">SUMIFS(Import!CT$2:CT$166,Import!$F$2:$F$166,$F187,Import!$G$2:$G$166,$G187)</f>
        <v>0</v>
      </c>
    </row>
    <row r="188" spans="1:98" s="25" customFormat="1" x14ac:dyDescent="0.15">
      <c r="A188" s="109" t="s">
        <v>28</v>
      </c>
      <c r="B188" s="25" t="s">
        <v>29</v>
      </c>
      <c r="C188" s="25">
        <v>3</v>
      </c>
      <c r="D188" s="25" t="s">
        <v>40</v>
      </c>
      <c r="E188" s="25">
        <v>45</v>
      </c>
      <c r="F188" s="25" t="s">
        <v>73</v>
      </c>
      <c r="G188" s="25">
        <v>5</v>
      </c>
      <c r="H188" s="156">
        <f>IF(SUMIFS(Import!H$2:H$237,Import!$F$2:$F$237,$F188,Import!$G$2:$G$237,$G188)=0,Data_T1!$H188,SUMIFS(Import!H$2:H$237,Import!$F$2:$F$237,$F188,Import!$G$2:$G$237,$G188))</f>
        <v>425</v>
      </c>
      <c r="I188" s="156">
        <f>SUMIFS(Import!I$2:I$237,Import!$F$2:$F$237,$F188,Import!$G$2:$G$237,$G188)</f>
        <v>295</v>
      </c>
      <c r="J188" s="25">
        <f>SUMIFS(Import!J$2:J$237,Import!$F$2:$F$237,$F188,Import!$G$2:$G$237,$G188)</f>
        <v>69.41</v>
      </c>
      <c r="K188" s="156">
        <f>SUMIFS(Import!K$2:K$237,Import!$F$2:$F$237,$F188,Import!$G$2:$G$237,$G188)</f>
        <v>130</v>
      </c>
      <c r="L188" s="25">
        <f>SUMIFS(Import!L$2:L$237,Import!$F$2:$F$237,$F188,Import!$G$2:$G$237,$G188)</f>
        <v>30.59</v>
      </c>
      <c r="M188" s="156">
        <f>SUMIFS(Import!M$2:M$237,Import!$F$2:$F$237,$F188,Import!$G$2:$G$237,$G188)</f>
        <v>10</v>
      </c>
      <c r="N188" s="25">
        <f>SUMIFS(Import!N$2:N$237,Import!$F$2:$F$237,$F188,Import!$G$2:$G$237,$G188)</f>
        <v>2.35</v>
      </c>
      <c r="O188" s="25">
        <f>SUMIFS(Import!O$2:O$237,Import!$F$2:$F$237,$F188,Import!$G$2:$G$237,$G188)</f>
        <v>7.69</v>
      </c>
      <c r="P188" s="156">
        <f>SUMIFS(Import!P$2:P$237,Import!$F$2:$F$237,$F188,Import!$G$2:$G$237,$G188)</f>
        <v>10</v>
      </c>
      <c r="Q188" s="25">
        <f>SUMIFS(Import!Q$2:Q$237,Import!$F$2:$F$237,$F188,Import!$G$2:$G$237,$G188)</f>
        <v>2.35</v>
      </c>
      <c r="R188" s="25">
        <f>SUMIFS(Import!R$2:R$237,Import!$F$2:$F$237,$F188,Import!$G$2:$G$237,$G188)</f>
        <v>7.69</v>
      </c>
      <c r="S188" s="156">
        <f>SUMIFS(Import!S$2:S$237,Import!$F$2:$F$237,$F188,Import!$G$2:$G$237,$G188)</f>
        <v>110</v>
      </c>
      <c r="T188" s="25">
        <f>SUMIFS(Import!T$2:T$237,Import!$F$2:$F$237,$F188,Import!$G$2:$G$237,$G188)</f>
        <v>25.88</v>
      </c>
      <c r="U188" s="25">
        <f>SUMIFS(Import!U$2:U$237,Import!$F$2:$F$237,$F188,Import!$G$2:$G$237,$G188)</f>
        <v>84.62</v>
      </c>
      <c r="V188" s="25">
        <v>1</v>
      </c>
      <c r="W188" s="25" t="s">
        <v>32</v>
      </c>
      <c r="X188" s="25" t="s">
        <v>33</v>
      </c>
      <c r="Y188" s="25" t="s">
        <v>34</v>
      </c>
      <c r="Z188" s="160">
        <f>SUMIFS(Import!Z$2:Z$237,Import!$F$2:$F$237,$F188,Import!$G$2:$G$237,$G188)</f>
        <v>52</v>
      </c>
      <c r="AA188" s="25">
        <f>SUMIFS(Import!AA$2:AA$237,Import!$F$2:$F$237,$F188,Import!$G$2:$G$237,$G188)</f>
        <v>12.24</v>
      </c>
      <c r="AB188" s="176">
        <f>SUMIFS(Import!AB$2:AB$237,Import!$F$2:$F$237,$F188,Import!$G$2:$G$237,$G188)</f>
        <v>47.27</v>
      </c>
      <c r="AC188" s="25">
        <v>2</v>
      </c>
      <c r="AD188" s="25" t="s">
        <v>35</v>
      </c>
      <c r="AE188" s="25" t="s">
        <v>36</v>
      </c>
      <c r="AF188" s="25" t="s">
        <v>37</v>
      </c>
      <c r="AG188" s="160">
        <f>SUMIFS(Import!AG$2:AG$237,Import!$F$2:$F$237,$F188,Import!$G$2:$G$237,$G188)</f>
        <v>58</v>
      </c>
      <c r="AH188" s="25">
        <f>SUMIFS(Import!AH$2:AH$237,Import!$F$2:$F$237,$F188,Import!$G$2:$G$237,$G188)</f>
        <v>13.65</v>
      </c>
      <c r="AI188" s="118">
        <f>SUMIFS(Import!AI$2:AI$237,Import!$F$2:$F$237,$F188,Import!$G$2:$G$237,$G188)</f>
        <v>52.73</v>
      </c>
      <c r="AN188" s="25">
        <f ca="1">SUMIFS(Import!AN$2:AN$166,Import!$F$2:$F$166,$F188,Import!$G$2:$G$166,$G188)</f>
        <v>0</v>
      </c>
      <c r="AO188" s="25">
        <f ca="1">SUMIFS(Import!AO$2:AO$166,Import!$F$2:$F$166,$F188,Import!$G$2:$G$166,$G188)</f>
        <v>0</v>
      </c>
      <c r="AP188" s="25">
        <f ca="1">SUMIFS(Import!AP$2:AP$166,Import!$F$2:$F$166,$F188,Import!$G$2:$G$166,$G188)</f>
        <v>0</v>
      </c>
      <c r="AU188" s="25">
        <f ca="1">SUMIFS(Import!AU$2:AU$166,Import!$F$2:$F$166,$F188,Import!$G$2:$G$166,$G188)</f>
        <v>0</v>
      </c>
      <c r="AV188" s="25">
        <f ca="1">SUMIFS(Import!AV$2:AV$166,Import!$F$2:$F$166,$F188,Import!$G$2:$G$166,$G188)</f>
        <v>0</v>
      </c>
      <c r="AW188" s="25">
        <f ca="1">SUMIFS(Import!AW$2:AW$166,Import!$F$2:$F$166,$F188,Import!$G$2:$G$166,$G188)</f>
        <v>0</v>
      </c>
      <c r="BB188" s="25">
        <f ca="1">SUMIFS(Import!BB$2:BB$166,Import!$F$2:$F$166,$F188,Import!$G$2:$G$166,$G188)</f>
        <v>0</v>
      </c>
      <c r="BC188" s="25">
        <f ca="1">SUMIFS(Import!BC$2:BC$166,Import!$F$2:$F$166,$F188,Import!$G$2:$G$166,$G188)</f>
        <v>0</v>
      </c>
      <c r="BD188" s="25">
        <f ca="1">SUMIFS(Import!BD$2:BD$166,Import!$F$2:$F$166,$F188,Import!$G$2:$G$166,$G188)</f>
        <v>0</v>
      </c>
      <c r="BI188" s="25">
        <f ca="1">SUMIFS(Import!BI$2:BI$166,Import!$F$2:$F$166,$F188,Import!$G$2:$G$166,$G188)</f>
        <v>0</v>
      </c>
      <c r="BJ188" s="25">
        <f ca="1">SUMIFS(Import!BJ$2:BJ$166,Import!$F$2:$F$166,$F188,Import!$G$2:$G$166,$G188)</f>
        <v>0</v>
      </c>
      <c r="BK188" s="25">
        <f ca="1">SUMIFS(Import!BK$2:BK$166,Import!$F$2:$F$166,$F188,Import!$G$2:$G$166,$G188)</f>
        <v>0</v>
      </c>
      <c r="BP188" s="25">
        <f ca="1">SUMIFS(Import!BP$2:BP$166,Import!$F$2:$F$166,$F188,Import!$G$2:$G$166,$G188)</f>
        <v>0</v>
      </c>
      <c r="BQ188" s="25">
        <f ca="1">SUMIFS(Import!BQ$2:BQ$166,Import!$F$2:$F$166,$F188,Import!$G$2:$G$166,$G188)</f>
        <v>0</v>
      </c>
      <c r="BR188" s="25">
        <f ca="1">SUMIFS(Import!BR$2:BR$166,Import!$F$2:$F$166,$F188,Import!$G$2:$G$166,$G188)</f>
        <v>0</v>
      </c>
      <c r="BW188" s="25">
        <f ca="1">SUMIFS(Import!BW$2:BW$166,Import!$F$2:$F$166,$F188,Import!$G$2:$G$166,$G188)</f>
        <v>0</v>
      </c>
      <c r="BX188" s="25">
        <f ca="1">SUMIFS(Import!BX$2:BX$166,Import!$F$2:$F$166,$F188,Import!$G$2:$G$166,$G188)</f>
        <v>0</v>
      </c>
      <c r="BY188" s="25">
        <f ca="1">SUMIFS(Import!BY$2:BY$166,Import!$F$2:$F$166,$F188,Import!$G$2:$G$166,$G188)</f>
        <v>0</v>
      </c>
      <c r="CD188" s="25">
        <f ca="1">SUMIFS(Import!CD$2:CD$166,Import!$F$2:$F$166,$F188,Import!$G$2:$G$166,$G188)</f>
        <v>0</v>
      </c>
      <c r="CE188" s="25">
        <f ca="1">SUMIFS(Import!CE$2:CE$166,Import!$F$2:$F$166,$F188,Import!$G$2:$G$166,$G188)</f>
        <v>0</v>
      </c>
      <c r="CF188" s="25">
        <f ca="1">SUMIFS(Import!CF$2:CF$166,Import!$F$2:$F$166,$F188,Import!$G$2:$G$166,$G188)</f>
        <v>0</v>
      </c>
      <c r="CK188" s="25">
        <f ca="1">SUMIFS(Import!CK$2:CK$166,Import!$F$2:$F$166,$F188,Import!$G$2:$G$166,$G188)</f>
        <v>0</v>
      </c>
      <c r="CL188" s="25">
        <f ca="1">SUMIFS(Import!CL$2:CL$166,Import!$F$2:$F$166,$F188,Import!$G$2:$G$166,$G188)</f>
        <v>0</v>
      </c>
      <c r="CM188" s="25">
        <f ca="1">SUMIFS(Import!CM$2:CM$166,Import!$F$2:$F$166,$F188,Import!$G$2:$G$166,$G188)</f>
        <v>0</v>
      </c>
      <c r="CR188" s="25">
        <f ca="1">SUMIFS(Import!CR$2:CR$166,Import!$F$2:$F$166,$F188,Import!$G$2:$G$166,$G188)</f>
        <v>0</v>
      </c>
      <c r="CS188" s="25">
        <f ca="1">SUMIFS(Import!CS$2:CS$166,Import!$F$2:$F$166,$F188,Import!$G$2:$G$166,$G188)</f>
        <v>0</v>
      </c>
      <c r="CT188" s="25">
        <f ca="1">SUMIFS(Import!CT$2:CT$166,Import!$F$2:$F$166,$F188,Import!$G$2:$G$166,$G188)</f>
        <v>0</v>
      </c>
    </row>
    <row r="189" spans="1:98" s="25" customFormat="1" x14ac:dyDescent="0.15">
      <c r="A189" s="109" t="s">
        <v>28</v>
      </c>
      <c r="B189" s="25" t="s">
        <v>29</v>
      </c>
      <c r="C189" s="25">
        <v>3</v>
      </c>
      <c r="D189" s="25" t="s">
        <v>40</v>
      </c>
      <c r="E189" s="25">
        <v>45</v>
      </c>
      <c r="F189" s="25" t="s">
        <v>73</v>
      </c>
      <c r="G189" s="25">
        <v>6</v>
      </c>
      <c r="H189" s="156">
        <f>IF(SUMIFS(Import!H$2:H$237,Import!$F$2:$F$237,$F189,Import!$G$2:$G$237,$G189)=0,Data_T1!$H189,SUMIFS(Import!H$2:H$237,Import!$F$2:$F$237,$F189,Import!$G$2:$G$237,$G189))</f>
        <v>831</v>
      </c>
      <c r="I189" s="156">
        <f>SUMIFS(Import!I$2:I$237,Import!$F$2:$F$237,$F189,Import!$G$2:$G$237,$G189)</f>
        <v>391</v>
      </c>
      <c r="J189" s="25">
        <f>SUMIFS(Import!J$2:J$237,Import!$F$2:$F$237,$F189,Import!$G$2:$G$237,$G189)</f>
        <v>47.05</v>
      </c>
      <c r="K189" s="156">
        <f>SUMIFS(Import!K$2:K$237,Import!$F$2:$F$237,$F189,Import!$G$2:$G$237,$G189)</f>
        <v>440</v>
      </c>
      <c r="L189" s="25">
        <f>SUMIFS(Import!L$2:L$237,Import!$F$2:$F$237,$F189,Import!$G$2:$G$237,$G189)</f>
        <v>52.95</v>
      </c>
      <c r="M189" s="156">
        <f>SUMIFS(Import!M$2:M$237,Import!$F$2:$F$237,$F189,Import!$G$2:$G$237,$G189)</f>
        <v>16</v>
      </c>
      <c r="N189" s="25">
        <f>SUMIFS(Import!N$2:N$237,Import!$F$2:$F$237,$F189,Import!$G$2:$G$237,$G189)</f>
        <v>1.93</v>
      </c>
      <c r="O189" s="25">
        <f>SUMIFS(Import!O$2:O$237,Import!$F$2:$F$237,$F189,Import!$G$2:$G$237,$G189)</f>
        <v>3.64</v>
      </c>
      <c r="P189" s="156">
        <f>SUMIFS(Import!P$2:P$237,Import!$F$2:$F$237,$F189,Import!$G$2:$G$237,$G189)</f>
        <v>12</v>
      </c>
      <c r="Q189" s="25">
        <f>SUMIFS(Import!Q$2:Q$237,Import!$F$2:$F$237,$F189,Import!$G$2:$G$237,$G189)</f>
        <v>1.44</v>
      </c>
      <c r="R189" s="25">
        <f>SUMIFS(Import!R$2:R$237,Import!$F$2:$F$237,$F189,Import!$G$2:$G$237,$G189)</f>
        <v>2.73</v>
      </c>
      <c r="S189" s="156">
        <f>SUMIFS(Import!S$2:S$237,Import!$F$2:$F$237,$F189,Import!$G$2:$G$237,$G189)</f>
        <v>412</v>
      </c>
      <c r="T189" s="25">
        <f>SUMIFS(Import!T$2:T$237,Import!$F$2:$F$237,$F189,Import!$G$2:$G$237,$G189)</f>
        <v>49.58</v>
      </c>
      <c r="U189" s="25">
        <f>SUMIFS(Import!U$2:U$237,Import!$F$2:$F$237,$F189,Import!$G$2:$G$237,$G189)</f>
        <v>93.64</v>
      </c>
      <c r="V189" s="25">
        <v>1</v>
      </c>
      <c r="W189" s="25" t="s">
        <v>32</v>
      </c>
      <c r="X189" s="25" t="s">
        <v>33</v>
      </c>
      <c r="Y189" s="25" t="s">
        <v>34</v>
      </c>
      <c r="Z189" s="160">
        <f>SUMIFS(Import!Z$2:Z$237,Import!$F$2:$F$237,$F189,Import!$G$2:$G$237,$G189)</f>
        <v>105</v>
      </c>
      <c r="AA189" s="25">
        <f>SUMIFS(Import!AA$2:AA$237,Import!$F$2:$F$237,$F189,Import!$G$2:$G$237,$G189)</f>
        <v>12.64</v>
      </c>
      <c r="AB189" s="176">
        <f>SUMIFS(Import!AB$2:AB$237,Import!$F$2:$F$237,$F189,Import!$G$2:$G$237,$G189)</f>
        <v>25.49</v>
      </c>
      <c r="AC189" s="25">
        <v>2</v>
      </c>
      <c r="AD189" s="25" t="s">
        <v>35</v>
      </c>
      <c r="AE189" s="25" t="s">
        <v>36</v>
      </c>
      <c r="AF189" s="25" t="s">
        <v>37</v>
      </c>
      <c r="AG189" s="160">
        <f>SUMIFS(Import!AG$2:AG$237,Import!$F$2:$F$237,$F189,Import!$G$2:$G$237,$G189)</f>
        <v>307</v>
      </c>
      <c r="AH189" s="25">
        <f>SUMIFS(Import!AH$2:AH$237,Import!$F$2:$F$237,$F189,Import!$G$2:$G$237,$G189)</f>
        <v>36.94</v>
      </c>
      <c r="AI189" s="118">
        <f>SUMIFS(Import!AI$2:AI$237,Import!$F$2:$F$237,$F189,Import!$G$2:$G$237,$G189)</f>
        <v>74.510000000000005</v>
      </c>
      <c r="AN189" s="25">
        <f ca="1">SUMIFS(Import!AN$2:AN$166,Import!$F$2:$F$166,$F189,Import!$G$2:$G$166,$G189)</f>
        <v>0</v>
      </c>
      <c r="AO189" s="25">
        <f ca="1">SUMIFS(Import!AO$2:AO$166,Import!$F$2:$F$166,$F189,Import!$G$2:$G$166,$G189)</f>
        <v>0</v>
      </c>
      <c r="AP189" s="25">
        <f ca="1">SUMIFS(Import!AP$2:AP$166,Import!$F$2:$F$166,$F189,Import!$G$2:$G$166,$G189)</f>
        <v>0</v>
      </c>
      <c r="AU189" s="25">
        <f ca="1">SUMIFS(Import!AU$2:AU$166,Import!$F$2:$F$166,$F189,Import!$G$2:$G$166,$G189)</f>
        <v>0</v>
      </c>
      <c r="AV189" s="25">
        <f ca="1">SUMIFS(Import!AV$2:AV$166,Import!$F$2:$F$166,$F189,Import!$G$2:$G$166,$G189)</f>
        <v>0</v>
      </c>
      <c r="AW189" s="25">
        <f ca="1">SUMIFS(Import!AW$2:AW$166,Import!$F$2:$F$166,$F189,Import!$G$2:$G$166,$G189)</f>
        <v>0</v>
      </c>
      <c r="BB189" s="25">
        <f ca="1">SUMIFS(Import!BB$2:BB$166,Import!$F$2:$F$166,$F189,Import!$G$2:$G$166,$G189)</f>
        <v>0</v>
      </c>
      <c r="BC189" s="25">
        <f ca="1">SUMIFS(Import!BC$2:BC$166,Import!$F$2:$F$166,$F189,Import!$G$2:$G$166,$G189)</f>
        <v>0</v>
      </c>
      <c r="BD189" s="25">
        <f ca="1">SUMIFS(Import!BD$2:BD$166,Import!$F$2:$F$166,$F189,Import!$G$2:$G$166,$G189)</f>
        <v>0</v>
      </c>
      <c r="BI189" s="25">
        <f ca="1">SUMIFS(Import!BI$2:BI$166,Import!$F$2:$F$166,$F189,Import!$G$2:$G$166,$G189)</f>
        <v>0</v>
      </c>
      <c r="BJ189" s="25">
        <f ca="1">SUMIFS(Import!BJ$2:BJ$166,Import!$F$2:$F$166,$F189,Import!$G$2:$G$166,$G189)</f>
        <v>0</v>
      </c>
      <c r="BK189" s="25">
        <f ca="1">SUMIFS(Import!BK$2:BK$166,Import!$F$2:$F$166,$F189,Import!$G$2:$G$166,$G189)</f>
        <v>0</v>
      </c>
      <c r="BP189" s="25">
        <f ca="1">SUMIFS(Import!BP$2:BP$166,Import!$F$2:$F$166,$F189,Import!$G$2:$G$166,$G189)</f>
        <v>0</v>
      </c>
      <c r="BQ189" s="25">
        <f ca="1">SUMIFS(Import!BQ$2:BQ$166,Import!$F$2:$F$166,$F189,Import!$G$2:$G$166,$G189)</f>
        <v>0</v>
      </c>
      <c r="BR189" s="25">
        <f ca="1">SUMIFS(Import!BR$2:BR$166,Import!$F$2:$F$166,$F189,Import!$G$2:$G$166,$G189)</f>
        <v>0</v>
      </c>
      <c r="BW189" s="25">
        <f ca="1">SUMIFS(Import!BW$2:BW$166,Import!$F$2:$F$166,$F189,Import!$G$2:$G$166,$G189)</f>
        <v>0</v>
      </c>
      <c r="BX189" s="25">
        <f ca="1">SUMIFS(Import!BX$2:BX$166,Import!$F$2:$F$166,$F189,Import!$G$2:$G$166,$G189)</f>
        <v>0</v>
      </c>
      <c r="BY189" s="25">
        <f ca="1">SUMIFS(Import!BY$2:BY$166,Import!$F$2:$F$166,$F189,Import!$G$2:$G$166,$G189)</f>
        <v>0</v>
      </c>
      <c r="CD189" s="25">
        <f ca="1">SUMIFS(Import!CD$2:CD$166,Import!$F$2:$F$166,$F189,Import!$G$2:$G$166,$G189)</f>
        <v>0</v>
      </c>
      <c r="CE189" s="25">
        <f ca="1">SUMIFS(Import!CE$2:CE$166,Import!$F$2:$F$166,$F189,Import!$G$2:$G$166,$G189)</f>
        <v>0</v>
      </c>
      <c r="CF189" s="25">
        <f ca="1">SUMIFS(Import!CF$2:CF$166,Import!$F$2:$F$166,$F189,Import!$G$2:$G$166,$G189)</f>
        <v>0</v>
      </c>
      <c r="CK189" s="25">
        <f ca="1">SUMIFS(Import!CK$2:CK$166,Import!$F$2:$F$166,$F189,Import!$G$2:$G$166,$G189)</f>
        <v>0</v>
      </c>
      <c r="CL189" s="25">
        <f ca="1">SUMIFS(Import!CL$2:CL$166,Import!$F$2:$F$166,$F189,Import!$G$2:$G$166,$G189)</f>
        <v>0</v>
      </c>
      <c r="CM189" s="25">
        <f ca="1">SUMIFS(Import!CM$2:CM$166,Import!$F$2:$F$166,$F189,Import!$G$2:$G$166,$G189)</f>
        <v>0</v>
      </c>
      <c r="CR189" s="25">
        <f ca="1">SUMIFS(Import!CR$2:CR$166,Import!$F$2:$F$166,$F189,Import!$G$2:$G$166,$G189)</f>
        <v>0</v>
      </c>
      <c r="CS189" s="25">
        <f ca="1">SUMIFS(Import!CS$2:CS$166,Import!$F$2:$F$166,$F189,Import!$G$2:$G$166,$G189)</f>
        <v>0</v>
      </c>
      <c r="CT189" s="25">
        <f ca="1">SUMIFS(Import!CT$2:CT$166,Import!$F$2:$F$166,$F189,Import!$G$2:$G$166,$G189)</f>
        <v>0</v>
      </c>
    </row>
    <row r="190" spans="1:98" s="25" customFormat="1" x14ac:dyDescent="0.15">
      <c r="A190" s="109" t="s">
        <v>28</v>
      </c>
      <c r="B190" s="25" t="s">
        <v>29</v>
      </c>
      <c r="C190" s="25">
        <v>3</v>
      </c>
      <c r="D190" s="25" t="s">
        <v>40</v>
      </c>
      <c r="E190" s="25">
        <v>45</v>
      </c>
      <c r="F190" s="25" t="s">
        <v>73</v>
      </c>
      <c r="G190" s="25">
        <v>7</v>
      </c>
      <c r="H190" s="156">
        <f>IF(SUMIFS(Import!H$2:H$237,Import!$F$2:$F$237,$F190,Import!$G$2:$G$237,$G190)=0,Data_T1!$H190,SUMIFS(Import!H$2:H$237,Import!$F$2:$F$237,$F190,Import!$G$2:$G$237,$G190))</f>
        <v>474</v>
      </c>
      <c r="I190" s="156">
        <f>SUMIFS(Import!I$2:I$237,Import!$F$2:$F$237,$F190,Import!$G$2:$G$237,$G190)</f>
        <v>271</v>
      </c>
      <c r="J190" s="25">
        <f>SUMIFS(Import!J$2:J$237,Import!$F$2:$F$237,$F190,Import!$G$2:$G$237,$G190)</f>
        <v>57.17</v>
      </c>
      <c r="K190" s="156">
        <f>SUMIFS(Import!K$2:K$237,Import!$F$2:$F$237,$F190,Import!$G$2:$G$237,$G190)</f>
        <v>203</v>
      </c>
      <c r="L190" s="25">
        <f>SUMIFS(Import!L$2:L$237,Import!$F$2:$F$237,$F190,Import!$G$2:$G$237,$G190)</f>
        <v>42.83</v>
      </c>
      <c r="M190" s="156">
        <f>SUMIFS(Import!M$2:M$237,Import!$F$2:$F$237,$F190,Import!$G$2:$G$237,$G190)</f>
        <v>4</v>
      </c>
      <c r="N190" s="25">
        <f>SUMIFS(Import!N$2:N$237,Import!$F$2:$F$237,$F190,Import!$G$2:$G$237,$G190)</f>
        <v>0.84</v>
      </c>
      <c r="O190" s="25">
        <f>SUMIFS(Import!O$2:O$237,Import!$F$2:$F$237,$F190,Import!$G$2:$G$237,$G190)</f>
        <v>1.97</v>
      </c>
      <c r="P190" s="156">
        <f>SUMIFS(Import!P$2:P$237,Import!$F$2:$F$237,$F190,Import!$G$2:$G$237,$G190)</f>
        <v>5</v>
      </c>
      <c r="Q190" s="25">
        <f>SUMIFS(Import!Q$2:Q$237,Import!$F$2:$F$237,$F190,Import!$G$2:$G$237,$G190)</f>
        <v>1.05</v>
      </c>
      <c r="R190" s="25">
        <f>SUMIFS(Import!R$2:R$237,Import!$F$2:$F$237,$F190,Import!$G$2:$G$237,$G190)</f>
        <v>2.46</v>
      </c>
      <c r="S190" s="156">
        <f>SUMIFS(Import!S$2:S$237,Import!$F$2:$F$237,$F190,Import!$G$2:$G$237,$G190)</f>
        <v>194</v>
      </c>
      <c r="T190" s="25">
        <f>SUMIFS(Import!T$2:T$237,Import!$F$2:$F$237,$F190,Import!$G$2:$G$237,$G190)</f>
        <v>40.93</v>
      </c>
      <c r="U190" s="25">
        <f>SUMIFS(Import!U$2:U$237,Import!$F$2:$F$237,$F190,Import!$G$2:$G$237,$G190)</f>
        <v>95.57</v>
      </c>
      <c r="V190" s="25">
        <v>1</v>
      </c>
      <c r="W190" s="25" t="s">
        <v>32</v>
      </c>
      <c r="X190" s="25" t="s">
        <v>33</v>
      </c>
      <c r="Y190" s="25" t="s">
        <v>34</v>
      </c>
      <c r="Z190" s="160">
        <f>SUMIFS(Import!Z$2:Z$237,Import!$F$2:$F$237,$F190,Import!$G$2:$G$237,$G190)</f>
        <v>75</v>
      </c>
      <c r="AA190" s="25">
        <f>SUMIFS(Import!AA$2:AA$237,Import!$F$2:$F$237,$F190,Import!$G$2:$G$237,$G190)</f>
        <v>15.82</v>
      </c>
      <c r="AB190" s="176">
        <f>SUMIFS(Import!AB$2:AB$237,Import!$F$2:$F$237,$F190,Import!$G$2:$G$237,$G190)</f>
        <v>38.659999999999997</v>
      </c>
      <c r="AC190" s="25">
        <v>2</v>
      </c>
      <c r="AD190" s="25" t="s">
        <v>35</v>
      </c>
      <c r="AE190" s="25" t="s">
        <v>36</v>
      </c>
      <c r="AF190" s="25" t="s">
        <v>37</v>
      </c>
      <c r="AG190" s="160">
        <f>SUMIFS(Import!AG$2:AG$237,Import!$F$2:$F$237,$F190,Import!$G$2:$G$237,$G190)</f>
        <v>119</v>
      </c>
      <c r="AH190" s="25">
        <f>SUMIFS(Import!AH$2:AH$237,Import!$F$2:$F$237,$F190,Import!$G$2:$G$237,$G190)</f>
        <v>25.11</v>
      </c>
      <c r="AI190" s="118">
        <f>SUMIFS(Import!AI$2:AI$237,Import!$F$2:$F$237,$F190,Import!$G$2:$G$237,$G190)</f>
        <v>61.34</v>
      </c>
      <c r="AN190" s="25">
        <f ca="1">SUMIFS(Import!AN$2:AN$166,Import!$F$2:$F$166,$F190,Import!$G$2:$G$166,$G190)</f>
        <v>0</v>
      </c>
      <c r="AO190" s="25">
        <f ca="1">SUMIFS(Import!AO$2:AO$166,Import!$F$2:$F$166,$F190,Import!$G$2:$G$166,$G190)</f>
        <v>0</v>
      </c>
      <c r="AP190" s="25">
        <f ca="1">SUMIFS(Import!AP$2:AP$166,Import!$F$2:$F$166,$F190,Import!$G$2:$G$166,$G190)</f>
        <v>0</v>
      </c>
      <c r="AU190" s="25">
        <f ca="1">SUMIFS(Import!AU$2:AU$166,Import!$F$2:$F$166,$F190,Import!$G$2:$G$166,$G190)</f>
        <v>0</v>
      </c>
      <c r="AV190" s="25">
        <f ca="1">SUMIFS(Import!AV$2:AV$166,Import!$F$2:$F$166,$F190,Import!$G$2:$G$166,$G190)</f>
        <v>0</v>
      </c>
      <c r="AW190" s="25">
        <f ca="1">SUMIFS(Import!AW$2:AW$166,Import!$F$2:$F$166,$F190,Import!$G$2:$G$166,$G190)</f>
        <v>0</v>
      </c>
      <c r="BB190" s="25">
        <f ca="1">SUMIFS(Import!BB$2:BB$166,Import!$F$2:$F$166,$F190,Import!$G$2:$G$166,$G190)</f>
        <v>0</v>
      </c>
      <c r="BC190" s="25">
        <f ca="1">SUMIFS(Import!BC$2:BC$166,Import!$F$2:$F$166,$F190,Import!$G$2:$G$166,$G190)</f>
        <v>0</v>
      </c>
      <c r="BD190" s="25">
        <f ca="1">SUMIFS(Import!BD$2:BD$166,Import!$F$2:$F$166,$F190,Import!$G$2:$G$166,$G190)</f>
        <v>0</v>
      </c>
      <c r="BI190" s="25">
        <f ca="1">SUMIFS(Import!BI$2:BI$166,Import!$F$2:$F$166,$F190,Import!$G$2:$G$166,$G190)</f>
        <v>0</v>
      </c>
      <c r="BJ190" s="25">
        <f ca="1">SUMIFS(Import!BJ$2:BJ$166,Import!$F$2:$F$166,$F190,Import!$G$2:$G$166,$G190)</f>
        <v>0</v>
      </c>
      <c r="BK190" s="25">
        <f ca="1">SUMIFS(Import!BK$2:BK$166,Import!$F$2:$F$166,$F190,Import!$G$2:$G$166,$G190)</f>
        <v>0</v>
      </c>
      <c r="BP190" s="25">
        <f ca="1">SUMIFS(Import!BP$2:BP$166,Import!$F$2:$F$166,$F190,Import!$G$2:$G$166,$G190)</f>
        <v>0</v>
      </c>
      <c r="BQ190" s="25">
        <f ca="1">SUMIFS(Import!BQ$2:BQ$166,Import!$F$2:$F$166,$F190,Import!$G$2:$G$166,$G190)</f>
        <v>0</v>
      </c>
      <c r="BR190" s="25">
        <f ca="1">SUMIFS(Import!BR$2:BR$166,Import!$F$2:$F$166,$F190,Import!$G$2:$G$166,$G190)</f>
        <v>0</v>
      </c>
      <c r="BW190" s="25">
        <f ca="1">SUMIFS(Import!BW$2:BW$166,Import!$F$2:$F$166,$F190,Import!$G$2:$G$166,$G190)</f>
        <v>0</v>
      </c>
      <c r="BX190" s="25">
        <f ca="1">SUMIFS(Import!BX$2:BX$166,Import!$F$2:$F$166,$F190,Import!$G$2:$G$166,$G190)</f>
        <v>0</v>
      </c>
      <c r="BY190" s="25">
        <f ca="1">SUMIFS(Import!BY$2:BY$166,Import!$F$2:$F$166,$F190,Import!$G$2:$G$166,$G190)</f>
        <v>0</v>
      </c>
      <c r="CD190" s="25">
        <f ca="1">SUMIFS(Import!CD$2:CD$166,Import!$F$2:$F$166,$F190,Import!$G$2:$G$166,$G190)</f>
        <v>0</v>
      </c>
      <c r="CE190" s="25">
        <f ca="1">SUMIFS(Import!CE$2:CE$166,Import!$F$2:$F$166,$F190,Import!$G$2:$G$166,$G190)</f>
        <v>0</v>
      </c>
      <c r="CF190" s="25">
        <f ca="1">SUMIFS(Import!CF$2:CF$166,Import!$F$2:$F$166,$F190,Import!$G$2:$G$166,$G190)</f>
        <v>0</v>
      </c>
      <c r="CK190" s="25">
        <f ca="1">SUMIFS(Import!CK$2:CK$166,Import!$F$2:$F$166,$F190,Import!$G$2:$G$166,$G190)</f>
        <v>0</v>
      </c>
      <c r="CL190" s="25">
        <f ca="1">SUMIFS(Import!CL$2:CL$166,Import!$F$2:$F$166,$F190,Import!$G$2:$G$166,$G190)</f>
        <v>0</v>
      </c>
      <c r="CM190" s="25">
        <f ca="1">SUMIFS(Import!CM$2:CM$166,Import!$F$2:$F$166,$F190,Import!$G$2:$G$166,$G190)</f>
        <v>0</v>
      </c>
      <c r="CR190" s="25">
        <f ca="1">SUMIFS(Import!CR$2:CR$166,Import!$F$2:$F$166,$F190,Import!$G$2:$G$166,$G190)</f>
        <v>0</v>
      </c>
      <c r="CS190" s="25">
        <f ca="1">SUMIFS(Import!CS$2:CS$166,Import!$F$2:$F$166,$F190,Import!$G$2:$G$166,$G190)</f>
        <v>0</v>
      </c>
      <c r="CT190" s="25">
        <f ca="1">SUMIFS(Import!CT$2:CT$166,Import!$F$2:$F$166,$F190,Import!$G$2:$G$166,$G190)</f>
        <v>0</v>
      </c>
    </row>
    <row r="191" spans="1:98" s="82" customFormat="1" ht="14" thickBot="1" x14ac:dyDescent="0.2">
      <c r="A191" s="108" t="s">
        <v>28</v>
      </c>
      <c r="B191" s="82" t="s">
        <v>29</v>
      </c>
      <c r="C191" s="82">
        <v>3</v>
      </c>
      <c r="D191" s="82" t="s">
        <v>40</v>
      </c>
      <c r="E191" s="82">
        <v>45</v>
      </c>
      <c r="F191" s="82" t="s">
        <v>73</v>
      </c>
      <c r="G191" s="82">
        <v>8</v>
      </c>
      <c r="H191" s="155">
        <f>IF(SUMIFS(Import!H$2:H$237,Import!$F$2:$F$237,$F191,Import!$G$2:$G$237,$G191)=0,Data_T1!$H191,SUMIFS(Import!H$2:H$237,Import!$F$2:$F$237,$F191,Import!$G$2:$G$237,$G191))</f>
        <v>376</v>
      </c>
      <c r="I191" s="155">
        <f>SUMIFS(Import!I$2:I$237,Import!$F$2:$F$237,$F191,Import!$G$2:$G$237,$G191)</f>
        <v>209</v>
      </c>
      <c r="J191" s="82">
        <f>SUMIFS(Import!J$2:J$237,Import!$F$2:$F$237,$F191,Import!$G$2:$G$237,$G191)</f>
        <v>55.59</v>
      </c>
      <c r="K191" s="155">
        <f>SUMIFS(Import!K$2:K$237,Import!$F$2:$F$237,$F191,Import!$G$2:$G$237,$G191)</f>
        <v>167</v>
      </c>
      <c r="L191" s="82">
        <f>SUMIFS(Import!L$2:L$237,Import!$F$2:$F$237,$F191,Import!$G$2:$G$237,$G191)</f>
        <v>44.41</v>
      </c>
      <c r="M191" s="155">
        <f>SUMIFS(Import!M$2:M$237,Import!$F$2:$F$237,$F191,Import!$G$2:$G$237,$G191)</f>
        <v>2</v>
      </c>
      <c r="N191" s="82">
        <f>SUMIFS(Import!N$2:N$237,Import!$F$2:$F$237,$F191,Import!$G$2:$G$237,$G191)</f>
        <v>0.53</v>
      </c>
      <c r="O191" s="82">
        <f>SUMIFS(Import!O$2:O$237,Import!$F$2:$F$237,$F191,Import!$G$2:$G$237,$G191)</f>
        <v>1.2</v>
      </c>
      <c r="P191" s="155">
        <f>SUMIFS(Import!P$2:P$237,Import!$F$2:$F$237,$F191,Import!$G$2:$G$237,$G191)</f>
        <v>4</v>
      </c>
      <c r="Q191" s="82">
        <f>SUMIFS(Import!Q$2:Q$237,Import!$F$2:$F$237,$F191,Import!$G$2:$G$237,$G191)</f>
        <v>1.06</v>
      </c>
      <c r="R191" s="82">
        <f>SUMIFS(Import!R$2:R$237,Import!$F$2:$F$237,$F191,Import!$G$2:$G$237,$G191)</f>
        <v>2.4</v>
      </c>
      <c r="S191" s="155">
        <f>SUMIFS(Import!S$2:S$237,Import!$F$2:$F$237,$F191,Import!$G$2:$G$237,$G191)</f>
        <v>161</v>
      </c>
      <c r="T191" s="82">
        <f>SUMIFS(Import!T$2:T$237,Import!$F$2:$F$237,$F191,Import!$G$2:$G$237,$G191)</f>
        <v>42.82</v>
      </c>
      <c r="U191" s="82">
        <f>SUMIFS(Import!U$2:U$237,Import!$F$2:$F$237,$F191,Import!$G$2:$G$237,$G191)</f>
        <v>96.41</v>
      </c>
      <c r="V191" s="82">
        <v>1</v>
      </c>
      <c r="W191" s="82" t="s">
        <v>32</v>
      </c>
      <c r="X191" s="82" t="s">
        <v>33</v>
      </c>
      <c r="Y191" s="82" t="s">
        <v>34</v>
      </c>
      <c r="Z191" s="159">
        <f>SUMIFS(Import!Z$2:Z$237,Import!$F$2:$F$237,$F191,Import!$G$2:$G$237,$G191)</f>
        <v>67</v>
      </c>
      <c r="AA191" s="82">
        <f>SUMIFS(Import!AA$2:AA$237,Import!$F$2:$F$237,$F191,Import!$G$2:$G$237,$G191)</f>
        <v>17.82</v>
      </c>
      <c r="AB191" s="170">
        <f>SUMIFS(Import!AB$2:AB$237,Import!$F$2:$F$237,$F191,Import!$G$2:$G$237,$G191)</f>
        <v>41.61</v>
      </c>
      <c r="AC191" s="82">
        <v>2</v>
      </c>
      <c r="AD191" s="82" t="s">
        <v>35</v>
      </c>
      <c r="AE191" s="82" t="s">
        <v>36</v>
      </c>
      <c r="AF191" s="82" t="s">
        <v>37</v>
      </c>
      <c r="AG191" s="159">
        <f>SUMIFS(Import!AG$2:AG$237,Import!$F$2:$F$237,$F191,Import!$G$2:$G$237,$G191)</f>
        <v>94</v>
      </c>
      <c r="AH191" s="82">
        <f>SUMIFS(Import!AH$2:AH$237,Import!$F$2:$F$237,$F191,Import!$G$2:$G$237,$G191)</f>
        <v>25</v>
      </c>
      <c r="AI191" s="119">
        <f>SUMIFS(Import!AI$2:AI$237,Import!$F$2:$F$237,$F191,Import!$G$2:$G$237,$G191)</f>
        <v>58.39</v>
      </c>
      <c r="AN191" s="82">
        <f ca="1">SUMIFS(Import!AN$2:AN$166,Import!$F$2:$F$166,$F191,Import!$G$2:$G$166,$G191)</f>
        <v>0</v>
      </c>
      <c r="AO191" s="82">
        <f ca="1">SUMIFS(Import!AO$2:AO$166,Import!$F$2:$F$166,$F191,Import!$G$2:$G$166,$G191)</f>
        <v>0</v>
      </c>
      <c r="AP191" s="82">
        <f ca="1">SUMIFS(Import!AP$2:AP$166,Import!$F$2:$F$166,$F191,Import!$G$2:$G$166,$G191)</f>
        <v>0</v>
      </c>
      <c r="AU191" s="82">
        <f ca="1">SUMIFS(Import!AU$2:AU$166,Import!$F$2:$F$166,$F191,Import!$G$2:$G$166,$G191)</f>
        <v>0</v>
      </c>
      <c r="AV191" s="82">
        <f ca="1">SUMIFS(Import!AV$2:AV$166,Import!$F$2:$F$166,$F191,Import!$G$2:$G$166,$G191)</f>
        <v>0</v>
      </c>
      <c r="AW191" s="82">
        <f ca="1">SUMIFS(Import!AW$2:AW$166,Import!$F$2:$F$166,$F191,Import!$G$2:$G$166,$G191)</f>
        <v>0</v>
      </c>
      <c r="BB191" s="82">
        <f ca="1">SUMIFS(Import!BB$2:BB$166,Import!$F$2:$F$166,$F191,Import!$G$2:$G$166,$G191)</f>
        <v>0</v>
      </c>
      <c r="BC191" s="82">
        <f ca="1">SUMIFS(Import!BC$2:BC$166,Import!$F$2:$F$166,$F191,Import!$G$2:$G$166,$G191)</f>
        <v>0</v>
      </c>
      <c r="BD191" s="82">
        <f ca="1">SUMIFS(Import!BD$2:BD$166,Import!$F$2:$F$166,$F191,Import!$G$2:$G$166,$G191)</f>
        <v>0</v>
      </c>
      <c r="BI191" s="82">
        <f ca="1">SUMIFS(Import!BI$2:BI$166,Import!$F$2:$F$166,$F191,Import!$G$2:$G$166,$G191)</f>
        <v>0</v>
      </c>
      <c r="BJ191" s="82">
        <f ca="1">SUMIFS(Import!BJ$2:BJ$166,Import!$F$2:$F$166,$F191,Import!$G$2:$G$166,$G191)</f>
        <v>0</v>
      </c>
      <c r="BK191" s="82">
        <f ca="1">SUMIFS(Import!BK$2:BK$166,Import!$F$2:$F$166,$F191,Import!$G$2:$G$166,$G191)</f>
        <v>0</v>
      </c>
      <c r="BP191" s="82">
        <f ca="1">SUMIFS(Import!BP$2:BP$166,Import!$F$2:$F$166,$F191,Import!$G$2:$G$166,$G191)</f>
        <v>0</v>
      </c>
      <c r="BQ191" s="82">
        <f ca="1">SUMIFS(Import!BQ$2:BQ$166,Import!$F$2:$F$166,$F191,Import!$G$2:$G$166,$G191)</f>
        <v>0</v>
      </c>
      <c r="BR191" s="82">
        <f ca="1">SUMIFS(Import!BR$2:BR$166,Import!$F$2:$F$166,$F191,Import!$G$2:$G$166,$G191)</f>
        <v>0</v>
      </c>
      <c r="BW191" s="82">
        <f ca="1">SUMIFS(Import!BW$2:BW$166,Import!$F$2:$F$166,$F191,Import!$G$2:$G$166,$G191)</f>
        <v>0</v>
      </c>
      <c r="BX191" s="82">
        <f ca="1">SUMIFS(Import!BX$2:BX$166,Import!$F$2:$F$166,$F191,Import!$G$2:$G$166,$G191)</f>
        <v>0</v>
      </c>
      <c r="BY191" s="82">
        <f ca="1">SUMIFS(Import!BY$2:BY$166,Import!$F$2:$F$166,$F191,Import!$G$2:$G$166,$G191)</f>
        <v>0</v>
      </c>
      <c r="CD191" s="82">
        <f ca="1">SUMIFS(Import!CD$2:CD$166,Import!$F$2:$F$166,$F191,Import!$G$2:$G$166,$G191)</f>
        <v>0</v>
      </c>
      <c r="CE191" s="82">
        <f ca="1">SUMIFS(Import!CE$2:CE$166,Import!$F$2:$F$166,$F191,Import!$G$2:$G$166,$G191)</f>
        <v>0</v>
      </c>
      <c r="CF191" s="82">
        <f ca="1">SUMIFS(Import!CF$2:CF$166,Import!$F$2:$F$166,$F191,Import!$G$2:$G$166,$G191)</f>
        <v>0</v>
      </c>
      <c r="CK191" s="82">
        <f ca="1">SUMIFS(Import!CK$2:CK$166,Import!$F$2:$F$166,$F191,Import!$G$2:$G$166,$G191)</f>
        <v>0</v>
      </c>
      <c r="CL191" s="82">
        <f ca="1">SUMIFS(Import!CL$2:CL$166,Import!$F$2:$F$166,$F191,Import!$G$2:$G$166,$G191)</f>
        <v>0</v>
      </c>
      <c r="CM191" s="82">
        <f ca="1">SUMIFS(Import!CM$2:CM$166,Import!$F$2:$F$166,$F191,Import!$G$2:$G$166,$G191)</f>
        <v>0</v>
      </c>
      <c r="CR191" s="82">
        <f ca="1">SUMIFS(Import!CR$2:CR$166,Import!$F$2:$F$166,$F191,Import!$G$2:$G$166,$G191)</f>
        <v>0</v>
      </c>
      <c r="CS191" s="82">
        <f ca="1">SUMIFS(Import!CS$2:CS$166,Import!$F$2:$F$166,$F191,Import!$G$2:$G$166,$G191)</f>
        <v>0</v>
      </c>
      <c r="CT191" s="82">
        <f ca="1">SUMIFS(Import!CT$2:CT$166,Import!$F$2:$F$166,$F191,Import!$G$2:$G$166,$G191)</f>
        <v>0</v>
      </c>
    </row>
    <row r="192" spans="1:98" s="107" customFormat="1" x14ac:dyDescent="0.15">
      <c r="A192" s="106" t="s">
        <v>28</v>
      </c>
      <c r="B192" s="107" t="s">
        <v>29</v>
      </c>
      <c r="C192" s="107">
        <v>1</v>
      </c>
      <c r="D192" s="107" t="s">
        <v>30</v>
      </c>
      <c r="E192" s="107">
        <v>46</v>
      </c>
      <c r="F192" s="107" t="s">
        <v>74</v>
      </c>
      <c r="G192" s="107">
        <v>1</v>
      </c>
      <c r="H192" s="154">
        <f>IF(SUMIFS(Import!H$2:H$237,Import!$F$2:$F$237,$F192,Import!$G$2:$G$237,$G192)=0,Data_T1!$H192,SUMIFS(Import!H$2:H$237,Import!$F$2:$F$237,$F192,Import!$G$2:$G$237,$G192))</f>
        <v>276</v>
      </c>
      <c r="I192" s="154">
        <f>SUMIFS(Import!I$2:I$237,Import!$F$2:$F$237,$F192,Import!$G$2:$G$237,$G192)</f>
        <v>144</v>
      </c>
      <c r="J192" s="107">
        <f>SUMIFS(Import!J$2:J$237,Import!$F$2:$F$237,$F192,Import!$G$2:$G$237,$G192)</f>
        <v>52.17</v>
      </c>
      <c r="K192" s="154">
        <f>SUMIFS(Import!K$2:K$237,Import!$F$2:$F$237,$F192,Import!$G$2:$G$237,$G192)</f>
        <v>132</v>
      </c>
      <c r="L192" s="107">
        <f>SUMIFS(Import!L$2:L$237,Import!$F$2:$F$237,$F192,Import!$G$2:$G$237,$G192)</f>
        <v>47.83</v>
      </c>
      <c r="M192" s="154">
        <f>SUMIFS(Import!M$2:M$237,Import!$F$2:$F$237,$F192,Import!$G$2:$G$237,$G192)</f>
        <v>1</v>
      </c>
      <c r="N192" s="107">
        <f>SUMIFS(Import!N$2:N$237,Import!$F$2:$F$237,$F192,Import!$G$2:$G$237,$G192)</f>
        <v>0.36</v>
      </c>
      <c r="O192" s="107">
        <f>SUMIFS(Import!O$2:O$237,Import!$F$2:$F$237,$F192,Import!$G$2:$G$237,$G192)</f>
        <v>0.76</v>
      </c>
      <c r="P192" s="154">
        <f>SUMIFS(Import!P$2:P$237,Import!$F$2:$F$237,$F192,Import!$G$2:$G$237,$G192)</f>
        <v>0</v>
      </c>
      <c r="Q192" s="107">
        <f>SUMIFS(Import!Q$2:Q$237,Import!$F$2:$F$237,$F192,Import!$G$2:$G$237,$G192)</f>
        <v>0</v>
      </c>
      <c r="R192" s="107">
        <f>SUMIFS(Import!R$2:R$237,Import!$F$2:$F$237,$F192,Import!$G$2:$G$237,$G192)</f>
        <v>0</v>
      </c>
      <c r="S192" s="154">
        <f>SUMIFS(Import!S$2:S$237,Import!$F$2:$F$237,$F192,Import!$G$2:$G$237,$G192)</f>
        <v>131</v>
      </c>
      <c r="T192" s="107">
        <f>SUMIFS(Import!T$2:T$237,Import!$F$2:$F$237,$F192,Import!$G$2:$G$237,$G192)</f>
        <v>47.46</v>
      </c>
      <c r="U192" s="107">
        <f>SUMIFS(Import!U$2:U$237,Import!$F$2:$F$237,$F192,Import!$G$2:$G$237,$G192)</f>
        <v>99.24</v>
      </c>
      <c r="V192" s="107">
        <v>1</v>
      </c>
      <c r="W192" s="107" t="s">
        <v>32</v>
      </c>
      <c r="X192" s="107" t="s">
        <v>33</v>
      </c>
      <c r="Y192" s="107" t="s">
        <v>34</v>
      </c>
      <c r="Z192" s="158">
        <f>SUMIFS(Import!Z$2:Z$237,Import!$F$2:$F$237,$F192,Import!$G$2:$G$237,$G192)</f>
        <v>82</v>
      </c>
      <c r="AA192" s="107">
        <f>SUMIFS(Import!AA$2:AA$237,Import!$F$2:$F$237,$F192,Import!$G$2:$G$237,$G192)</f>
        <v>29.71</v>
      </c>
      <c r="AB192" s="173">
        <f>SUMIFS(Import!AB$2:AB$237,Import!$F$2:$F$237,$F192,Import!$G$2:$G$237,$G192)</f>
        <v>62.6</v>
      </c>
      <c r="AC192" s="107">
        <v>2</v>
      </c>
      <c r="AD192" s="107" t="s">
        <v>35</v>
      </c>
      <c r="AE192" s="107" t="s">
        <v>36</v>
      </c>
      <c r="AF192" s="107" t="s">
        <v>37</v>
      </c>
      <c r="AG192" s="158">
        <f>SUMIFS(Import!AG$2:AG$237,Import!$F$2:$F$237,$F192,Import!$G$2:$G$237,$G192)</f>
        <v>49</v>
      </c>
      <c r="AH192" s="107">
        <f>SUMIFS(Import!AH$2:AH$237,Import!$F$2:$F$237,$F192,Import!$G$2:$G$237,$G192)</f>
        <v>17.75</v>
      </c>
      <c r="AI192" s="117">
        <f>SUMIFS(Import!AI$2:AI$237,Import!$F$2:$F$237,$F192,Import!$G$2:$G$237,$G192)</f>
        <v>37.4</v>
      </c>
      <c r="AN192" s="107">
        <f ca="1">SUMIFS(Import!AN$2:AN$166,Import!$F$2:$F$166,$F192,Import!$G$2:$G$166,$G192)</f>
        <v>0</v>
      </c>
      <c r="AO192" s="107">
        <f ca="1">SUMIFS(Import!AO$2:AO$166,Import!$F$2:$F$166,$F192,Import!$G$2:$G$166,$G192)</f>
        <v>0</v>
      </c>
      <c r="AP192" s="107">
        <f ca="1">SUMIFS(Import!AP$2:AP$166,Import!$F$2:$F$166,$F192,Import!$G$2:$G$166,$G192)</f>
        <v>0</v>
      </c>
      <c r="AU192" s="107">
        <f ca="1">SUMIFS(Import!AU$2:AU$166,Import!$F$2:$F$166,$F192,Import!$G$2:$G$166,$G192)</f>
        <v>0</v>
      </c>
      <c r="AV192" s="107">
        <f ca="1">SUMIFS(Import!AV$2:AV$166,Import!$F$2:$F$166,$F192,Import!$G$2:$G$166,$G192)</f>
        <v>0</v>
      </c>
      <c r="AW192" s="107">
        <f ca="1">SUMIFS(Import!AW$2:AW$166,Import!$F$2:$F$166,$F192,Import!$G$2:$G$166,$G192)</f>
        <v>0</v>
      </c>
      <c r="BB192" s="107">
        <f ca="1">SUMIFS(Import!BB$2:BB$166,Import!$F$2:$F$166,$F192,Import!$G$2:$G$166,$G192)</f>
        <v>0</v>
      </c>
      <c r="BC192" s="107">
        <f ca="1">SUMIFS(Import!BC$2:BC$166,Import!$F$2:$F$166,$F192,Import!$G$2:$G$166,$G192)</f>
        <v>0</v>
      </c>
      <c r="BD192" s="107">
        <f ca="1">SUMIFS(Import!BD$2:BD$166,Import!$F$2:$F$166,$F192,Import!$G$2:$G$166,$G192)</f>
        <v>0</v>
      </c>
      <c r="BI192" s="107">
        <f ca="1">SUMIFS(Import!BI$2:BI$166,Import!$F$2:$F$166,$F192,Import!$G$2:$G$166,$G192)</f>
        <v>0</v>
      </c>
      <c r="BJ192" s="107">
        <f ca="1">SUMIFS(Import!BJ$2:BJ$166,Import!$F$2:$F$166,$F192,Import!$G$2:$G$166,$G192)</f>
        <v>0</v>
      </c>
      <c r="BK192" s="107">
        <f ca="1">SUMIFS(Import!BK$2:BK$166,Import!$F$2:$F$166,$F192,Import!$G$2:$G$166,$G192)</f>
        <v>0</v>
      </c>
      <c r="BP192" s="107">
        <f ca="1">SUMIFS(Import!BP$2:BP$166,Import!$F$2:$F$166,$F192,Import!$G$2:$G$166,$G192)</f>
        <v>0</v>
      </c>
      <c r="BQ192" s="107">
        <f ca="1">SUMIFS(Import!BQ$2:BQ$166,Import!$F$2:$F$166,$F192,Import!$G$2:$G$166,$G192)</f>
        <v>0</v>
      </c>
      <c r="BR192" s="107">
        <f ca="1">SUMIFS(Import!BR$2:BR$166,Import!$F$2:$F$166,$F192,Import!$G$2:$G$166,$G192)</f>
        <v>0</v>
      </c>
      <c r="BW192" s="107">
        <f ca="1">SUMIFS(Import!BW$2:BW$166,Import!$F$2:$F$166,$F192,Import!$G$2:$G$166,$G192)</f>
        <v>0</v>
      </c>
      <c r="BX192" s="107">
        <f ca="1">SUMIFS(Import!BX$2:BX$166,Import!$F$2:$F$166,$F192,Import!$G$2:$G$166,$G192)</f>
        <v>0</v>
      </c>
      <c r="BY192" s="107">
        <f ca="1">SUMIFS(Import!BY$2:BY$166,Import!$F$2:$F$166,$F192,Import!$G$2:$G$166,$G192)</f>
        <v>0</v>
      </c>
      <c r="CD192" s="107">
        <f ca="1">SUMIFS(Import!CD$2:CD$166,Import!$F$2:$F$166,$F192,Import!$G$2:$G$166,$G192)</f>
        <v>0</v>
      </c>
      <c r="CE192" s="107">
        <f ca="1">SUMIFS(Import!CE$2:CE$166,Import!$F$2:$F$166,$F192,Import!$G$2:$G$166,$G192)</f>
        <v>0</v>
      </c>
      <c r="CF192" s="107">
        <f ca="1">SUMIFS(Import!CF$2:CF$166,Import!$F$2:$F$166,$F192,Import!$G$2:$G$166,$G192)</f>
        <v>0</v>
      </c>
      <c r="CK192" s="107">
        <f ca="1">SUMIFS(Import!CK$2:CK$166,Import!$F$2:$F$166,$F192,Import!$G$2:$G$166,$G192)</f>
        <v>0</v>
      </c>
      <c r="CL192" s="107">
        <f ca="1">SUMIFS(Import!CL$2:CL$166,Import!$F$2:$F$166,$F192,Import!$G$2:$G$166,$G192)</f>
        <v>0</v>
      </c>
      <c r="CM192" s="107">
        <f ca="1">SUMIFS(Import!CM$2:CM$166,Import!$F$2:$F$166,$F192,Import!$G$2:$G$166,$G192)</f>
        <v>0</v>
      </c>
      <c r="CR192" s="107">
        <f ca="1">SUMIFS(Import!CR$2:CR$166,Import!$F$2:$F$166,$F192,Import!$G$2:$G$166,$G192)</f>
        <v>0</v>
      </c>
      <c r="CS192" s="107">
        <f ca="1">SUMIFS(Import!CS$2:CS$166,Import!$F$2:$F$166,$F192,Import!$G$2:$G$166,$G192)</f>
        <v>0</v>
      </c>
      <c r="CT192" s="107">
        <f ca="1">SUMIFS(Import!CT$2:CT$166,Import!$F$2:$F$166,$F192,Import!$G$2:$G$166,$G192)</f>
        <v>0</v>
      </c>
    </row>
    <row r="193" spans="1:98" s="25" customFormat="1" x14ac:dyDescent="0.15">
      <c r="A193" s="109" t="s">
        <v>28</v>
      </c>
      <c r="B193" s="25" t="s">
        <v>29</v>
      </c>
      <c r="C193" s="25">
        <v>1</v>
      </c>
      <c r="D193" s="25" t="s">
        <v>30</v>
      </c>
      <c r="E193" s="25">
        <v>46</v>
      </c>
      <c r="F193" s="25" t="s">
        <v>74</v>
      </c>
      <c r="G193" s="25">
        <v>2</v>
      </c>
      <c r="H193" s="156">
        <f>IF(SUMIFS(Import!H$2:H$237,Import!$F$2:$F$237,$F193,Import!$G$2:$G$237,$G193)=0,Data_T1!$H193,SUMIFS(Import!H$2:H$237,Import!$F$2:$F$237,$F193,Import!$G$2:$G$237,$G193))</f>
        <v>121</v>
      </c>
      <c r="I193" s="156">
        <f>SUMIFS(Import!I$2:I$237,Import!$F$2:$F$237,$F193,Import!$G$2:$G$237,$G193)</f>
        <v>60</v>
      </c>
      <c r="J193" s="25">
        <f>SUMIFS(Import!J$2:J$237,Import!$F$2:$F$237,$F193,Import!$G$2:$G$237,$G193)</f>
        <v>49.59</v>
      </c>
      <c r="K193" s="156">
        <f>SUMIFS(Import!K$2:K$237,Import!$F$2:$F$237,$F193,Import!$G$2:$G$237,$G193)</f>
        <v>61</v>
      </c>
      <c r="L193" s="25">
        <f>SUMIFS(Import!L$2:L$237,Import!$F$2:$F$237,$F193,Import!$G$2:$G$237,$G193)</f>
        <v>50.41</v>
      </c>
      <c r="M193" s="156">
        <f>SUMIFS(Import!M$2:M$237,Import!$F$2:$F$237,$F193,Import!$G$2:$G$237,$G193)</f>
        <v>0</v>
      </c>
      <c r="N193" s="25">
        <f>SUMIFS(Import!N$2:N$237,Import!$F$2:$F$237,$F193,Import!$G$2:$G$237,$G193)</f>
        <v>0</v>
      </c>
      <c r="O193" s="25">
        <f>SUMIFS(Import!O$2:O$237,Import!$F$2:$F$237,$F193,Import!$G$2:$G$237,$G193)</f>
        <v>0</v>
      </c>
      <c r="P193" s="156">
        <f>SUMIFS(Import!P$2:P$237,Import!$F$2:$F$237,$F193,Import!$G$2:$G$237,$G193)</f>
        <v>0</v>
      </c>
      <c r="Q193" s="25">
        <f>SUMIFS(Import!Q$2:Q$237,Import!$F$2:$F$237,$F193,Import!$G$2:$G$237,$G193)</f>
        <v>0</v>
      </c>
      <c r="R193" s="25">
        <f>SUMIFS(Import!R$2:R$237,Import!$F$2:$F$237,$F193,Import!$G$2:$G$237,$G193)</f>
        <v>0</v>
      </c>
      <c r="S193" s="156">
        <f>SUMIFS(Import!S$2:S$237,Import!$F$2:$F$237,$F193,Import!$G$2:$G$237,$G193)</f>
        <v>61</v>
      </c>
      <c r="T193" s="25">
        <f>SUMIFS(Import!T$2:T$237,Import!$F$2:$F$237,$F193,Import!$G$2:$G$237,$G193)</f>
        <v>50.41</v>
      </c>
      <c r="U193" s="25">
        <f>SUMIFS(Import!U$2:U$237,Import!$F$2:$F$237,$F193,Import!$G$2:$G$237,$G193)</f>
        <v>100</v>
      </c>
      <c r="V193" s="25">
        <v>1</v>
      </c>
      <c r="W193" s="25" t="s">
        <v>32</v>
      </c>
      <c r="X193" s="25" t="s">
        <v>33</v>
      </c>
      <c r="Y193" s="25" t="s">
        <v>34</v>
      </c>
      <c r="Z193" s="160">
        <f>SUMIFS(Import!Z$2:Z$237,Import!$F$2:$F$237,$F193,Import!$G$2:$G$237,$G193)</f>
        <v>33</v>
      </c>
      <c r="AA193" s="25">
        <f>SUMIFS(Import!AA$2:AA$237,Import!$F$2:$F$237,$F193,Import!$G$2:$G$237,$G193)</f>
        <v>27.27</v>
      </c>
      <c r="AB193" s="176">
        <f>SUMIFS(Import!AB$2:AB$237,Import!$F$2:$F$237,$F193,Import!$G$2:$G$237,$G193)</f>
        <v>54.1</v>
      </c>
      <c r="AC193" s="25">
        <v>2</v>
      </c>
      <c r="AD193" s="25" t="s">
        <v>35</v>
      </c>
      <c r="AE193" s="25" t="s">
        <v>36</v>
      </c>
      <c r="AF193" s="25" t="s">
        <v>37</v>
      </c>
      <c r="AG193" s="160">
        <f>SUMIFS(Import!AG$2:AG$237,Import!$F$2:$F$237,$F193,Import!$G$2:$G$237,$G193)</f>
        <v>28</v>
      </c>
      <c r="AH193" s="25">
        <f>SUMIFS(Import!AH$2:AH$237,Import!$F$2:$F$237,$F193,Import!$G$2:$G$237,$G193)</f>
        <v>23.14</v>
      </c>
      <c r="AI193" s="118">
        <f>SUMIFS(Import!AI$2:AI$237,Import!$F$2:$F$237,$F193,Import!$G$2:$G$237,$G193)</f>
        <v>45.9</v>
      </c>
      <c r="AN193" s="25">
        <f ca="1">SUMIFS(Import!AN$2:AN$166,Import!$F$2:$F$166,$F193,Import!$G$2:$G$166,$G193)</f>
        <v>0</v>
      </c>
      <c r="AO193" s="25">
        <f ca="1">SUMIFS(Import!AO$2:AO$166,Import!$F$2:$F$166,$F193,Import!$G$2:$G$166,$G193)</f>
        <v>0</v>
      </c>
      <c r="AP193" s="25">
        <f ca="1">SUMIFS(Import!AP$2:AP$166,Import!$F$2:$F$166,$F193,Import!$G$2:$G$166,$G193)</f>
        <v>0</v>
      </c>
      <c r="AU193" s="25">
        <f ca="1">SUMIFS(Import!AU$2:AU$166,Import!$F$2:$F$166,$F193,Import!$G$2:$G$166,$G193)</f>
        <v>0</v>
      </c>
      <c r="AV193" s="25">
        <f ca="1">SUMIFS(Import!AV$2:AV$166,Import!$F$2:$F$166,$F193,Import!$G$2:$G$166,$G193)</f>
        <v>0</v>
      </c>
      <c r="AW193" s="25">
        <f ca="1">SUMIFS(Import!AW$2:AW$166,Import!$F$2:$F$166,$F193,Import!$G$2:$G$166,$G193)</f>
        <v>0</v>
      </c>
      <c r="BB193" s="25">
        <f ca="1">SUMIFS(Import!BB$2:BB$166,Import!$F$2:$F$166,$F193,Import!$G$2:$G$166,$G193)</f>
        <v>0</v>
      </c>
      <c r="BC193" s="25">
        <f ca="1">SUMIFS(Import!BC$2:BC$166,Import!$F$2:$F$166,$F193,Import!$G$2:$G$166,$G193)</f>
        <v>0</v>
      </c>
      <c r="BD193" s="25">
        <f ca="1">SUMIFS(Import!BD$2:BD$166,Import!$F$2:$F$166,$F193,Import!$G$2:$G$166,$G193)</f>
        <v>0</v>
      </c>
      <c r="BI193" s="25">
        <f ca="1">SUMIFS(Import!BI$2:BI$166,Import!$F$2:$F$166,$F193,Import!$G$2:$G$166,$G193)</f>
        <v>0</v>
      </c>
      <c r="BJ193" s="25">
        <f ca="1">SUMIFS(Import!BJ$2:BJ$166,Import!$F$2:$F$166,$F193,Import!$G$2:$G$166,$G193)</f>
        <v>0</v>
      </c>
      <c r="BK193" s="25">
        <f ca="1">SUMIFS(Import!BK$2:BK$166,Import!$F$2:$F$166,$F193,Import!$G$2:$G$166,$G193)</f>
        <v>0</v>
      </c>
      <c r="BP193" s="25">
        <f ca="1">SUMIFS(Import!BP$2:BP$166,Import!$F$2:$F$166,$F193,Import!$G$2:$G$166,$G193)</f>
        <v>0</v>
      </c>
      <c r="BQ193" s="25">
        <f ca="1">SUMIFS(Import!BQ$2:BQ$166,Import!$F$2:$F$166,$F193,Import!$G$2:$G$166,$G193)</f>
        <v>0</v>
      </c>
      <c r="BR193" s="25">
        <f ca="1">SUMIFS(Import!BR$2:BR$166,Import!$F$2:$F$166,$F193,Import!$G$2:$G$166,$G193)</f>
        <v>0</v>
      </c>
      <c r="BW193" s="25">
        <f ca="1">SUMIFS(Import!BW$2:BW$166,Import!$F$2:$F$166,$F193,Import!$G$2:$G$166,$G193)</f>
        <v>0</v>
      </c>
      <c r="BX193" s="25">
        <f ca="1">SUMIFS(Import!BX$2:BX$166,Import!$F$2:$F$166,$F193,Import!$G$2:$G$166,$G193)</f>
        <v>0</v>
      </c>
      <c r="BY193" s="25">
        <f ca="1">SUMIFS(Import!BY$2:BY$166,Import!$F$2:$F$166,$F193,Import!$G$2:$G$166,$G193)</f>
        <v>0</v>
      </c>
      <c r="CD193" s="25">
        <f ca="1">SUMIFS(Import!CD$2:CD$166,Import!$F$2:$F$166,$F193,Import!$G$2:$G$166,$G193)</f>
        <v>0</v>
      </c>
      <c r="CE193" s="25">
        <f ca="1">SUMIFS(Import!CE$2:CE$166,Import!$F$2:$F$166,$F193,Import!$G$2:$G$166,$G193)</f>
        <v>0</v>
      </c>
      <c r="CF193" s="25">
        <f ca="1">SUMIFS(Import!CF$2:CF$166,Import!$F$2:$F$166,$F193,Import!$G$2:$G$166,$G193)</f>
        <v>0</v>
      </c>
      <c r="CK193" s="25">
        <f ca="1">SUMIFS(Import!CK$2:CK$166,Import!$F$2:$F$166,$F193,Import!$G$2:$G$166,$G193)</f>
        <v>0</v>
      </c>
      <c r="CL193" s="25">
        <f ca="1">SUMIFS(Import!CL$2:CL$166,Import!$F$2:$F$166,$F193,Import!$G$2:$G$166,$G193)</f>
        <v>0</v>
      </c>
      <c r="CM193" s="25">
        <f ca="1">SUMIFS(Import!CM$2:CM$166,Import!$F$2:$F$166,$F193,Import!$G$2:$G$166,$G193)</f>
        <v>0</v>
      </c>
      <c r="CR193" s="25">
        <f ca="1">SUMIFS(Import!CR$2:CR$166,Import!$F$2:$F$166,$F193,Import!$G$2:$G$166,$G193)</f>
        <v>0</v>
      </c>
      <c r="CS193" s="25">
        <f ca="1">SUMIFS(Import!CS$2:CS$166,Import!$F$2:$F$166,$F193,Import!$G$2:$G$166,$G193)</f>
        <v>0</v>
      </c>
      <c r="CT193" s="25">
        <f ca="1">SUMIFS(Import!CT$2:CT$166,Import!$F$2:$F$166,$F193,Import!$G$2:$G$166,$G193)</f>
        <v>0</v>
      </c>
    </row>
    <row r="194" spans="1:98" s="25" customFormat="1" x14ac:dyDescent="0.15">
      <c r="A194" s="109" t="s">
        <v>28</v>
      </c>
      <c r="B194" s="25" t="s">
        <v>29</v>
      </c>
      <c r="C194" s="25">
        <v>1</v>
      </c>
      <c r="D194" s="25" t="s">
        <v>30</v>
      </c>
      <c r="E194" s="25">
        <v>46</v>
      </c>
      <c r="F194" s="25" t="s">
        <v>74</v>
      </c>
      <c r="G194" s="25">
        <v>3</v>
      </c>
      <c r="H194" s="156">
        <f>IF(SUMIFS(Import!H$2:H$237,Import!$F$2:$F$237,$F194,Import!$G$2:$G$237,$G194)=0,Data_T1!$H194,SUMIFS(Import!H$2:H$237,Import!$F$2:$F$237,$F194,Import!$G$2:$G$237,$G194))</f>
        <v>115</v>
      </c>
      <c r="I194" s="156">
        <f>SUMIFS(Import!I$2:I$237,Import!$F$2:$F$237,$F194,Import!$G$2:$G$237,$G194)</f>
        <v>44</v>
      </c>
      <c r="J194" s="25">
        <f>SUMIFS(Import!J$2:J$237,Import!$F$2:$F$237,$F194,Import!$G$2:$G$237,$G194)</f>
        <v>38.26</v>
      </c>
      <c r="K194" s="156">
        <f>SUMIFS(Import!K$2:K$237,Import!$F$2:$F$237,$F194,Import!$G$2:$G$237,$G194)</f>
        <v>71</v>
      </c>
      <c r="L194" s="25">
        <f>SUMIFS(Import!L$2:L$237,Import!$F$2:$F$237,$F194,Import!$G$2:$G$237,$G194)</f>
        <v>61.74</v>
      </c>
      <c r="M194" s="156">
        <f>SUMIFS(Import!M$2:M$237,Import!$F$2:$F$237,$F194,Import!$G$2:$G$237,$G194)</f>
        <v>2</v>
      </c>
      <c r="N194" s="25">
        <f>SUMIFS(Import!N$2:N$237,Import!$F$2:$F$237,$F194,Import!$G$2:$G$237,$G194)</f>
        <v>1.74</v>
      </c>
      <c r="O194" s="25">
        <f>SUMIFS(Import!O$2:O$237,Import!$F$2:$F$237,$F194,Import!$G$2:$G$237,$G194)</f>
        <v>2.82</v>
      </c>
      <c r="P194" s="156">
        <f>SUMIFS(Import!P$2:P$237,Import!$F$2:$F$237,$F194,Import!$G$2:$G$237,$G194)</f>
        <v>0</v>
      </c>
      <c r="Q194" s="25">
        <f>SUMIFS(Import!Q$2:Q$237,Import!$F$2:$F$237,$F194,Import!$G$2:$G$237,$G194)</f>
        <v>0</v>
      </c>
      <c r="R194" s="25">
        <f>SUMIFS(Import!R$2:R$237,Import!$F$2:$F$237,$F194,Import!$G$2:$G$237,$G194)</f>
        <v>0</v>
      </c>
      <c r="S194" s="156">
        <f>SUMIFS(Import!S$2:S$237,Import!$F$2:$F$237,$F194,Import!$G$2:$G$237,$G194)</f>
        <v>69</v>
      </c>
      <c r="T194" s="25">
        <f>SUMIFS(Import!T$2:T$237,Import!$F$2:$F$237,$F194,Import!$G$2:$G$237,$G194)</f>
        <v>60</v>
      </c>
      <c r="U194" s="25">
        <f>SUMIFS(Import!U$2:U$237,Import!$F$2:$F$237,$F194,Import!$G$2:$G$237,$G194)</f>
        <v>97.18</v>
      </c>
      <c r="V194" s="25">
        <v>1</v>
      </c>
      <c r="W194" s="25" t="s">
        <v>32</v>
      </c>
      <c r="X194" s="25" t="s">
        <v>33</v>
      </c>
      <c r="Y194" s="25" t="s">
        <v>34</v>
      </c>
      <c r="Z194" s="160">
        <f>SUMIFS(Import!Z$2:Z$237,Import!$F$2:$F$237,$F194,Import!$G$2:$G$237,$G194)</f>
        <v>19</v>
      </c>
      <c r="AA194" s="25">
        <f>SUMIFS(Import!AA$2:AA$237,Import!$F$2:$F$237,$F194,Import!$G$2:$G$237,$G194)</f>
        <v>16.52</v>
      </c>
      <c r="AB194" s="176">
        <f>SUMIFS(Import!AB$2:AB$237,Import!$F$2:$F$237,$F194,Import!$G$2:$G$237,$G194)</f>
        <v>27.54</v>
      </c>
      <c r="AC194" s="25">
        <v>2</v>
      </c>
      <c r="AD194" s="25" t="s">
        <v>35</v>
      </c>
      <c r="AE194" s="25" t="s">
        <v>36</v>
      </c>
      <c r="AF194" s="25" t="s">
        <v>37</v>
      </c>
      <c r="AG194" s="160">
        <f>SUMIFS(Import!AG$2:AG$237,Import!$F$2:$F$237,$F194,Import!$G$2:$G$237,$G194)</f>
        <v>50</v>
      </c>
      <c r="AH194" s="25">
        <f>SUMIFS(Import!AH$2:AH$237,Import!$F$2:$F$237,$F194,Import!$G$2:$G$237,$G194)</f>
        <v>43.48</v>
      </c>
      <c r="AI194" s="118">
        <f>SUMIFS(Import!AI$2:AI$237,Import!$F$2:$F$237,$F194,Import!$G$2:$G$237,$G194)</f>
        <v>72.459999999999994</v>
      </c>
      <c r="AN194" s="25">
        <f ca="1">SUMIFS(Import!AN$2:AN$166,Import!$F$2:$F$166,$F194,Import!$G$2:$G$166,$G194)</f>
        <v>0</v>
      </c>
      <c r="AO194" s="25">
        <f ca="1">SUMIFS(Import!AO$2:AO$166,Import!$F$2:$F$166,$F194,Import!$G$2:$G$166,$G194)</f>
        <v>0</v>
      </c>
      <c r="AP194" s="25">
        <f ca="1">SUMIFS(Import!AP$2:AP$166,Import!$F$2:$F$166,$F194,Import!$G$2:$G$166,$G194)</f>
        <v>0</v>
      </c>
      <c r="AU194" s="25">
        <f ca="1">SUMIFS(Import!AU$2:AU$166,Import!$F$2:$F$166,$F194,Import!$G$2:$G$166,$G194)</f>
        <v>0</v>
      </c>
      <c r="AV194" s="25">
        <f ca="1">SUMIFS(Import!AV$2:AV$166,Import!$F$2:$F$166,$F194,Import!$G$2:$G$166,$G194)</f>
        <v>0</v>
      </c>
      <c r="AW194" s="25">
        <f ca="1">SUMIFS(Import!AW$2:AW$166,Import!$F$2:$F$166,$F194,Import!$G$2:$G$166,$G194)</f>
        <v>0</v>
      </c>
      <c r="BB194" s="25">
        <f ca="1">SUMIFS(Import!BB$2:BB$166,Import!$F$2:$F$166,$F194,Import!$G$2:$G$166,$G194)</f>
        <v>0</v>
      </c>
      <c r="BC194" s="25">
        <f ca="1">SUMIFS(Import!BC$2:BC$166,Import!$F$2:$F$166,$F194,Import!$G$2:$G$166,$G194)</f>
        <v>0</v>
      </c>
      <c r="BD194" s="25">
        <f ca="1">SUMIFS(Import!BD$2:BD$166,Import!$F$2:$F$166,$F194,Import!$G$2:$G$166,$G194)</f>
        <v>0</v>
      </c>
      <c r="BI194" s="25">
        <f ca="1">SUMIFS(Import!BI$2:BI$166,Import!$F$2:$F$166,$F194,Import!$G$2:$G$166,$G194)</f>
        <v>0</v>
      </c>
      <c r="BJ194" s="25">
        <f ca="1">SUMIFS(Import!BJ$2:BJ$166,Import!$F$2:$F$166,$F194,Import!$G$2:$G$166,$G194)</f>
        <v>0</v>
      </c>
      <c r="BK194" s="25">
        <f ca="1">SUMIFS(Import!BK$2:BK$166,Import!$F$2:$F$166,$F194,Import!$G$2:$G$166,$G194)</f>
        <v>0</v>
      </c>
      <c r="BP194" s="25">
        <f ca="1">SUMIFS(Import!BP$2:BP$166,Import!$F$2:$F$166,$F194,Import!$G$2:$G$166,$G194)</f>
        <v>0</v>
      </c>
      <c r="BQ194" s="25">
        <f ca="1">SUMIFS(Import!BQ$2:BQ$166,Import!$F$2:$F$166,$F194,Import!$G$2:$G$166,$G194)</f>
        <v>0</v>
      </c>
      <c r="BR194" s="25">
        <f ca="1">SUMIFS(Import!BR$2:BR$166,Import!$F$2:$F$166,$F194,Import!$G$2:$G$166,$G194)</f>
        <v>0</v>
      </c>
      <c r="BW194" s="25">
        <f ca="1">SUMIFS(Import!BW$2:BW$166,Import!$F$2:$F$166,$F194,Import!$G$2:$G$166,$G194)</f>
        <v>0</v>
      </c>
      <c r="BX194" s="25">
        <f ca="1">SUMIFS(Import!BX$2:BX$166,Import!$F$2:$F$166,$F194,Import!$G$2:$G$166,$G194)</f>
        <v>0</v>
      </c>
      <c r="BY194" s="25">
        <f ca="1">SUMIFS(Import!BY$2:BY$166,Import!$F$2:$F$166,$F194,Import!$G$2:$G$166,$G194)</f>
        <v>0</v>
      </c>
      <c r="CD194" s="25">
        <f ca="1">SUMIFS(Import!CD$2:CD$166,Import!$F$2:$F$166,$F194,Import!$G$2:$G$166,$G194)</f>
        <v>0</v>
      </c>
      <c r="CE194" s="25">
        <f ca="1">SUMIFS(Import!CE$2:CE$166,Import!$F$2:$F$166,$F194,Import!$G$2:$G$166,$G194)</f>
        <v>0</v>
      </c>
      <c r="CF194" s="25">
        <f ca="1">SUMIFS(Import!CF$2:CF$166,Import!$F$2:$F$166,$F194,Import!$G$2:$G$166,$G194)</f>
        <v>0</v>
      </c>
      <c r="CK194" s="25">
        <f ca="1">SUMIFS(Import!CK$2:CK$166,Import!$F$2:$F$166,$F194,Import!$G$2:$G$166,$G194)</f>
        <v>0</v>
      </c>
      <c r="CL194" s="25">
        <f ca="1">SUMIFS(Import!CL$2:CL$166,Import!$F$2:$F$166,$F194,Import!$G$2:$G$166,$G194)</f>
        <v>0</v>
      </c>
      <c r="CM194" s="25">
        <f ca="1">SUMIFS(Import!CM$2:CM$166,Import!$F$2:$F$166,$F194,Import!$G$2:$G$166,$G194)</f>
        <v>0</v>
      </c>
      <c r="CR194" s="25">
        <f ca="1">SUMIFS(Import!CR$2:CR$166,Import!$F$2:$F$166,$F194,Import!$G$2:$G$166,$G194)</f>
        <v>0</v>
      </c>
      <c r="CS194" s="25">
        <f ca="1">SUMIFS(Import!CS$2:CS$166,Import!$F$2:$F$166,$F194,Import!$G$2:$G$166,$G194)</f>
        <v>0</v>
      </c>
      <c r="CT194" s="25">
        <f ca="1">SUMIFS(Import!CT$2:CT$166,Import!$F$2:$F$166,$F194,Import!$G$2:$G$166,$G194)</f>
        <v>0</v>
      </c>
    </row>
    <row r="195" spans="1:98" s="82" customFormat="1" ht="14" thickBot="1" x14ac:dyDescent="0.2">
      <c r="A195" s="108" t="s">
        <v>28</v>
      </c>
      <c r="B195" s="82" t="s">
        <v>29</v>
      </c>
      <c r="C195" s="82">
        <v>1</v>
      </c>
      <c r="D195" s="82" t="s">
        <v>30</v>
      </c>
      <c r="E195" s="82">
        <v>46</v>
      </c>
      <c r="F195" s="82" t="s">
        <v>74</v>
      </c>
      <c r="G195" s="82">
        <v>4</v>
      </c>
      <c r="H195" s="155">
        <f>IF(SUMIFS(Import!H$2:H$237,Import!$F$2:$F$237,$F195,Import!$G$2:$G$237,$G195)=0,Data_T1!$H195,SUMIFS(Import!H$2:H$237,Import!$F$2:$F$237,$F195,Import!$G$2:$G$237,$G195))</f>
        <v>90</v>
      </c>
      <c r="I195" s="155">
        <f>SUMIFS(Import!I$2:I$237,Import!$F$2:$F$237,$F195,Import!$G$2:$G$237,$G195)</f>
        <v>33</v>
      </c>
      <c r="J195" s="82">
        <f>SUMIFS(Import!J$2:J$237,Import!$F$2:$F$237,$F195,Import!$G$2:$G$237,$G195)</f>
        <v>36.67</v>
      </c>
      <c r="K195" s="155">
        <f>SUMIFS(Import!K$2:K$237,Import!$F$2:$F$237,$F195,Import!$G$2:$G$237,$G195)</f>
        <v>57</v>
      </c>
      <c r="L195" s="82">
        <f>SUMIFS(Import!L$2:L$237,Import!$F$2:$F$237,$F195,Import!$G$2:$G$237,$G195)</f>
        <v>63.33</v>
      </c>
      <c r="M195" s="155">
        <f>SUMIFS(Import!M$2:M$237,Import!$F$2:$F$237,$F195,Import!$G$2:$G$237,$G195)</f>
        <v>2</v>
      </c>
      <c r="N195" s="82">
        <f>SUMIFS(Import!N$2:N$237,Import!$F$2:$F$237,$F195,Import!$G$2:$G$237,$G195)</f>
        <v>2.2200000000000002</v>
      </c>
      <c r="O195" s="82">
        <f>SUMIFS(Import!O$2:O$237,Import!$F$2:$F$237,$F195,Import!$G$2:$G$237,$G195)</f>
        <v>3.51</v>
      </c>
      <c r="P195" s="155">
        <f>SUMIFS(Import!P$2:P$237,Import!$F$2:$F$237,$F195,Import!$G$2:$G$237,$G195)</f>
        <v>0</v>
      </c>
      <c r="Q195" s="82">
        <f>SUMIFS(Import!Q$2:Q$237,Import!$F$2:$F$237,$F195,Import!$G$2:$G$237,$G195)</f>
        <v>0</v>
      </c>
      <c r="R195" s="82">
        <f>SUMIFS(Import!R$2:R$237,Import!$F$2:$F$237,$F195,Import!$G$2:$G$237,$G195)</f>
        <v>0</v>
      </c>
      <c r="S195" s="155">
        <f>SUMIFS(Import!S$2:S$237,Import!$F$2:$F$237,$F195,Import!$G$2:$G$237,$G195)</f>
        <v>55</v>
      </c>
      <c r="T195" s="82">
        <f>SUMIFS(Import!T$2:T$237,Import!$F$2:$F$237,$F195,Import!$G$2:$G$237,$G195)</f>
        <v>61.11</v>
      </c>
      <c r="U195" s="82">
        <f>SUMIFS(Import!U$2:U$237,Import!$F$2:$F$237,$F195,Import!$G$2:$G$237,$G195)</f>
        <v>96.49</v>
      </c>
      <c r="V195" s="82">
        <v>1</v>
      </c>
      <c r="W195" s="82" t="s">
        <v>32</v>
      </c>
      <c r="X195" s="82" t="s">
        <v>33</v>
      </c>
      <c r="Y195" s="82" t="s">
        <v>34</v>
      </c>
      <c r="Z195" s="159">
        <f>SUMIFS(Import!Z$2:Z$237,Import!$F$2:$F$237,$F195,Import!$G$2:$G$237,$G195)</f>
        <v>15</v>
      </c>
      <c r="AA195" s="82">
        <f>SUMIFS(Import!AA$2:AA$237,Import!$F$2:$F$237,$F195,Import!$G$2:$G$237,$G195)</f>
        <v>16.670000000000002</v>
      </c>
      <c r="AB195" s="170">
        <f>SUMIFS(Import!AB$2:AB$237,Import!$F$2:$F$237,$F195,Import!$G$2:$G$237,$G195)</f>
        <v>27.27</v>
      </c>
      <c r="AC195" s="82">
        <v>2</v>
      </c>
      <c r="AD195" s="82" t="s">
        <v>35</v>
      </c>
      <c r="AE195" s="82" t="s">
        <v>36</v>
      </c>
      <c r="AF195" s="82" t="s">
        <v>37</v>
      </c>
      <c r="AG195" s="159">
        <f>SUMIFS(Import!AG$2:AG$237,Import!$F$2:$F$237,$F195,Import!$G$2:$G$237,$G195)</f>
        <v>40</v>
      </c>
      <c r="AH195" s="82">
        <f>SUMIFS(Import!AH$2:AH$237,Import!$F$2:$F$237,$F195,Import!$G$2:$G$237,$G195)</f>
        <v>44.44</v>
      </c>
      <c r="AI195" s="119">
        <f>SUMIFS(Import!AI$2:AI$237,Import!$F$2:$F$237,$F195,Import!$G$2:$G$237,$G195)</f>
        <v>72.73</v>
      </c>
      <c r="AN195" s="82">
        <f ca="1">SUMIFS(Import!AN$2:AN$166,Import!$F$2:$F$166,$F195,Import!$G$2:$G$166,$G195)</f>
        <v>0</v>
      </c>
      <c r="AO195" s="82">
        <f ca="1">SUMIFS(Import!AO$2:AO$166,Import!$F$2:$F$166,$F195,Import!$G$2:$G$166,$G195)</f>
        <v>0</v>
      </c>
      <c r="AP195" s="82">
        <f ca="1">SUMIFS(Import!AP$2:AP$166,Import!$F$2:$F$166,$F195,Import!$G$2:$G$166,$G195)</f>
        <v>0</v>
      </c>
      <c r="AU195" s="82">
        <f ca="1">SUMIFS(Import!AU$2:AU$166,Import!$F$2:$F$166,$F195,Import!$G$2:$G$166,$G195)</f>
        <v>0</v>
      </c>
      <c r="AV195" s="82">
        <f ca="1">SUMIFS(Import!AV$2:AV$166,Import!$F$2:$F$166,$F195,Import!$G$2:$G$166,$G195)</f>
        <v>0</v>
      </c>
      <c r="AW195" s="82">
        <f ca="1">SUMIFS(Import!AW$2:AW$166,Import!$F$2:$F$166,$F195,Import!$G$2:$G$166,$G195)</f>
        <v>0</v>
      </c>
      <c r="BB195" s="82">
        <f ca="1">SUMIFS(Import!BB$2:BB$166,Import!$F$2:$F$166,$F195,Import!$G$2:$G$166,$G195)</f>
        <v>0</v>
      </c>
      <c r="BC195" s="82">
        <f ca="1">SUMIFS(Import!BC$2:BC$166,Import!$F$2:$F$166,$F195,Import!$G$2:$G$166,$G195)</f>
        <v>0</v>
      </c>
      <c r="BD195" s="82">
        <f ca="1">SUMIFS(Import!BD$2:BD$166,Import!$F$2:$F$166,$F195,Import!$G$2:$G$166,$G195)</f>
        <v>0</v>
      </c>
      <c r="BI195" s="82">
        <f ca="1">SUMIFS(Import!BI$2:BI$166,Import!$F$2:$F$166,$F195,Import!$G$2:$G$166,$G195)</f>
        <v>0</v>
      </c>
      <c r="BJ195" s="82">
        <f ca="1">SUMIFS(Import!BJ$2:BJ$166,Import!$F$2:$F$166,$F195,Import!$G$2:$G$166,$G195)</f>
        <v>0</v>
      </c>
      <c r="BK195" s="82">
        <f ca="1">SUMIFS(Import!BK$2:BK$166,Import!$F$2:$F$166,$F195,Import!$G$2:$G$166,$G195)</f>
        <v>0</v>
      </c>
      <c r="BP195" s="82">
        <f ca="1">SUMIFS(Import!BP$2:BP$166,Import!$F$2:$F$166,$F195,Import!$G$2:$G$166,$G195)</f>
        <v>0</v>
      </c>
      <c r="BQ195" s="82">
        <f ca="1">SUMIFS(Import!BQ$2:BQ$166,Import!$F$2:$F$166,$F195,Import!$G$2:$G$166,$G195)</f>
        <v>0</v>
      </c>
      <c r="BR195" s="82">
        <f ca="1">SUMIFS(Import!BR$2:BR$166,Import!$F$2:$F$166,$F195,Import!$G$2:$G$166,$G195)</f>
        <v>0</v>
      </c>
      <c r="BW195" s="82">
        <f ca="1">SUMIFS(Import!BW$2:BW$166,Import!$F$2:$F$166,$F195,Import!$G$2:$G$166,$G195)</f>
        <v>0</v>
      </c>
      <c r="BX195" s="82">
        <f ca="1">SUMIFS(Import!BX$2:BX$166,Import!$F$2:$F$166,$F195,Import!$G$2:$G$166,$G195)</f>
        <v>0</v>
      </c>
      <c r="BY195" s="82">
        <f ca="1">SUMIFS(Import!BY$2:BY$166,Import!$F$2:$F$166,$F195,Import!$G$2:$G$166,$G195)</f>
        <v>0</v>
      </c>
      <c r="CD195" s="82">
        <f ca="1">SUMIFS(Import!CD$2:CD$166,Import!$F$2:$F$166,$F195,Import!$G$2:$G$166,$G195)</f>
        <v>0</v>
      </c>
      <c r="CE195" s="82">
        <f ca="1">SUMIFS(Import!CE$2:CE$166,Import!$F$2:$F$166,$F195,Import!$G$2:$G$166,$G195)</f>
        <v>0</v>
      </c>
      <c r="CF195" s="82">
        <f ca="1">SUMIFS(Import!CF$2:CF$166,Import!$F$2:$F$166,$F195,Import!$G$2:$G$166,$G195)</f>
        <v>0</v>
      </c>
      <c r="CK195" s="82">
        <f ca="1">SUMIFS(Import!CK$2:CK$166,Import!$F$2:$F$166,$F195,Import!$G$2:$G$166,$G195)</f>
        <v>0</v>
      </c>
      <c r="CL195" s="82">
        <f ca="1">SUMIFS(Import!CL$2:CL$166,Import!$F$2:$F$166,$F195,Import!$G$2:$G$166,$G195)</f>
        <v>0</v>
      </c>
      <c r="CM195" s="82">
        <f ca="1">SUMIFS(Import!CM$2:CM$166,Import!$F$2:$F$166,$F195,Import!$G$2:$G$166,$G195)</f>
        <v>0</v>
      </c>
      <c r="CR195" s="82">
        <f ca="1">SUMIFS(Import!CR$2:CR$166,Import!$F$2:$F$166,$F195,Import!$G$2:$G$166,$G195)</f>
        <v>0</v>
      </c>
      <c r="CS195" s="82">
        <f ca="1">SUMIFS(Import!CS$2:CS$166,Import!$F$2:$F$166,$F195,Import!$G$2:$G$166,$G195)</f>
        <v>0</v>
      </c>
      <c r="CT195" s="82">
        <f ca="1">SUMIFS(Import!CT$2:CT$166,Import!$F$2:$F$166,$F195,Import!$G$2:$G$166,$G195)</f>
        <v>0</v>
      </c>
    </row>
    <row r="196" spans="1:98" s="107" customFormat="1" x14ac:dyDescent="0.15">
      <c r="A196" s="106" t="s">
        <v>28</v>
      </c>
      <c r="B196" s="107" t="s">
        <v>29</v>
      </c>
      <c r="C196" s="107">
        <v>2</v>
      </c>
      <c r="D196" s="107" t="s">
        <v>49</v>
      </c>
      <c r="E196" s="107">
        <v>47</v>
      </c>
      <c r="F196" s="107" t="s">
        <v>75</v>
      </c>
      <c r="G196" s="107">
        <v>1</v>
      </c>
      <c r="H196" s="154">
        <f>IF(SUMIFS(Import!H$2:H$237,Import!$F$2:$F$237,$F196,Import!$G$2:$G$237,$G196)=0,Data_T1!$H196,SUMIFS(Import!H$2:H$237,Import!$F$2:$F$237,$F196,Import!$G$2:$G$237,$G196))</f>
        <v>1139</v>
      </c>
      <c r="I196" s="154">
        <f>SUMIFS(Import!I$2:I$237,Import!$F$2:$F$237,$F196,Import!$G$2:$G$237,$G196)</f>
        <v>649</v>
      </c>
      <c r="J196" s="107">
        <f>SUMIFS(Import!J$2:J$237,Import!$F$2:$F$237,$F196,Import!$G$2:$G$237,$G196)</f>
        <v>56.98</v>
      </c>
      <c r="K196" s="154">
        <f>SUMIFS(Import!K$2:K$237,Import!$F$2:$F$237,$F196,Import!$G$2:$G$237,$G196)</f>
        <v>490</v>
      </c>
      <c r="L196" s="107">
        <f>SUMIFS(Import!L$2:L$237,Import!$F$2:$F$237,$F196,Import!$G$2:$G$237,$G196)</f>
        <v>43.02</v>
      </c>
      <c r="M196" s="154">
        <f>SUMIFS(Import!M$2:M$237,Import!$F$2:$F$237,$F196,Import!$G$2:$G$237,$G196)</f>
        <v>13</v>
      </c>
      <c r="N196" s="107">
        <f>SUMIFS(Import!N$2:N$237,Import!$F$2:$F$237,$F196,Import!$G$2:$G$237,$G196)</f>
        <v>1.1399999999999999</v>
      </c>
      <c r="O196" s="107">
        <f>SUMIFS(Import!O$2:O$237,Import!$F$2:$F$237,$F196,Import!$G$2:$G$237,$G196)</f>
        <v>2.65</v>
      </c>
      <c r="P196" s="154">
        <f>SUMIFS(Import!P$2:P$237,Import!$F$2:$F$237,$F196,Import!$G$2:$G$237,$G196)</f>
        <v>11</v>
      </c>
      <c r="Q196" s="107">
        <f>SUMIFS(Import!Q$2:Q$237,Import!$F$2:$F$237,$F196,Import!$G$2:$G$237,$G196)</f>
        <v>0.97</v>
      </c>
      <c r="R196" s="107">
        <f>SUMIFS(Import!R$2:R$237,Import!$F$2:$F$237,$F196,Import!$G$2:$G$237,$G196)</f>
        <v>2.2400000000000002</v>
      </c>
      <c r="S196" s="154">
        <f>SUMIFS(Import!S$2:S$237,Import!$F$2:$F$237,$F196,Import!$G$2:$G$237,$G196)</f>
        <v>466</v>
      </c>
      <c r="T196" s="107">
        <f>SUMIFS(Import!T$2:T$237,Import!$F$2:$F$237,$F196,Import!$G$2:$G$237,$G196)</f>
        <v>40.909999999999997</v>
      </c>
      <c r="U196" s="107">
        <f>SUMIFS(Import!U$2:U$237,Import!$F$2:$F$237,$F196,Import!$G$2:$G$237,$G196)</f>
        <v>95.1</v>
      </c>
      <c r="V196" s="107">
        <v>1</v>
      </c>
      <c r="W196" s="107" t="s">
        <v>32</v>
      </c>
      <c r="X196" s="107" t="s">
        <v>33</v>
      </c>
      <c r="Y196" s="107" t="s">
        <v>34</v>
      </c>
      <c r="Z196" s="158">
        <f>SUMIFS(Import!Z$2:Z$237,Import!$F$2:$F$237,$F196,Import!$G$2:$G$237,$G196)</f>
        <v>282</v>
      </c>
      <c r="AA196" s="107">
        <f>SUMIFS(Import!AA$2:AA$237,Import!$F$2:$F$237,$F196,Import!$G$2:$G$237,$G196)</f>
        <v>24.76</v>
      </c>
      <c r="AB196" s="173">
        <f>SUMIFS(Import!AB$2:AB$237,Import!$F$2:$F$237,$F196,Import!$G$2:$G$237,$G196)</f>
        <v>60.52</v>
      </c>
      <c r="AC196" s="107">
        <v>2</v>
      </c>
      <c r="AD196" s="107" t="s">
        <v>35</v>
      </c>
      <c r="AE196" s="107" t="s">
        <v>36</v>
      </c>
      <c r="AF196" s="107" t="s">
        <v>37</v>
      </c>
      <c r="AG196" s="158">
        <f>SUMIFS(Import!AG$2:AG$237,Import!$F$2:$F$237,$F196,Import!$G$2:$G$237,$G196)</f>
        <v>184</v>
      </c>
      <c r="AH196" s="107">
        <f>SUMIFS(Import!AH$2:AH$237,Import!$F$2:$F$237,$F196,Import!$G$2:$G$237,$G196)</f>
        <v>16.149999999999999</v>
      </c>
      <c r="AI196" s="117">
        <f>SUMIFS(Import!AI$2:AI$237,Import!$F$2:$F$237,$F196,Import!$G$2:$G$237,$G196)</f>
        <v>39.479999999999997</v>
      </c>
      <c r="AN196" s="107">
        <f ca="1">SUMIFS(Import!AN$2:AN$166,Import!$F$2:$F$166,$F196,Import!$G$2:$G$166,$G196)</f>
        <v>0</v>
      </c>
      <c r="AO196" s="107">
        <f ca="1">SUMIFS(Import!AO$2:AO$166,Import!$F$2:$F$166,$F196,Import!$G$2:$G$166,$G196)</f>
        <v>0</v>
      </c>
      <c r="AP196" s="107">
        <f ca="1">SUMIFS(Import!AP$2:AP$166,Import!$F$2:$F$166,$F196,Import!$G$2:$G$166,$G196)</f>
        <v>0</v>
      </c>
      <c r="AU196" s="107">
        <f ca="1">SUMIFS(Import!AU$2:AU$166,Import!$F$2:$F$166,$F196,Import!$G$2:$G$166,$G196)</f>
        <v>0</v>
      </c>
      <c r="AV196" s="107">
        <f ca="1">SUMIFS(Import!AV$2:AV$166,Import!$F$2:$F$166,$F196,Import!$G$2:$G$166,$G196)</f>
        <v>0</v>
      </c>
      <c r="AW196" s="107">
        <f ca="1">SUMIFS(Import!AW$2:AW$166,Import!$F$2:$F$166,$F196,Import!$G$2:$G$166,$G196)</f>
        <v>0</v>
      </c>
      <c r="BB196" s="107">
        <f ca="1">SUMIFS(Import!BB$2:BB$166,Import!$F$2:$F$166,$F196,Import!$G$2:$G$166,$G196)</f>
        <v>0</v>
      </c>
      <c r="BC196" s="107">
        <f ca="1">SUMIFS(Import!BC$2:BC$166,Import!$F$2:$F$166,$F196,Import!$G$2:$G$166,$G196)</f>
        <v>0</v>
      </c>
      <c r="BD196" s="107">
        <f ca="1">SUMIFS(Import!BD$2:BD$166,Import!$F$2:$F$166,$F196,Import!$G$2:$G$166,$G196)</f>
        <v>0</v>
      </c>
      <c r="BI196" s="107">
        <f ca="1">SUMIFS(Import!BI$2:BI$166,Import!$F$2:$F$166,$F196,Import!$G$2:$G$166,$G196)</f>
        <v>0</v>
      </c>
      <c r="BJ196" s="107">
        <f ca="1">SUMIFS(Import!BJ$2:BJ$166,Import!$F$2:$F$166,$F196,Import!$G$2:$G$166,$G196)</f>
        <v>0</v>
      </c>
      <c r="BK196" s="107">
        <f ca="1">SUMIFS(Import!BK$2:BK$166,Import!$F$2:$F$166,$F196,Import!$G$2:$G$166,$G196)</f>
        <v>0</v>
      </c>
      <c r="BP196" s="107">
        <f ca="1">SUMIFS(Import!BP$2:BP$166,Import!$F$2:$F$166,$F196,Import!$G$2:$G$166,$G196)</f>
        <v>0</v>
      </c>
      <c r="BQ196" s="107">
        <f ca="1">SUMIFS(Import!BQ$2:BQ$166,Import!$F$2:$F$166,$F196,Import!$G$2:$G$166,$G196)</f>
        <v>0</v>
      </c>
      <c r="BR196" s="107">
        <f ca="1">SUMIFS(Import!BR$2:BR$166,Import!$F$2:$F$166,$F196,Import!$G$2:$G$166,$G196)</f>
        <v>0</v>
      </c>
      <c r="BW196" s="107">
        <f ca="1">SUMIFS(Import!BW$2:BW$166,Import!$F$2:$F$166,$F196,Import!$G$2:$G$166,$G196)</f>
        <v>0</v>
      </c>
      <c r="BX196" s="107">
        <f ca="1">SUMIFS(Import!BX$2:BX$166,Import!$F$2:$F$166,$F196,Import!$G$2:$G$166,$G196)</f>
        <v>0</v>
      </c>
      <c r="BY196" s="107">
        <f ca="1">SUMIFS(Import!BY$2:BY$166,Import!$F$2:$F$166,$F196,Import!$G$2:$G$166,$G196)</f>
        <v>0</v>
      </c>
      <c r="CD196" s="107">
        <f ca="1">SUMIFS(Import!CD$2:CD$166,Import!$F$2:$F$166,$F196,Import!$G$2:$G$166,$G196)</f>
        <v>0</v>
      </c>
      <c r="CE196" s="107">
        <f ca="1">SUMIFS(Import!CE$2:CE$166,Import!$F$2:$F$166,$F196,Import!$G$2:$G$166,$G196)</f>
        <v>0</v>
      </c>
      <c r="CF196" s="107">
        <f ca="1">SUMIFS(Import!CF$2:CF$166,Import!$F$2:$F$166,$F196,Import!$G$2:$G$166,$G196)</f>
        <v>0</v>
      </c>
      <c r="CK196" s="107">
        <f ca="1">SUMIFS(Import!CK$2:CK$166,Import!$F$2:$F$166,$F196,Import!$G$2:$G$166,$G196)</f>
        <v>0</v>
      </c>
      <c r="CL196" s="107">
        <f ca="1">SUMIFS(Import!CL$2:CL$166,Import!$F$2:$F$166,$F196,Import!$G$2:$G$166,$G196)</f>
        <v>0</v>
      </c>
      <c r="CM196" s="107">
        <f ca="1">SUMIFS(Import!CM$2:CM$166,Import!$F$2:$F$166,$F196,Import!$G$2:$G$166,$G196)</f>
        <v>0</v>
      </c>
      <c r="CR196" s="107">
        <f ca="1">SUMIFS(Import!CR$2:CR$166,Import!$F$2:$F$166,$F196,Import!$G$2:$G$166,$G196)</f>
        <v>0</v>
      </c>
      <c r="CS196" s="107">
        <f ca="1">SUMIFS(Import!CS$2:CS$166,Import!$F$2:$F$166,$F196,Import!$G$2:$G$166,$G196)</f>
        <v>0</v>
      </c>
      <c r="CT196" s="107">
        <f ca="1">SUMIFS(Import!CT$2:CT$166,Import!$F$2:$F$166,$F196,Import!$G$2:$G$166,$G196)</f>
        <v>0</v>
      </c>
    </row>
    <row r="197" spans="1:98" s="25" customFormat="1" x14ac:dyDescent="0.15">
      <c r="A197" s="109" t="s">
        <v>28</v>
      </c>
      <c r="B197" s="25" t="s">
        <v>29</v>
      </c>
      <c r="C197" s="25">
        <v>2</v>
      </c>
      <c r="D197" s="25" t="s">
        <v>49</v>
      </c>
      <c r="E197" s="25">
        <v>47</v>
      </c>
      <c r="F197" s="25" t="s">
        <v>75</v>
      </c>
      <c r="G197" s="25">
        <v>2</v>
      </c>
      <c r="H197" s="156">
        <f>IF(SUMIFS(Import!H$2:H$237,Import!$F$2:$F$237,$F197,Import!$G$2:$G$237,$G197)=0,Data_T1!$H197,SUMIFS(Import!H$2:H$237,Import!$F$2:$F$237,$F197,Import!$G$2:$G$237,$G197))</f>
        <v>1004</v>
      </c>
      <c r="I197" s="156">
        <f>SUMIFS(Import!I$2:I$237,Import!$F$2:$F$237,$F197,Import!$G$2:$G$237,$G197)</f>
        <v>607</v>
      </c>
      <c r="J197" s="25">
        <f>SUMIFS(Import!J$2:J$237,Import!$F$2:$F$237,$F197,Import!$G$2:$G$237,$G197)</f>
        <v>60.46</v>
      </c>
      <c r="K197" s="156">
        <f>SUMIFS(Import!K$2:K$237,Import!$F$2:$F$237,$F197,Import!$G$2:$G$237,$G197)</f>
        <v>397</v>
      </c>
      <c r="L197" s="25">
        <f>SUMIFS(Import!L$2:L$237,Import!$F$2:$F$237,$F197,Import!$G$2:$G$237,$G197)</f>
        <v>39.54</v>
      </c>
      <c r="M197" s="156">
        <f>SUMIFS(Import!M$2:M$237,Import!$F$2:$F$237,$F197,Import!$G$2:$G$237,$G197)</f>
        <v>8</v>
      </c>
      <c r="N197" s="25">
        <f>SUMIFS(Import!N$2:N$237,Import!$F$2:$F$237,$F197,Import!$G$2:$G$237,$G197)</f>
        <v>0.8</v>
      </c>
      <c r="O197" s="25">
        <f>SUMIFS(Import!O$2:O$237,Import!$F$2:$F$237,$F197,Import!$G$2:$G$237,$G197)</f>
        <v>2.02</v>
      </c>
      <c r="P197" s="156">
        <f>SUMIFS(Import!P$2:P$237,Import!$F$2:$F$237,$F197,Import!$G$2:$G$237,$G197)</f>
        <v>12</v>
      </c>
      <c r="Q197" s="25">
        <f>SUMIFS(Import!Q$2:Q$237,Import!$F$2:$F$237,$F197,Import!$G$2:$G$237,$G197)</f>
        <v>1.2</v>
      </c>
      <c r="R197" s="25">
        <f>SUMIFS(Import!R$2:R$237,Import!$F$2:$F$237,$F197,Import!$G$2:$G$237,$G197)</f>
        <v>3.02</v>
      </c>
      <c r="S197" s="156">
        <f>SUMIFS(Import!S$2:S$237,Import!$F$2:$F$237,$F197,Import!$G$2:$G$237,$G197)</f>
        <v>377</v>
      </c>
      <c r="T197" s="25">
        <f>SUMIFS(Import!T$2:T$237,Import!$F$2:$F$237,$F197,Import!$G$2:$G$237,$G197)</f>
        <v>37.549999999999997</v>
      </c>
      <c r="U197" s="25">
        <f>SUMIFS(Import!U$2:U$237,Import!$F$2:$F$237,$F197,Import!$G$2:$G$237,$G197)</f>
        <v>94.96</v>
      </c>
      <c r="V197" s="25">
        <v>1</v>
      </c>
      <c r="W197" s="25" t="s">
        <v>32</v>
      </c>
      <c r="X197" s="25" t="s">
        <v>33</v>
      </c>
      <c r="Y197" s="25" t="s">
        <v>34</v>
      </c>
      <c r="Z197" s="160">
        <f>SUMIFS(Import!Z$2:Z$237,Import!$F$2:$F$237,$F197,Import!$G$2:$G$237,$G197)</f>
        <v>241</v>
      </c>
      <c r="AA197" s="25">
        <f>SUMIFS(Import!AA$2:AA$237,Import!$F$2:$F$237,$F197,Import!$G$2:$G$237,$G197)</f>
        <v>24</v>
      </c>
      <c r="AB197" s="176">
        <f>SUMIFS(Import!AB$2:AB$237,Import!$F$2:$F$237,$F197,Import!$G$2:$G$237,$G197)</f>
        <v>63.93</v>
      </c>
      <c r="AC197" s="25">
        <v>2</v>
      </c>
      <c r="AD197" s="25" t="s">
        <v>35</v>
      </c>
      <c r="AE197" s="25" t="s">
        <v>36</v>
      </c>
      <c r="AF197" s="25" t="s">
        <v>37</v>
      </c>
      <c r="AG197" s="160">
        <f>SUMIFS(Import!AG$2:AG$237,Import!$F$2:$F$237,$F197,Import!$G$2:$G$237,$G197)</f>
        <v>136</v>
      </c>
      <c r="AH197" s="25">
        <f>SUMIFS(Import!AH$2:AH$237,Import!$F$2:$F$237,$F197,Import!$G$2:$G$237,$G197)</f>
        <v>13.55</v>
      </c>
      <c r="AI197" s="118">
        <f>SUMIFS(Import!AI$2:AI$237,Import!$F$2:$F$237,$F197,Import!$G$2:$G$237,$G197)</f>
        <v>36.07</v>
      </c>
      <c r="AN197" s="25">
        <f ca="1">SUMIFS(Import!AN$2:AN$166,Import!$F$2:$F$166,$F197,Import!$G$2:$G$166,$G197)</f>
        <v>0</v>
      </c>
      <c r="AO197" s="25">
        <f ca="1">SUMIFS(Import!AO$2:AO$166,Import!$F$2:$F$166,$F197,Import!$G$2:$G$166,$G197)</f>
        <v>0</v>
      </c>
      <c r="AP197" s="25">
        <f ca="1">SUMIFS(Import!AP$2:AP$166,Import!$F$2:$F$166,$F197,Import!$G$2:$G$166,$G197)</f>
        <v>0</v>
      </c>
      <c r="AU197" s="25">
        <f ca="1">SUMIFS(Import!AU$2:AU$166,Import!$F$2:$F$166,$F197,Import!$G$2:$G$166,$G197)</f>
        <v>0</v>
      </c>
      <c r="AV197" s="25">
        <f ca="1">SUMIFS(Import!AV$2:AV$166,Import!$F$2:$F$166,$F197,Import!$G$2:$G$166,$G197)</f>
        <v>0</v>
      </c>
      <c r="AW197" s="25">
        <f ca="1">SUMIFS(Import!AW$2:AW$166,Import!$F$2:$F$166,$F197,Import!$G$2:$G$166,$G197)</f>
        <v>0</v>
      </c>
      <c r="BB197" s="25">
        <f ca="1">SUMIFS(Import!BB$2:BB$166,Import!$F$2:$F$166,$F197,Import!$G$2:$G$166,$G197)</f>
        <v>0</v>
      </c>
      <c r="BC197" s="25">
        <f ca="1">SUMIFS(Import!BC$2:BC$166,Import!$F$2:$F$166,$F197,Import!$G$2:$G$166,$G197)</f>
        <v>0</v>
      </c>
      <c r="BD197" s="25">
        <f ca="1">SUMIFS(Import!BD$2:BD$166,Import!$F$2:$F$166,$F197,Import!$G$2:$G$166,$G197)</f>
        <v>0</v>
      </c>
      <c r="BI197" s="25">
        <f ca="1">SUMIFS(Import!BI$2:BI$166,Import!$F$2:$F$166,$F197,Import!$G$2:$G$166,$G197)</f>
        <v>0</v>
      </c>
      <c r="BJ197" s="25">
        <f ca="1">SUMIFS(Import!BJ$2:BJ$166,Import!$F$2:$F$166,$F197,Import!$G$2:$G$166,$G197)</f>
        <v>0</v>
      </c>
      <c r="BK197" s="25">
        <f ca="1">SUMIFS(Import!BK$2:BK$166,Import!$F$2:$F$166,$F197,Import!$G$2:$G$166,$G197)</f>
        <v>0</v>
      </c>
      <c r="BP197" s="25">
        <f ca="1">SUMIFS(Import!BP$2:BP$166,Import!$F$2:$F$166,$F197,Import!$G$2:$G$166,$G197)</f>
        <v>0</v>
      </c>
      <c r="BQ197" s="25">
        <f ca="1">SUMIFS(Import!BQ$2:BQ$166,Import!$F$2:$F$166,$F197,Import!$G$2:$G$166,$G197)</f>
        <v>0</v>
      </c>
      <c r="BR197" s="25">
        <f ca="1">SUMIFS(Import!BR$2:BR$166,Import!$F$2:$F$166,$F197,Import!$G$2:$G$166,$G197)</f>
        <v>0</v>
      </c>
      <c r="BW197" s="25">
        <f ca="1">SUMIFS(Import!BW$2:BW$166,Import!$F$2:$F$166,$F197,Import!$G$2:$G$166,$G197)</f>
        <v>0</v>
      </c>
      <c r="BX197" s="25">
        <f ca="1">SUMIFS(Import!BX$2:BX$166,Import!$F$2:$F$166,$F197,Import!$G$2:$G$166,$G197)</f>
        <v>0</v>
      </c>
      <c r="BY197" s="25">
        <f ca="1">SUMIFS(Import!BY$2:BY$166,Import!$F$2:$F$166,$F197,Import!$G$2:$G$166,$G197)</f>
        <v>0</v>
      </c>
      <c r="CD197" s="25">
        <f ca="1">SUMIFS(Import!CD$2:CD$166,Import!$F$2:$F$166,$F197,Import!$G$2:$G$166,$G197)</f>
        <v>0</v>
      </c>
      <c r="CE197" s="25">
        <f ca="1">SUMIFS(Import!CE$2:CE$166,Import!$F$2:$F$166,$F197,Import!$G$2:$G$166,$G197)</f>
        <v>0</v>
      </c>
      <c r="CF197" s="25">
        <f ca="1">SUMIFS(Import!CF$2:CF$166,Import!$F$2:$F$166,$F197,Import!$G$2:$G$166,$G197)</f>
        <v>0</v>
      </c>
      <c r="CK197" s="25">
        <f ca="1">SUMIFS(Import!CK$2:CK$166,Import!$F$2:$F$166,$F197,Import!$G$2:$G$166,$G197)</f>
        <v>0</v>
      </c>
      <c r="CL197" s="25">
        <f ca="1">SUMIFS(Import!CL$2:CL$166,Import!$F$2:$F$166,$F197,Import!$G$2:$G$166,$G197)</f>
        <v>0</v>
      </c>
      <c r="CM197" s="25">
        <f ca="1">SUMIFS(Import!CM$2:CM$166,Import!$F$2:$F$166,$F197,Import!$G$2:$G$166,$G197)</f>
        <v>0</v>
      </c>
      <c r="CR197" s="25">
        <f ca="1">SUMIFS(Import!CR$2:CR$166,Import!$F$2:$F$166,$F197,Import!$G$2:$G$166,$G197)</f>
        <v>0</v>
      </c>
      <c r="CS197" s="25">
        <f ca="1">SUMIFS(Import!CS$2:CS$166,Import!$F$2:$F$166,$F197,Import!$G$2:$G$166,$G197)</f>
        <v>0</v>
      </c>
      <c r="CT197" s="25">
        <f ca="1">SUMIFS(Import!CT$2:CT$166,Import!$F$2:$F$166,$F197,Import!$G$2:$G$166,$G197)</f>
        <v>0</v>
      </c>
    </row>
    <row r="198" spans="1:98" s="25" customFormat="1" x14ac:dyDescent="0.15">
      <c r="A198" s="109" t="s">
        <v>28</v>
      </c>
      <c r="B198" s="25" t="s">
        <v>29</v>
      </c>
      <c r="C198" s="25">
        <v>2</v>
      </c>
      <c r="D198" s="25" t="s">
        <v>49</v>
      </c>
      <c r="E198" s="25">
        <v>47</v>
      </c>
      <c r="F198" s="25" t="s">
        <v>75</v>
      </c>
      <c r="G198" s="25">
        <v>3</v>
      </c>
      <c r="H198" s="156">
        <f>IF(SUMIFS(Import!H$2:H$237,Import!$F$2:$F$237,$F198,Import!$G$2:$G$237,$G198)=0,Data_T1!$H198,SUMIFS(Import!H$2:H$237,Import!$F$2:$F$237,$F198,Import!$G$2:$G$237,$G198))</f>
        <v>1463</v>
      </c>
      <c r="I198" s="156">
        <f>SUMIFS(Import!I$2:I$237,Import!$F$2:$F$237,$F198,Import!$G$2:$G$237,$G198)</f>
        <v>910</v>
      </c>
      <c r="J198" s="25">
        <f>SUMIFS(Import!J$2:J$237,Import!$F$2:$F$237,$F198,Import!$G$2:$G$237,$G198)</f>
        <v>62.2</v>
      </c>
      <c r="K198" s="156">
        <f>SUMIFS(Import!K$2:K$237,Import!$F$2:$F$237,$F198,Import!$G$2:$G$237,$G198)</f>
        <v>553</v>
      </c>
      <c r="L198" s="25">
        <f>SUMIFS(Import!L$2:L$237,Import!$F$2:$F$237,$F198,Import!$G$2:$G$237,$G198)</f>
        <v>37.799999999999997</v>
      </c>
      <c r="M198" s="156">
        <f>SUMIFS(Import!M$2:M$237,Import!$F$2:$F$237,$F198,Import!$G$2:$G$237,$G198)</f>
        <v>18</v>
      </c>
      <c r="N198" s="25">
        <f>SUMIFS(Import!N$2:N$237,Import!$F$2:$F$237,$F198,Import!$G$2:$G$237,$G198)</f>
        <v>1.23</v>
      </c>
      <c r="O198" s="25">
        <f>SUMIFS(Import!O$2:O$237,Import!$F$2:$F$237,$F198,Import!$G$2:$G$237,$G198)</f>
        <v>3.25</v>
      </c>
      <c r="P198" s="156">
        <f>SUMIFS(Import!P$2:P$237,Import!$F$2:$F$237,$F198,Import!$G$2:$G$237,$G198)</f>
        <v>10</v>
      </c>
      <c r="Q198" s="25">
        <f>SUMIFS(Import!Q$2:Q$237,Import!$F$2:$F$237,$F198,Import!$G$2:$G$237,$G198)</f>
        <v>0.68</v>
      </c>
      <c r="R198" s="25">
        <f>SUMIFS(Import!R$2:R$237,Import!$F$2:$F$237,$F198,Import!$G$2:$G$237,$G198)</f>
        <v>1.81</v>
      </c>
      <c r="S198" s="156">
        <f>SUMIFS(Import!S$2:S$237,Import!$F$2:$F$237,$F198,Import!$G$2:$G$237,$G198)</f>
        <v>525</v>
      </c>
      <c r="T198" s="25">
        <f>SUMIFS(Import!T$2:T$237,Import!$F$2:$F$237,$F198,Import!$G$2:$G$237,$G198)</f>
        <v>35.89</v>
      </c>
      <c r="U198" s="25">
        <f>SUMIFS(Import!U$2:U$237,Import!$F$2:$F$237,$F198,Import!$G$2:$G$237,$G198)</f>
        <v>94.94</v>
      </c>
      <c r="V198" s="25">
        <v>1</v>
      </c>
      <c r="W198" s="25" t="s">
        <v>32</v>
      </c>
      <c r="X198" s="25" t="s">
        <v>33</v>
      </c>
      <c r="Y198" s="25" t="s">
        <v>34</v>
      </c>
      <c r="Z198" s="160">
        <f>SUMIFS(Import!Z$2:Z$237,Import!$F$2:$F$237,$F198,Import!$G$2:$G$237,$G198)</f>
        <v>313</v>
      </c>
      <c r="AA198" s="25">
        <f>SUMIFS(Import!AA$2:AA$237,Import!$F$2:$F$237,$F198,Import!$G$2:$G$237,$G198)</f>
        <v>21.39</v>
      </c>
      <c r="AB198" s="176">
        <f>SUMIFS(Import!AB$2:AB$237,Import!$F$2:$F$237,$F198,Import!$G$2:$G$237,$G198)</f>
        <v>59.62</v>
      </c>
      <c r="AC198" s="25">
        <v>2</v>
      </c>
      <c r="AD198" s="25" t="s">
        <v>35</v>
      </c>
      <c r="AE198" s="25" t="s">
        <v>36</v>
      </c>
      <c r="AF198" s="25" t="s">
        <v>37</v>
      </c>
      <c r="AG198" s="160">
        <f>SUMIFS(Import!AG$2:AG$237,Import!$F$2:$F$237,$F198,Import!$G$2:$G$237,$G198)</f>
        <v>212</v>
      </c>
      <c r="AH198" s="25">
        <f>SUMIFS(Import!AH$2:AH$237,Import!$F$2:$F$237,$F198,Import!$G$2:$G$237,$G198)</f>
        <v>14.49</v>
      </c>
      <c r="AI198" s="118">
        <f>SUMIFS(Import!AI$2:AI$237,Import!$F$2:$F$237,$F198,Import!$G$2:$G$237,$G198)</f>
        <v>40.380000000000003</v>
      </c>
      <c r="AN198" s="25">
        <f ca="1">SUMIFS(Import!AN$2:AN$166,Import!$F$2:$F$166,$F198,Import!$G$2:$G$166,$G198)</f>
        <v>0</v>
      </c>
      <c r="AO198" s="25">
        <f ca="1">SUMIFS(Import!AO$2:AO$166,Import!$F$2:$F$166,$F198,Import!$G$2:$G$166,$G198)</f>
        <v>0</v>
      </c>
      <c r="AP198" s="25">
        <f ca="1">SUMIFS(Import!AP$2:AP$166,Import!$F$2:$F$166,$F198,Import!$G$2:$G$166,$G198)</f>
        <v>0</v>
      </c>
      <c r="AU198" s="25">
        <f ca="1">SUMIFS(Import!AU$2:AU$166,Import!$F$2:$F$166,$F198,Import!$G$2:$G$166,$G198)</f>
        <v>0</v>
      </c>
      <c r="AV198" s="25">
        <f ca="1">SUMIFS(Import!AV$2:AV$166,Import!$F$2:$F$166,$F198,Import!$G$2:$G$166,$G198)</f>
        <v>0</v>
      </c>
      <c r="AW198" s="25">
        <f ca="1">SUMIFS(Import!AW$2:AW$166,Import!$F$2:$F$166,$F198,Import!$G$2:$G$166,$G198)</f>
        <v>0</v>
      </c>
      <c r="BB198" s="25">
        <f ca="1">SUMIFS(Import!BB$2:BB$166,Import!$F$2:$F$166,$F198,Import!$G$2:$G$166,$G198)</f>
        <v>0</v>
      </c>
      <c r="BC198" s="25">
        <f ca="1">SUMIFS(Import!BC$2:BC$166,Import!$F$2:$F$166,$F198,Import!$G$2:$G$166,$G198)</f>
        <v>0</v>
      </c>
      <c r="BD198" s="25">
        <f ca="1">SUMIFS(Import!BD$2:BD$166,Import!$F$2:$F$166,$F198,Import!$G$2:$G$166,$G198)</f>
        <v>0</v>
      </c>
      <c r="BI198" s="25">
        <f ca="1">SUMIFS(Import!BI$2:BI$166,Import!$F$2:$F$166,$F198,Import!$G$2:$G$166,$G198)</f>
        <v>0</v>
      </c>
      <c r="BJ198" s="25">
        <f ca="1">SUMIFS(Import!BJ$2:BJ$166,Import!$F$2:$F$166,$F198,Import!$G$2:$G$166,$G198)</f>
        <v>0</v>
      </c>
      <c r="BK198" s="25">
        <f ca="1">SUMIFS(Import!BK$2:BK$166,Import!$F$2:$F$166,$F198,Import!$G$2:$G$166,$G198)</f>
        <v>0</v>
      </c>
      <c r="BP198" s="25">
        <f ca="1">SUMIFS(Import!BP$2:BP$166,Import!$F$2:$F$166,$F198,Import!$G$2:$G$166,$G198)</f>
        <v>0</v>
      </c>
      <c r="BQ198" s="25">
        <f ca="1">SUMIFS(Import!BQ$2:BQ$166,Import!$F$2:$F$166,$F198,Import!$G$2:$G$166,$G198)</f>
        <v>0</v>
      </c>
      <c r="BR198" s="25">
        <f ca="1">SUMIFS(Import!BR$2:BR$166,Import!$F$2:$F$166,$F198,Import!$G$2:$G$166,$G198)</f>
        <v>0</v>
      </c>
      <c r="BW198" s="25">
        <f ca="1">SUMIFS(Import!BW$2:BW$166,Import!$F$2:$F$166,$F198,Import!$G$2:$G$166,$G198)</f>
        <v>0</v>
      </c>
      <c r="BX198" s="25">
        <f ca="1">SUMIFS(Import!BX$2:BX$166,Import!$F$2:$F$166,$F198,Import!$G$2:$G$166,$G198)</f>
        <v>0</v>
      </c>
      <c r="BY198" s="25">
        <f ca="1">SUMIFS(Import!BY$2:BY$166,Import!$F$2:$F$166,$F198,Import!$G$2:$G$166,$G198)</f>
        <v>0</v>
      </c>
      <c r="CD198" s="25">
        <f ca="1">SUMIFS(Import!CD$2:CD$166,Import!$F$2:$F$166,$F198,Import!$G$2:$G$166,$G198)</f>
        <v>0</v>
      </c>
      <c r="CE198" s="25">
        <f ca="1">SUMIFS(Import!CE$2:CE$166,Import!$F$2:$F$166,$F198,Import!$G$2:$G$166,$G198)</f>
        <v>0</v>
      </c>
      <c r="CF198" s="25">
        <f ca="1">SUMIFS(Import!CF$2:CF$166,Import!$F$2:$F$166,$F198,Import!$G$2:$G$166,$G198)</f>
        <v>0</v>
      </c>
      <c r="CK198" s="25">
        <f ca="1">SUMIFS(Import!CK$2:CK$166,Import!$F$2:$F$166,$F198,Import!$G$2:$G$166,$G198)</f>
        <v>0</v>
      </c>
      <c r="CL198" s="25">
        <f ca="1">SUMIFS(Import!CL$2:CL$166,Import!$F$2:$F$166,$F198,Import!$G$2:$G$166,$G198)</f>
        <v>0</v>
      </c>
      <c r="CM198" s="25">
        <f ca="1">SUMIFS(Import!CM$2:CM$166,Import!$F$2:$F$166,$F198,Import!$G$2:$G$166,$G198)</f>
        <v>0</v>
      </c>
      <c r="CR198" s="25">
        <f ca="1">SUMIFS(Import!CR$2:CR$166,Import!$F$2:$F$166,$F198,Import!$G$2:$G$166,$G198)</f>
        <v>0</v>
      </c>
      <c r="CS198" s="25">
        <f ca="1">SUMIFS(Import!CS$2:CS$166,Import!$F$2:$F$166,$F198,Import!$G$2:$G$166,$G198)</f>
        <v>0</v>
      </c>
      <c r="CT198" s="25">
        <f ca="1">SUMIFS(Import!CT$2:CT$166,Import!$F$2:$F$166,$F198,Import!$G$2:$G$166,$G198)</f>
        <v>0</v>
      </c>
    </row>
    <row r="199" spans="1:98" s="25" customFormat="1" x14ac:dyDescent="0.15">
      <c r="A199" s="109" t="s">
        <v>28</v>
      </c>
      <c r="B199" s="25" t="s">
        <v>29</v>
      </c>
      <c r="C199" s="25">
        <v>2</v>
      </c>
      <c r="D199" s="25" t="s">
        <v>49</v>
      </c>
      <c r="E199" s="25">
        <v>47</v>
      </c>
      <c r="F199" s="25" t="s">
        <v>75</v>
      </c>
      <c r="G199" s="25">
        <v>4</v>
      </c>
      <c r="H199" s="156">
        <f>IF(SUMIFS(Import!H$2:H$237,Import!$F$2:$F$237,$F199,Import!$G$2:$G$237,$G199)=0,Data_T1!$H199,SUMIFS(Import!H$2:H$237,Import!$F$2:$F$237,$F199,Import!$G$2:$G$237,$G199))</f>
        <v>1181</v>
      </c>
      <c r="I199" s="156">
        <f>SUMIFS(Import!I$2:I$237,Import!$F$2:$F$237,$F199,Import!$G$2:$G$237,$G199)</f>
        <v>663</v>
      </c>
      <c r="J199" s="25">
        <f>SUMIFS(Import!J$2:J$237,Import!$F$2:$F$237,$F199,Import!$G$2:$G$237,$G199)</f>
        <v>56.14</v>
      </c>
      <c r="K199" s="156">
        <f>SUMIFS(Import!K$2:K$237,Import!$F$2:$F$237,$F199,Import!$G$2:$G$237,$G199)</f>
        <v>518</v>
      </c>
      <c r="L199" s="25">
        <f>SUMIFS(Import!L$2:L$237,Import!$F$2:$F$237,$F199,Import!$G$2:$G$237,$G199)</f>
        <v>43.86</v>
      </c>
      <c r="M199" s="156">
        <f>SUMIFS(Import!M$2:M$237,Import!$F$2:$F$237,$F199,Import!$G$2:$G$237,$G199)</f>
        <v>22</v>
      </c>
      <c r="N199" s="25">
        <f>SUMIFS(Import!N$2:N$237,Import!$F$2:$F$237,$F199,Import!$G$2:$G$237,$G199)</f>
        <v>1.86</v>
      </c>
      <c r="O199" s="25">
        <f>SUMIFS(Import!O$2:O$237,Import!$F$2:$F$237,$F199,Import!$G$2:$G$237,$G199)</f>
        <v>4.25</v>
      </c>
      <c r="P199" s="156">
        <f>SUMIFS(Import!P$2:P$237,Import!$F$2:$F$237,$F199,Import!$G$2:$G$237,$G199)</f>
        <v>12</v>
      </c>
      <c r="Q199" s="25">
        <f>SUMIFS(Import!Q$2:Q$237,Import!$F$2:$F$237,$F199,Import!$G$2:$G$237,$G199)</f>
        <v>1.02</v>
      </c>
      <c r="R199" s="25">
        <f>SUMIFS(Import!R$2:R$237,Import!$F$2:$F$237,$F199,Import!$G$2:$G$237,$G199)</f>
        <v>2.3199999999999998</v>
      </c>
      <c r="S199" s="156">
        <f>SUMIFS(Import!S$2:S$237,Import!$F$2:$F$237,$F199,Import!$G$2:$G$237,$G199)</f>
        <v>484</v>
      </c>
      <c r="T199" s="25">
        <f>SUMIFS(Import!T$2:T$237,Import!$F$2:$F$237,$F199,Import!$G$2:$G$237,$G199)</f>
        <v>40.98</v>
      </c>
      <c r="U199" s="25">
        <f>SUMIFS(Import!U$2:U$237,Import!$F$2:$F$237,$F199,Import!$G$2:$G$237,$G199)</f>
        <v>93.44</v>
      </c>
      <c r="V199" s="25">
        <v>1</v>
      </c>
      <c r="W199" s="25" t="s">
        <v>32</v>
      </c>
      <c r="X199" s="25" t="s">
        <v>33</v>
      </c>
      <c r="Y199" s="25" t="s">
        <v>34</v>
      </c>
      <c r="Z199" s="160">
        <f>SUMIFS(Import!Z$2:Z$237,Import!$F$2:$F$237,$F199,Import!$G$2:$G$237,$G199)</f>
        <v>280</v>
      </c>
      <c r="AA199" s="25">
        <f>SUMIFS(Import!AA$2:AA$237,Import!$F$2:$F$237,$F199,Import!$G$2:$G$237,$G199)</f>
        <v>23.71</v>
      </c>
      <c r="AB199" s="176">
        <f>SUMIFS(Import!AB$2:AB$237,Import!$F$2:$F$237,$F199,Import!$G$2:$G$237,$G199)</f>
        <v>57.85</v>
      </c>
      <c r="AC199" s="25">
        <v>2</v>
      </c>
      <c r="AD199" s="25" t="s">
        <v>35</v>
      </c>
      <c r="AE199" s="25" t="s">
        <v>36</v>
      </c>
      <c r="AF199" s="25" t="s">
        <v>37</v>
      </c>
      <c r="AG199" s="160">
        <f>SUMIFS(Import!AG$2:AG$237,Import!$F$2:$F$237,$F199,Import!$G$2:$G$237,$G199)</f>
        <v>204</v>
      </c>
      <c r="AH199" s="25">
        <f>SUMIFS(Import!AH$2:AH$237,Import!$F$2:$F$237,$F199,Import!$G$2:$G$237,$G199)</f>
        <v>17.27</v>
      </c>
      <c r="AI199" s="118">
        <f>SUMIFS(Import!AI$2:AI$237,Import!$F$2:$F$237,$F199,Import!$G$2:$G$237,$G199)</f>
        <v>42.15</v>
      </c>
      <c r="AN199" s="25">
        <f ca="1">SUMIFS(Import!AN$2:AN$166,Import!$F$2:$F$166,$F199,Import!$G$2:$G$166,$G199)</f>
        <v>0</v>
      </c>
      <c r="AO199" s="25">
        <f ca="1">SUMIFS(Import!AO$2:AO$166,Import!$F$2:$F$166,$F199,Import!$G$2:$G$166,$G199)</f>
        <v>0</v>
      </c>
      <c r="AP199" s="25">
        <f ca="1">SUMIFS(Import!AP$2:AP$166,Import!$F$2:$F$166,$F199,Import!$G$2:$G$166,$G199)</f>
        <v>0</v>
      </c>
      <c r="AU199" s="25">
        <f ca="1">SUMIFS(Import!AU$2:AU$166,Import!$F$2:$F$166,$F199,Import!$G$2:$G$166,$G199)</f>
        <v>0</v>
      </c>
      <c r="AV199" s="25">
        <f ca="1">SUMIFS(Import!AV$2:AV$166,Import!$F$2:$F$166,$F199,Import!$G$2:$G$166,$G199)</f>
        <v>0</v>
      </c>
      <c r="AW199" s="25">
        <f ca="1">SUMIFS(Import!AW$2:AW$166,Import!$F$2:$F$166,$F199,Import!$G$2:$G$166,$G199)</f>
        <v>0</v>
      </c>
      <c r="BB199" s="25">
        <f ca="1">SUMIFS(Import!BB$2:BB$166,Import!$F$2:$F$166,$F199,Import!$G$2:$G$166,$G199)</f>
        <v>0</v>
      </c>
      <c r="BC199" s="25">
        <f ca="1">SUMIFS(Import!BC$2:BC$166,Import!$F$2:$F$166,$F199,Import!$G$2:$G$166,$G199)</f>
        <v>0</v>
      </c>
      <c r="BD199" s="25">
        <f ca="1">SUMIFS(Import!BD$2:BD$166,Import!$F$2:$F$166,$F199,Import!$G$2:$G$166,$G199)</f>
        <v>0</v>
      </c>
      <c r="BI199" s="25">
        <f ca="1">SUMIFS(Import!BI$2:BI$166,Import!$F$2:$F$166,$F199,Import!$G$2:$G$166,$G199)</f>
        <v>0</v>
      </c>
      <c r="BJ199" s="25">
        <f ca="1">SUMIFS(Import!BJ$2:BJ$166,Import!$F$2:$F$166,$F199,Import!$G$2:$G$166,$G199)</f>
        <v>0</v>
      </c>
      <c r="BK199" s="25">
        <f ca="1">SUMIFS(Import!BK$2:BK$166,Import!$F$2:$F$166,$F199,Import!$G$2:$G$166,$G199)</f>
        <v>0</v>
      </c>
      <c r="BP199" s="25">
        <f ca="1">SUMIFS(Import!BP$2:BP$166,Import!$F$2:$F$166,$F199,Import!$G$2:$G$166,$G199)</f>
        <v>0</v>
      </c>
      <c r="BQ199" s="25">
        <f ca="1">SUMIFS(Import!BQ$2:BQ$166,Import!$F$2:$F$166,$F199,Import!$G$2:$G$166,$G199)</f>
        <v>0</v>
      </c>
      <c r="BR199" s="25">
        <f ca="1">SUMIFS(Import!BR$2:BR$166,Import!$F$2:$F$166,$F199,Import!$G$2:$G$166,$G199)</f>
        <v>0</v>
      </c>
      <c r="BW199" s="25">
        <f ca="1">SUMIFS(Import!BW$2:BW$166,Import!$F$2:$F$166,$F199,Import!$G$2:$G$166,$G199)</f>
        <v>0</v>
      </c>
      <c r="BX199" s="25">
        <f ca="1">SUMIFS(Import!BX$2:BX$166,Import!$F$2:$F$166,$F199,Import!$G$2:$G$166,$G199)</f>
        <v>0</v>
      </c>
      <c r="BY199" s="25">
        <f ca="1">SUMIFS(Import!BY$2:BY$166,Import!$F$2:$F$166,$F199,Import!$G$2:$G$166,$G199)</f>
        <v>0</v>
      </c>
      <c r="CD199" s="25">
        <f ca="1">SUMIFS(Import!CD$2:CD$166,Import!$F$2:$F$166,$F199,Import!$G$2:$G$166,$G199)</f>
        <v>0</v>
      </c>
      <c r="CE199" s="25">
        <f ca="1">SUMIFS(Import!CE$2:CE$166,Import!$F$2:$F$166,$F199,Import!$G$2:$G$166,$G199)</f>
        <v>0</v>
      </c>
      <c r="CF199" s="25">
        <f ca="1">SUMIFS(Import!CF$2:CF$166,Import!$F$2:$F$166,$F199,Import!$G$2:$G$166,$G199)</f>
        <v>0</v>
      </c>
      <c r="CK199" s="25">
        <f ca="1">SUMIFS(Import!CK$2:CK$166,Import!$F$2:$F$166,$F199,Import!$G$2:$G$166,$G199)</f>
        <v>0</v>
      </c>
      <c r="CL199" s="25">
        <f ca="1">SUMIFS(Import!CL$2:CL$166,Import!$F$2:$F$166,$F199,Import!$G$2:$G$166,$G199)</f>
        <v>0</v>
      </c>
      <c r="CM199" s="25">
        <f ca="1">SUMIFS(Import!CM$2:CM$166,Import!$F$2:$F$166,$F199,Import!$G$2:$G$166,$G199)</f>
        <v>0</v>
      </c>
      <c r="CR199" s="25">
        <f ca="1">SUMIFS(Import!CR$2:CR$166,Import!$F$2:$F$166,$F199,Import!$G$2:$G$166,$G199)</f>
        <v>0</v>
      </c>
      <c r="CS199" s="25">
        <f ca="1">SUMIFS(Import!CS$2:CS$166,Import!$F$2:$F$166,$F199,Import!$G$2:$G$166,$G199)</f>
        <v>0</v>
      </c>
      <c r="CT199" s="25">
        <f ca="1">SUMIFS(Import!CT$2:CT$166,Import!$F$2:$F$166,$F199,Import!$G$2:$G$166,$G199)</f>
        <v>0</v>
      </c>
    </row>
    <row r="200" spans="1:98" s="25" customFormat="1" x14ac:dyDescent="0.15">
      <c r="A200" s="109" t="s">
        <v>28</v>
      </c>
      <c r="B200" s="25" t="s">
        <v>29</v>
      </c>
      <c r="C200" s="25">
        <v>2</v>
      </c>
      <c r="D200" s="25" t="s">
        <v>49</v>
      </c>
      <c r="E200" s="25">
        <v>47</v>
      </c>
      <c r="F200" s="25" t="s">
        <v>75</v>
      </c>
      <c r="G200" s="25">
        <v>5</v>
      </c>
      <c r="H200" s="156">
        <f>IF(SUMIFS(Import!H$2:H$237,Import!$F$2:$F$237,$F200,Import!$G$2:$G$237,$G200)=0,Data_T1!$H200,SUMIFS(Import!H$2:H$237,Import!$F$2:$F$237,$F200,Import!$G$2:$G$237,$G200))</f>
        <v>1692</v>
      </c>
      <c r="I200" s="156">
        <f>SUMIFS(Import!I$2:I$237,Import!$F$2:$F$237,$F200,Import!$G$2:$G$237,$G200)</f>
        <v>1165</v>
      </c>
      <c r="J200" s="25">
        <f>SUMIFS(Import!J$2:J$237,Import!$F$2:$F$237,$F200,Import!$G$2:$G$237,$G200)</f>
        <v>68.849999999999994</v>
      </c>
      <c r="K200" s="156">
        <f>SUMIFS(Import!K$2:K$237,Import!$F$2:$F$237,$F200,Import!$G$2:$G$237,$G200)</f>
        <v>527</v>
      </c>
      <c r="L200" s="25">
        <f>SUMIFS(Import!L$2:L$237,Import!$F$2:$F$237,$F200,Import!$G$2:$G$237,$G200)</f>
        <v>31.15</v>
      </c>
      <c r="M200" s="156">
        <f>SUMIFS(Import!M$2:M$237,Import!$F$2:$F$237,$F200,Import!$G$2:$G$237,$G200)</f>
        <v>11</v>
      </c>
      <c r="N200" s="25">
        <f>SUMIFS(Import!N$2:N$237,Import!$F$2:$F$237,$F200,Import!$G$2:$G$237,$G200)</f>
        <v>0.65</v>
      </c>
      <c r="O200" s="25">
        <f>SUMIFS(Import!O$2:O$237,Import!$F$2:$F$237,$F200,Import!$G$2:$G$237,$G200)</f>
        <v>2.09</v>
      </c>
      <c r="P200" s="156">
        <f>SUMIFS(Import!P$2:P$237,Import!$F$2:$F$237,$F200,Import!$G$2:$G$237,$G200)</f>
        <v>10</v>
      </c>
      <c r="Q200" s="25">
        <f>SUMIFS(Import!Q$2:Q$237,Import!$F$2:$F$237,$F200,Import!$G$2:$G$237,$G200)</f>
        <v>0.59</v>
      </c>
      <c r="R200" s="25">
        <f>SUMIFS(Import!R$2:R$237,Import!$F$2:$F$237,$F200,Import!$G$2:$G$237,$G200)</f>
        <v>1.9</v>
      </c>
      <c r="S200" s="156">
        <f>SUMIFS(Import!S$2:S$237,Import!$F$2:$F$237,$F200,Import!$G$2:$G$237,$G200)</f>
        <v>506</v>
      </c>
      <c r="T200" s="25">
        <f>SUMIFS(Import!T$2:T$237,Import!$F$2:$F$237,$F200,Import!$G$2:$G$237,$G200)</f>
        <v>29.91</v>
      </c>
      <c r="U200" s="25">
        <f>SUMIFS(Import!U$2:U$237,Import!$F$2:$F$237,$F200,Import!$G$2:$G$237,$G200)</f>
        <v>96.02</v>
      </c>
      <c r="V200" s="25">
        <v>1</v>
      </c>
      <c r="W200" s="25" t="s">
        <v>32</v>
      </c>
      <c r="X200" s="25" t="s">
        <v>33</v>
      </c>
      <c r="Y200" s="25" t="s">
        <v>34</v>
      </c>
      <c r="Z200" s="160">
        <f>SUMIFS(Import!Z$2:Z$237,Import!$F$2:$F$237,$F200,Import!$G$2:$G$237,$G200)</f>
        <v>277</v>
      </c>
      <c r="AA200" s="25">
        <f>SUMIFS(Import!AA$2:AA$237,Import!$F$2:$F$237,$F200,Import!$G$2:$G$237,$G200)</f>
        <v>16.37</v>
      </c>
      <c r="AB200" s="176">
        <f>SUMIFS(Import!AB$2:AB$237,Import!$F$2:$F$237,$F200,Import!$G$2:$G$237,$G200)</f>
        <v>54.74</v>
      </c>
      <c r="AC200" s="25">
        <v>2</v>
      </c>
      <c r="AD200" s="25" t="s">
        <v>35</v>
      </c>
      <c r="AE200" s="25" t="s">
        <v>36</v>
      </c>
      <c r="AF200" s="25" t="s">
        <v>37</v>
      </c>
      <c r="AG200" s="160">
        <f>SUMIFS(Import!AG$2:AG$237,Import!$F$2:$F$237,$F200,Import!$G$2:$G$237,$G200)</f>
        <v>229</v>
      </c>
      <c r="AH200" s="25">
        <f>SUMIFS(Import!AH$2:AH$237,Import!$F$2:$F$237,$F200,Import!$G$2:$G$237,$G200)</f>
        <v>13.53</v>
      </c>
      <c r="AI200" s="118">
        <f>SUMIFS(Import!AI$2:AI$237,Import!$F$2:$F$237,$F200,Import!$G$2:$G$237,$G200)</f>
        <v>45.26</v>
      </c>
      <c r="AN200" s="25">
        <f ca="1">SUMIFS(Import!AN$2:AN$166,Import!$F$2:$F$166,$F200,Import!$G$2:$G$166,$G200)</f>
        <v>0</v>
      </c>
      <c r="AO200" s="25">
        <f ca="1">SUMIFS(Import!AO$2:AO$166,Import!$F$2:$F$166,$F200,Import!$G$2:$G$166,$G200)</f>
        <v>0</v>
      </c>
      <c r="AP200" s="25">
        <f ca="1">SUMIFS(Import!AP$2:AP$166,Import!$F$2:$F$166,$F200,Import!$G$2:$G$166,$G200)</f>
        <v>0</v>
      </c>
      <c r="AU200" s="25">
        <f ca="1">SUMIFS(Import!AU$2:AU$166,Import!$F$2:$F$166,$F200,Import!$G$2:$G$166,$G200)</f>
        <v>0</v>
      </c>
      <c r="AV200" s="25">
        <f ca="1">SUMIFS(Import!AV$2:AV$166,Import!$F$2:$F$166,$F200,Import!$G$2:$G$166,$G200)</f>
        <v>0</v>
      </c>
      <c r="AW200" s="25">
        <f ca="1">SUMIFS(Import!AW$2:AW$166,Import!$F$2:$F$166,$F200,Import!$G$2:$G$166,$G200)</f>
        <v>0</v>
      </c>
      <c r="BB200" s="25">
        <f ca="1">SUMIFS(Import!BB$2:BB$166,Import!$F$2:$F$166,$F200,Import!$G$2:$G$166,$G200)</f>
        <v>0</v>
      </c>
      <c r="BC200" s="25">
        <f ca="1">SUMIFS(Import!BC$2:BC$166,Import!$F$2:$F$166,$F200,Import!$G$2:$G$166,$G200)</f>
        <v>0</v>
      </c>
      <c r="BD200" s="25">
        <f ca="1">SUMIFS(Import!BD$2:BD$166,Import!$F$2:$F$166,$F200,Import!$G$2:$G$166,$G200)</f>
        <v>0</v>
      </c>
      <c r="BI200" s="25">
        <f ca="1">SUMIFS(Import!BI$2:BI$166,Import!$F$2:$F$166,$F200,Import!$G$2:$G$166,$G200)</f>
        <v>0</v>
      </c>
      <c r="BJ200" s="25">
        <f ca="1">SUMIFS(Import!BJ$2:BJ$166,Import!$F$2:$F$166,$F200,Import!$G$2:$G$166,$G200)</f>
        <v>0</v>
      </c>
      <c r="BK200" s="25">
        <f ca="1">SUMIFS(Import!BK$2:BK$166,Import!$F$2:$F$166,$F200,Import!$G$2:$G$166,$G200)</f>
        <v>0</v>
      </c>
      <c r="BP200" s="25">
        <f ca="1">SUMIFS(Import!BP$2:BP$166,Import!$F$2:$F$166,$F200,Import!$G$2:$G$166,$G200)</f>
        <v>0</v>
      </c>
      <c r="BQ200" s="25">
        <f ca="1">SUMIFS(Import!BQ$2:BQ$166,Import!$F$2:$F$166,$F200,Import!$G$2:$G$166,$G200)</f>
        <v>0</v>
      </c>
      <c r="BR200" s="25">
        <f ca="1">SUMIFS(Import!BR$2:BR$166,Import!$F$2:$F$166,$F200,Import!$G$2:$G$166,$G200)</f>
        <v>0</v>
      </c>
      <c r="BW200" s="25">
        <f ca="1">SUMIFS(Import!BW$2:BW$166,Import!$F$2:$F$166,$F200,Import!$G$2:$G$166,$G200)</f>
        <v>0</v>
      </c>
      <c r="BX200" s="25">
        <f ca="1">SUMIFS(Import!BX$2:BX$166,Import!$F$2:$F$166,$F200,Import!$G$2:$G$166,$G200)</f>
        <v>0</v>
      </c>
      <c r="BY200" s="25">
        <f ca="1">SUMIFS(Import!BY$2:BY$166,Import!$F$2:$F$166,$F200,Import!$G$2:$G$166,$G200)</f>
        <v>0</v>
      </c>
      <c r="CD200" s="25">
        <f ca="1">SUMIFS(Import!CD$2:CD$166,Import!$F$2:$F$166,$F200,Import!$G$2:$G$166,$G200)</f>
        <v>0</v>
      </c>
      <c r="CE200" s="25">
        <f ca="1">SUMIFS(Import!CE$2:CE$166,Import!$F$2:$F$166,$F200,Import!$G$2:$G$166,$G200)</f>
        <v>0</v>
      </c>
      <c r="CF200" s="25">
        <f ca="1">SUMIFS(Import!CF$2:CF$166,Import!$F$2:$F$166,$F200,Import!$G$2:$G$166,$G200)</f>
        <v>0</v>
      </c>
      <c r="CK200" s="25">
        <f ca="1">SUMIFS(Import!CK$2:CK$166,Import!$F$2:$F$166,$F200,Import!$G$2:$G$166,$G200)</f>
        <v>0</v>
      </c>
      <c r="CL200" s="25">
        <f ca="1">SUMIFS(Import!CL$2:CL$166,Import!$F$2:$F$166,$F200,Import!$G$2:$G$166,$G200)</f>
        <v>0</v>
      </c>
      <c r="CM200" s="25">
        <f ca="1">SUMIFS(Import!CM$2:CM$166,Import!$F$2:$F$166,$F200,Import!$G$2:$G$166,$G200)</f>
        <v>0</v>
      </c>
      <c r="CR200" s="25">
        <f ca="1">SUMIFS(Import!CR$2:CR$166,Import!$F$2:$F$166,$F200,Import!$G$2:$G$166,$G200)</f>
        <v>0</v>
      </c>
      <c r="CS200" s="25">
        <f ca="1">SUMIFS(Import!CS$2:CS$166,Import!$F$2:$F$166,$F200,Import!$G$2:$G$166,$G200)</f>
        <v>0</v>
      </c>
      <c r="CT200" s="25">
        <f ca="1">SUMIFS(Import!CT$2:CT$166,Import!$F$2:$F$166,$F200,Import!$G$2:$G$166,$G200)</f>
        <v>0</v>
      </c>
    </row>
    <row r="201" spans="1:98" s="25" customFormat="1" x14ac:dyDescent="0.15">
      <c r="A201" s="109" t="s">
        <v>28</v>
      </c>
      <c r="B201" s="25" t="s">
        <v>29</v>
      </c>
      <c r="C201" s="25">
        <v>2</v>
      </c>
      <c r="D201" s="25" t="s">
        <v>49</v>
      </c>
      <c r="E201" s="25">
        <v>47</v>
      </c>
      <c r="F201" s="25" t="s">
        <v>75</v>
      </c>
      <c r="G201" s="25">
        <v>6</v>
      </c>
      <c r="H201" s="156">
        <f>IF(SUMIFS(Import!H$2:H$237,Import!$F$2:$F$237,$F201,Import!$G$2:$G$237,$G201)=0,Data_T1!$H201,SUMIFS(Import!H$2:H$237,Import!$F$2:$F$237,$F201,Import!$G$2:$G$237,$G201))</f>
        <v>1567</v>
      </c>
      <c r="I201" s="156">
        <f>SUMIFS(Import!I$2:I$237,Import!$F$2:$F$237,$F201,Import!$G$2:$G$237,$G201)</f>
        <v>988</v>
      </c>
      <c r="J201" s="25">
        <f>SUMIFS(Import!J$2:J$237,Import!$F$2:$F$237,$F201,Import!$G$2:$G$237,$G201)</f>
        <v>63.05</v>
      </c>
      <c r="K201" s="156">
        <f>SUMIFS(Import!K$2:K$237,Import!$F$2:$F$237,$F201,Import!$G$2:$G$237,$G201)</f>
        <v>579</v>
      </c>
      <c r="L201" s="25">
        <f>SUMIFS(Import!L$2:L$237,Import!$F$2:$F$237,$F201,Import!$G$2:$G$237,$G201)</f>
        <v>36.950000000000003</v>
      </c>
      <c r="M201" s="156">
        <f>SUMIFS(Import!M$2:M$237,Import!$F$2:$F$237,$F201,Import!$G$2:$G$237,$G201)</f>
        <v>14</v>
      </c>
      <c r="N201" s="25">
        <f>SUMIFS(Import!N$2:N$237,Import!$F$2:$F$237,$F201,Import!$G$2:$G$237,$G201)</f>
        <v>0.89</v>
      </c>
      <c r="O201" s="25">
        <f>SUMIFS(Import!O$2:O$237,Import!$F$2:$F$237,$F201,Import!$G$2:$G$237,$G201)</f>
        <v>2.42</v>
      </c>
      <c r="P201" s="156">
        <f>SUMIFS(Import!P$2:P$237,Import!$F$2:$F$237,$F201,Import!$G$2:$G$237,$G201)</f>
        <v>19</v>
      </c>
      <c r="Q201" s="25">
        <f>SUMIFS(Import!Q$2:Q$237,Import!$F$2:$F$237,$F201,Import!$G$2:$G$237,$G201)</f>
        <v>1.21</v>
      </c>
      <c r="R201" s="25">
        <f>SUMIFS(Import!R$2:R$237,Import!$F$2:$F$237,$F201,Import!$G$2:$G$237,$G201)</f>
        <v>3.28</v>
      </c>
      <c r="S201" s="156">
        <f>SUMIFS(Import!S$2:S$237,Import!$F$2:$F$237,$F201,Import!$G$2:$G$237,$G201)</f>
        <v>546</v>
      </c>
      <c r="T201" s="25">
        <f>SUMIFS(Import!T$2:T$237,Import!$F$2:$F$237,$F201,Import!$G$2:$G$237,$G201)</f>
        <v>34.840000000000003</v>
      </c>
      <c r="U201" s="25">
        <f>SUMIFS(Import!U$2:U$237,Import!$F$2:$F$237,$F201,Import!$G$2:$G$237,$G201)</f>
        <v>94.3</v>
      </c>
      <c r="V201" s="25">
        <v>1</v>
      </c>
      <c r="W201" s="25" t="s">
        <v>32</v>
      </c>
      <c r="X201" s="25" t="s">
        <v>33</v>
      </c>
      <c r="Y201" s="25" t="s">
        <v>34</v>
      </c>
      <c r="Z201" s="160">
        <f>SUMIFS(Import!Z$2:Z$237,Import!$F$2:$F$237,$F201,Import!$G$2:$G$237,$G201)</f>
        <v>323</v>
      </c>
      <c r="AA201" s="25">
        <f>SUMIFS(Import!AA$2:AA$237,Import!$F$2:$F$237,$F201,Import!$G$2:$G$237,$G201)</f>
        <v>20.61</v>
      </c>
      <c r="AB201" s="176">
        <f>SUMIFS(Import!AB$2:AB$237,Import!$F$2:$F$237,$F201,Import!$G$2:$G$237,$G201)</f>
        <v>59.16</v>
      </c>
      <c r="AC201" s="25">
        <v>2</v>
      </c>
      <c r="AD201" s="25" t="s">
        <v>35</v>
      </c>
      <c r="AE201" s="25" t="s">
        <v>36</v>
      </c>
      <c r="AF201" s="25" t="s">
        <v>37</v>
      </c>
      <c r="AG201" s="160">
        <f>SUMIFS(Import!AG$2:AG$237,Import!$F$2:$F$237,$F201,Import!$G$2:$G$237,$G201)</f>
        <v>223</v>
      </c>
      <c r="AH201" s="25">
        <f>SUMIFS(Import!AH$2:AH$237,Import!$F$2:$F$237,$F201,Import!$G$2:$G$237,$G201)</f>
        <v>14.23</v>
      </c>
      <c r="AI201" s="118">
        <f>SUMIFS(Import!AI$2:AI$237,Import!$F$2:$F$237,$F201,Import!$G$2:$G$237,$G201)</f>
        <v>40.840000000000003</v>
      </c>
      <c r="AN201" s="25">
        <f ca="1">SUMIFS(Import!AN$2:AN$166,Import!$F$2:$F$166,$F201,Import!$G$2:$G$166,$G201)</f>
        <v>0</v>
      </c>
      <c r="AO201" s="25">
        <f ca="1">SUMIFS(Import!AO$2:AO$166,Import!$F$2:$F$166,$F201,Import!$G$2:$G$166,$G201)</f>
        <v>0</v>
      </c>
      <c r="AP201" s="25">
        <f ca="1">SUMIFS(Import!AP$2:AP$166,Import!$F$2:$F$166,$F201,Import!$G$2:$G$166,$G201)</f>
        <v>0</v>
      </c>
      <c r="AU201" s="25">
        <f ca="1">SUMIFS(Import!AU$2:AU$166,Import!$F$2:$F$166,$F201,Import!$G$2:$G$166,$G201)</f>
        <v>0</v>
      </c>
      <c r="AV201" s="25">
        <f ca="1">SUMIFS(Import!AV$2:AV$166,Import!$F$2:$F$166,$F201,Import!$G$2:$G$166,$G201)</f>
        <v>0</v>
      </c>
      <c r="AW201" s="25">
        <f ca="1">SUMIFS(Import!AW$2:AW$166,Import!$F$2:$F$166,$F201,Import!$G$2:$G$166,$G201)</f>
        <v>0</v>
      </c>
      <c r="BB201" s="25">
        <f ca="1">SUMIFS(Import!BB$2:BB$166,Import!$F$2:$F$166,$F201,Import!$G$2:$G$166,$G201)</f>
        <v>0</v>
      </c>
      <c r="BC201" s="25">
        <f ca="1">SUMIFS(Import!BC$2:BC$166,Import!$F$2:$F$166,$F201,Import!$G$2:$G$166,$G201)</f>
        <v>0</v>
      </c>
      <c r="BD201" s="25">
        <f ca="1">SUMIFS(Import!BD$2:BD$166,Import!$F$2:$F$166,$F201,Import!$G$2:$G$166,$G201)</f>
        <v>0</v>
      </c>
      <c r="BI201" s="25">
        <f ca="1">SUMIFS(Import!BI$2:BI$166,Import!$F$2:$F$166,$F201,Import!$G$2:$G$166,$G201)</f>
        <v>0</v>
      </c>
      <c r="BJ201" s="25">
        <f ca="1">SUMIFS(Import!BJ$2:BJ$166,Import!$F$2:$F$166,$F201,Import!$G$2:$G$166,$G201)</f>
        <v>0</v>
      </c>
      <c r="BK201" s="25">
        <f ca="1">SUMIFS(Import!BK$2:BK$166,Import!$F$2:$F$166,$F201,Import!$G$2:$G$166,$G201)</f>
        <v>0</v>
      </c>
      <c r="BP201" s="25">
        <f ca="1">SUMIFS(Import!BP$2:BP$166,Import!$F$2:$F$166,$F201,Import!$G$2:$G$166,$G201)</f>
        <v>0</v>
      </c>
      <c r="BQ201" s="25">
        <f ca="1">SUMIFS(Import!BQ$2:BQ$166,Import!$F$2:$F$166,$F201,Import!$G$2:$G$166,$G201)</f>
        <v>0</v>
      </c>
      <c r="BR201" s="25">
        <f ca="1">SUMIFS(Import!BR$2:BR$166,Import!$F$2:$F$166,$F201,Import!$G$2:$G$166,$G201)</f>
        <v>0</v>
      </c>
      <c r="BW201" s="25">
        <f ca="1">SUMIFS(Import!BW$2:BW$166,Import!$F$2:$F$166,$F201,Import!$G$2:$G$166,$G201)</f>
        <v>0</v>
      </c>
      <c r="BX201" s="25">
        <f ca="1">SUMIFS(Import!BX$2:BX$166,Import!$F$2:$F$166,$F201,Import!$G$2:$G$166,$G201)</f>
        <v>0</v>
      </c>
      <c r="BY201" s="25">
        <f ca="1">SUMIFS(Import!BY$2:BY$166,Import!$F$2:$F$166,$F201,Import!$G$2:$G$166,$G201)</f>
        <v>0</v>
      </c>
      <c r="CD201" s="25">
        <f ca="1">SUMIFS(Import!CD$2:CD$166,Import!$F$2:$F$166,$F201,Import!$G$2:$G$166,$G201)</f>
        <v>0</v>
      </c>
      <c r="CE201" s="25">
        <f ca="1">SUMIFS(Import!CE$2:CE$166,Import!$F$2:$F$166,$F201,Import!$G$2:$G$166,$G201)</f>
        <v>0</v>
      </c>
      <c r="CF201" s="25">
        <f ca="1">SUMIFS(Import!CF$2:CF$166,Import!$F$2:$F$166,$F201,Import!$G$2:$G$166,$G201)</f>
        <v>0</v>
      </c>
      <c r="CK201" s="25">
        <f ca="1">SUMIFS(Import!CK$2:CK$166,Import!$F$2:$F$166,$F201,Import!$G$2:$G$166,$G201)</f>
        <v>0</v>
      </c>
      <c r="CL201" s="25">
        <f ca="1">SUMIFS(Import!CL$2:CL$166,Import!$F$2:$F$166,$F201,Import!$G$2:$G$166,$G201)</f>
        <v>0</v>
      </c>
      <c r="CM201" s="25">
        <f ca="1">SUMIFS(Import!CM$2:CM$166,Import!$F$2:$F$166,$F201,Import!$G$2:$G$166,$G201)</f>
        <v>0</v>
      </c>
      <c r="CR201" s="25">
        <f ca="1">SUMIFS(Import!CR$2:CR$166,Import!$F$2:$F$166,$F201,Import!$G$2:$G$166,$G201)</f>
        <v>0</v>
      </c>
      <c r="CS201" s="25">
        <f ca="1">SUMIFS(Import!CS$2:CS$166,Import!$F$2:$F$166,$F201,Import!$G$2:$G$166,$G201)</f>
        <v>0</v>
      </c>
      <c r="CT201" s="25">
        <f ca="1">SUMIFS(Import!CT$2:CT$166,Import!$F$2:$F$166,$F201,Import!$G$2:$G$166,$G201)</f>
        <v>0</v>
      </c>
    </row>
    <row r="202" spans="1:98" s="25" customFormat="1" x14ac:dyDescent="0.15">
      <c r="A202" s="109" t="s">
        <v>28</v>
      </c>
      <c r="B202" s="25" t="s">
        <v>29</v>
      </c>
      <c r="C202" s="25">
        <v>2</v>
      </c>
      <c r="D202" s="25" t="s">
        <v>49</v>
      </c>
      <c r="E202" s="25">
        <v>47</v>
      </c>
      <c r="F202" s="25" t="s">
        <v>75</v>
      </c>
      <c r="G202" s="25">
        <v>7</v>
      </c>
      <c r="H202" s="156">
        <f>IF(SUMIFS(Import!H$2:H$237,Import!$F$2:$F$237,$F202,Import!$G$2:$G$237,$G202)=0,Data_T1!$H202,SUMIFS(Import!H$2:H$237,Import!$F$2:$F$237,$F202,Import!$G$2:$G$237,$G202))</f>
        <v>1047</v>
      </c>
      <c r="I202" s="156">
        <f>SUMIFS(Import!I$2:I$237,Import!$F$2:$F$237,$F202,Import!$G$2:$G$237,$G202)</f>
        <v>664</v>
      </c>
      <c r="J202" s="25">
        <f>SUMIFS(Import!J$2:J$237,Import!$F$2:$F$237,$F202,Import!$G$2:$G$237,$G202)</f>
        <v>63.42</v>
      </c>
      <c r="K202" s="156">
        <f>SUMIFS(Import!K$2:K$237,Import!$F$2:$F$237,$F202,Import!$G$2:$G$237,$G202)</f>
        <v>383</v>
      </c>
      <c r="L202" s="25">
        <f>SUMIFS(Import!L$2:L$237,Import!$F$2:$F$237,$F202,Import!$G$2:$G$237,$G202)</f>
        <v>36.58</v>
      </c>
      <c r="M202" s="156">
        <f>SUMIFS(Import!M$2:M$237,Import!$F$2:$F$237,$F202,Import!$G$2:$G$237,$G202)</f>
        <v>7</v>
      </c>
      <c r="N202" s="25">
        <f>SUMIFS(Import!N$2:N$237,Import!$F$2:$F$237,$F202,Import!$G$2:$G$237,$G202)</f>
        <v>0.67</v>
      </c>
      <c r="O202" s="25">
        <f>SUMIFS(Import!O$2:O$237,Import!$F$2:$F$237,$F202,Import!$G$2:$G$237,$G202)</f>
        <v>1.83</v>
      </c>
      <c r="P202" s="156">
        <f>SUMIFS(Import!P$2:P$237,Import!$F$2:$F$237,$F202,Import!$G$2:$G$237,$G202)</f>
        <v>13</v>
      </c>
      <c r="Q202" s="25">
        <f>SUMIFS(Import!Q$2:Q$237,Import!$F$2:$F$237,$F202,Import!$G$2:$G$237,$G202)</f>
        <v>1.24</v>
      </c>
      <c r="R202" s="25">
        <f>SUMIFS(Import!R$2:R$237,Import!$F$2:$F$237,$F202,Import!$G$2:$G$237,$G202)</f>
        <v>3.39</v>
      </c>
      <c r="S202" s="156">
        <f>SUMIFS(Import!S$2:S$237,Import!$F$2:$F$237,$F202,Import!$G$2:$G$237,$G202)</f>
        <v>363</v>
      </c>
      <c r="T202" s="25">
        <f>SUMIFS(Import!T$2:T$237,Import!$F$2:$F$237,$F202,Import!$G$2:$G$237,$G202)</f>
        <v>34.67</v>
      </c>
      <c r="U202" s="25">
        <f>SUMIFS(Import!U$2:U$237,Import!$F$2:$F$237,$F202,Import!$G$2:$G$237,$G202)</f>
        <v>94.78</v>
      </c>
      <c r="V202" s="25">
        <v>1</v>
      </c>
      <c r="W202" s="25" t="s">
        <v>32</v>
      </c>
      <c r="X202" s="25" t="s">
        <v>33</v>
      </c>
      <c r="Y202" s="25" t="s">
        <v>34</v>
      </c>
      <c r="Z202" s="160">
        <f>SUMIFS(Import!Z$2:Z$237,Import!$F$2:$F$237,$F202,Import!$G$2:$G$237,$G202)</f>
        <v>176</v>
      </c>
      <c r="AA202" s="25">
        <f>SUMIFS(Import!AA$2:AA$237,Import!$F$2:$F$237,$F202,Import!$G$2:$G$237,$G202)</f>
        <v>16.809999999999999</v>
      </c>
      <c r="AB202" s="176">
        <f>SUMIFS(Import!AB$2:AB$237,Import!$F$2:$F$237,$F202,Import!$G$2:$G$237,$G202)</f>
        <v>48.48</v>
      </c>
      <c r="AC202" s="25">
        <v>2</v>
      </c>
      <c r="AD202" s="25" t="s">
        <v>35</v>
      </c>
      <c r="AE202" s="25" t="s">
        <v>36</v>
      </c>
      <c r="AF202" s="25" t="s">
        <v>37</v>
      </c>
      <c r="AG202" s="160">
        <f>SUMIFS(Import!AG$2:AG$237,Import!$F$2:$F$237,$F202,Import!$G$2:$G$237,$G202)</f>
        <v>187</v>
      </c>
      <c r="AH202" s="25">
        <f>SUMIFS(Import!AH$2:AH$237,Import!$F$2:$F$237,$F202,Import!$G$2:$G$237,$G202)</f>
        <v>17.86</v>
      </c>
      <c r="AI202" s="118">
        <f>SUMIFS(Import!AI$2:AI$237,Import!$F$2:$F$237,$F202,Import!$G$2:$G$237,$G202)</f>
        <v>51.52</v>
      </c>
      <c r="AN202" s="25">
        <f ca="1">SUMIFS(Import!AN$2:AN$166,Import!$F$2:$F$166,$F202,Import!$G$2:$G$166,$G202)</f>
        <v>0</v>
      </c>
      <c r="AO202" s="25">
        <f ca="1">SUMIFS(Import!AO$2:AO$166,Import!$F$2:$F$166,$F202,Import!$G$2:$G$166,$G202)</f>
        <v>0</v>
      </c>
      <c r="AP202" s="25">
        <f ca="1">SUMIFS(Import!AP$2:AP$166,Import!$F$2:$F$166,$F202,Import!$G$2:$G$166,$G202)</f>
        <v>0</v>
      </c>
      <c r="AU202" s="25">
        <f ca="1">SUMIFS(Import!AU$2:AU$166,Import!$F$2:$F$166,$F202,Import!$G$2:$G$166,$G202)</f>
        <v>0</v>
      </c>
      <c r="AV202" s="25">
        <f ca="1">SUMIFS(Import!AV$2:AV$166,Import!$F$2:$F$166,$F202,Import!$G$2:$G$166,$G202)</f>
        <v>0</v>
      </c>
      <c r="AW202" s="25">
        <f ca="1">SUMIFS(Import!AW$2:AW$166,Import!$F$2:$F$166,$F202,Import!$G$2:$G$166,$G202)</f>
        <v>0</v>
      </c>
      <c r="BB202" s="25">
        <f ca="1">SUMIFS(Import!BB$2:BB$166,Import!$F$2:$F$166,$F202,Import!$G$2:$G$166,$G202)</f>
        <v>0</v>
      </c>
      <c r="BC202" s="25">
        <f ca="1">SUMIFS(Import!BC$2:BC$166,Import!$F$2:$F$166,$F202,Import!$G$2:$G$166,$G202)</f>
        <v>0</v>
      </c>
      <c r="BD202" s="25">
        <f ca="1">SUMIFS(Import!BD$2:BD$166,Import!$F$2:$F$166,$F202,Import!$G$2:$G$166,$G202)</f>
        <v>0</v>
      </c>
      <c r="BI202" s="25">
        <f ca="1">SUMIFS(Import!BI$2:BI$166,Import!$F$2:$F$166,$F202,Import!$G$2:$G$166,$G202)</f>
        <v>0</v>
      </c>
      <c r="BJ202" s="25">
        <f ca="1">SUMIFS(Import!BJ$2:BJ$166,Import!$F$2:$F$166,$F202,Import!$G$2:$G$166,$G202)</f>
        <v>0</v>
      </c>
      <c r="BK202" s="25">
        <f ca="1">SUMIFS(Import!BK$2:BK$166,Import!$F$2:$F$166,$F202,Import!$G$2:$G$166,$G202)</f>
        <v>0</v>
      </c>
      <c r="BP202" s="25">
        <f ca="1">SUMIFS(Import!BP$2:BP$166,Import!$F$2:$F$166,$F202,Import!$G$2:$G$166,$G202)</f>
        <v>0</v>
      </c>
      <c r="BQ202" s="25">
        <f ca="1">SUMIFS(Import!BQ$2:BQ$166,Import!$F$2:$F$166,$F202,Import!$G$2:$G$166,$G202)</f>
        <v>0</v>
      </c>
      <c r="BR202" s="25">
        <f ca="1">SUMIFS(Import!BR$2:BR$166,Import!$F$2:$F$166,$F202,Import!$G$2:$G$166,$G202)</f>
        <v>0</v>
      </c>
      <c r="BW202" s="25">
        <f ca="1">SUMIFS(Import!BW$2:BW$166,Import!$F$2:$F$166,$F202,Import!$G$2:$G$166,$G202)</f>
        <v>0</v>
      </c>
      <c r="BX202" s="25">
        <f ca="1">SUMIFS(Import!BX$2:BX$166,Import!$F$2:$F$166,$F202,Import!$G$2:$G$166,$G202)</f>
        <v>0</v>
      </c>
      <c r="BY202" s="25">
        <f ca="1">SUMIFS(Import!BY$2:BY$166,Import!$F$2:$F$166,$F202,Import!$G$2:$G$166,$G202)</f>
        <v>0</v>
      </c>
      <c r="CD202" s="25">
        <f ca="1">SUMIFS(Import!CD$2:CD$166,Import!$F$2:$F$166,$F202,Import!$G$2:$G$166,$G202)</f>
        <v>0</v>
      </c>
      <c r="CE202" s="25">
        <f ca="1">SUMIFS(Import!CE$2:CE$166,Import!$F$2:$F$166,$F202,Import!$G$2:$G$166,$G202)</f>
        <v>0</v>
      </c>
      <c r="CF202" s="25">
        <f ca="1">SUMIFS(Import!CF$2:CF$166,Import!$F$2:$F$166,$F202,Import!$G$2:$G$166,$G202)</f>
        <v>0</v>
      </c>
      <c r="CK202" s="25">
        <f ca="1">SUMIFS(Import!CK$2:CK$166,Import!$F$2:$F$166,$F202,Import!$G$2:$G$166,$G202)</f>
        <v>0</v>
      </c>
      <c r="CL202" s="25">
        <f ca="1">SUMIFS(Import!CL$2:CL$166,Import!$F$2:$F$166,$F202,Import!$G$2:$G$166,$G202)</f>
        <v>0</v>
      </c>
      <c r="CM202" s="25">
        <f ca="1">SUMIFS(Import!CM$2:CM$166,Import!$F$2:$F$166,$F202,Import!$G$2:$G$166,$G202)</f>
        <v>0</v>
      </c>
      <c r="CR202" s="25">
        <f ca="1">SUMIFS(Import!CR$2:CR$166,Import!$F$2:$F$166,$F202,Import!$G$2:$G$166,$G202)</f>
        <v>0</v>
      </c>
      <c r="CS202" s="25">
        <f ca="1">SUMIFS(Import!CS$2:CS$166,Import!$F$2:$F$166,$F202,Import!$G$2:$G$166,$G202)</f>
        <v>0</v>
      </c>
      <c r="CT202" s="25">
        <f ca="1">SUMIFS(Import!CT$2:CT$166,Import!$F$2:$F$166,$F202,Import!$G$2:$G$166,$G202)</f>
        <v>0</v>
      </c>
    </row>
    <row r="203" spans="1:98" s="82" customFormat="1" ht="14" thickBot="1" x14ac:dyDescent="0.2">
      <c r="A203" s="108" t="s">
        <v>28</v>
      </c>
      <c r="B203" s="82" t="s">
        <v>29</v>
      </c>
      <c r="C203" s="82">
        <v>2</v>
      </c>
      <c r="D203" s="82" t="s">
        <v>49</v>
      </c>
      <c r="E203" s="82">
        <v>47</v>
      </c>
      <c r="F203" s="82" t="s">
        <v>75</v>
      </c>
      <c r="G203" s="82">
        <v>8</v>
      </c>
      <c r="H203" s="155">
        <f>IF(SUMIFS(Import!H$2:H$237,Import!$F$2:$F$237,$F203,Import!$G$2:$G$237,$G203)=0,Data_T1!$H203,SUMIFS(Import!H$2:H$237,Import!$F$2:$F$237,$F203,Import!$G$2:$G$237,$G203))</f>
        <v>1192</v>
      </c>
      <c r="I203" s="155">
        <f>SUMIFS(Import!I$2:I$237,Import!$F$2:$F$237,$F203,Import!$G$2:$G$237,$G203)</f>
        <v>728</v>
      </c>
      <c r="J203" s="82">
        <f>SUMIFS(Import!J$2:J$237,Import!$F$2:$F$237,$F203,Import!$G$2:$G$237,$G203)</f>
        <v>61.07</v>
      </c>
      <c r="K203" s="155">
        <f>SUMIFS(Import!K$2:K$237,Import!$F$2:$F$237,$F203,Import!$G$2:$G$237,$G203)</f>
        <v>464</v>
      </c>
      <c r="L203" s="82">
        <f>SUMIFS(Import!L$2:L$237,Import!$F$2:$F$237,$F203,Import!$G$2:$G$237,$G203)</f>
        <v>38.93</v>
      </c>
      <c r="M203" s="155">
        <f>SUMIFS(Import!M$2:M$237,Import!$F$2:$F$237,$F203,Import!$G$2:$G$237,$G203)</f>
        <v>4</v>
      </c>
      <c r="N203" s="82">
        <f>SUMIFS(Import!N$2:N$237,Import!$F$2:$F$237,$F203,Import!$G$2:$G$237,$G203)</f>
        <v>0.34</v>
      </c>
      <c r="O203" s="82">
        <f>SUMIFS(Import!O$2:O$237,Import!$F$2:$F$237,$F203,Import!$G$2:$G$237,$G203)</f>
        <v>0.86</v>
      </c>
      <c r="P203" s="155">
        <f>SUMIFS(Import!P$2:P$237,Import!$F$2:$F$237,$F203,Import!$G$2:$G$237,$G203)</f>
        <v>7</v>
      </c>
      <c r="Q203" s="82">
        <f>SUMIFS(Import!Q$2:Q$237,Import!$F$2:$F$237,$F203,Import!$G$2:$G$237,$G203)</f>
        <v>0.59</v>
      </c>
      <c r="R203" s="82">
        <f>SUMIFS(Import!R$2:R$237,Import!$F$2:$F$237,$F203,Import!$G$2:$G$237,$G203)</f>
        <v>1.51</v>
      </c>
      <c r="S203" s="155">
        <f>SUMIFS(Import!S$2:S$237,Import!$F$2:$F$237,$F203,Import!$G$2:$G$237,$G203)</f>
        <v>453</v>
      </c>
      <c r="T203" s="82">
        <f>SUMIFS(Import!T$2:T$237,Import!$F$2:$F$237,$F203,Import!$G$2:$G$237,$G203)</f>
        <v>38</v>
      </c>
      <c r="U203" s="82">
        <f>SUMIFS(Import!U$2:U$237,Import!$F$2:$F$237,$F203,Import!$G$2:$G$237,$G203)</f>
        <v>97.63</v>
      </c>
      <c r="V203" s="82">
        <v>1</v>
      </c>
      <c r="W203" s="82" t="s">
        <v>32</v>
      </c>
      <c r="X203" s="82" t="s">
        <v>33</v>
      </c>
      <c r="Y203" s="82" t="s">
        <v>34</v>
      </c>
      <c r="Z203" s="159">
        <f>SUMIFS(Import!Z$2:Z$237,Import!$F$2:$F$237,$F203,Import!$G$2:$G$237,$G203)</f>
        <v>237</v>
      </c>
      <c r="AA203" s="82">
        <f>SUMIFS(Import!AA$2:AA$237,Import!$F$2:$F$237,$F203,Import!$G$2:$G$237,$G203)</f>
        <v>19.88</v>
      </c>
      <c r="AB203" s="170">
        <f>SUMIFS(Import!AB$2:AB$237,Import!$F$2:$F$237,$F203,Import!$G$2:$G$237,$G203)</f>
        <v>52.32</v>
      </c>
      <c r="AC203" s="82">
        <v>2</v>
      </c>
      <c r="AD203" s="82" t="s">
        <v>35</v>
      </c>
      <c r="AE203" s="82" t="s">
        <v>36</v>
      </c>
      <c r="AF203" s="82" t="s">
        <v>37</v>
      </c>
      <c r="AG203" s="159">
        <f>SUMIFS(Import!AG$2:AG$237,Import!$F$2:$F$237,$F203,Import!$G$2:$G$237,$G203)</f>
        <v>216</v>
      </c>
      <c r="AH203" s="82">
        <f>SUMIFS(Import!AH$2:AH$237,Import!$F$2:$F$237,$F203,Import!$G$2:$G$237,$G203)</f>
        <v>18.12</v>
      </c>
      <c r="AI203" s="119">
        <f>SUMIFS(Import!AI$2:AI$237,Import!$F$2:$F$237,$F203,Import!$G$2:$G$237,$G203)</f>
        <v>47.68</v>
      </c>
      <c r="AN203" s="82">
        <f ca="1">SUMIFS(Import!AN$2:AN$166,Import!$F$2:$F$166,$F203,Import!$G$2:$G$166,$G203)</f>
        <v>0</v>
      </c>
      <c r="AO203" s="82">
        <f ca="1">SUMIFS(Import!AO$2:AO$166,Import!$F$2:$F$166,$F203,Import!$G$2:$G$166,$G203)</f>
        <v>0</v>
      </c>
      <c r="AP203" s="82">
        <f ca="1">SUMIFS(Import!AP$2:AP$166,Import!$F$2:$F$166,$F203,Import!$G$2:$G$166,$G203)</f>
        <v>0</v>
      </c>
      <c r="AU203" s="82">
        <f ca="1">SUMIFS(Import!AU$2:AU$166,Import!$F$2:$F$166,$F203,Import!$G$2:$G$166,$G203)</f>
        <v>0</v>
      </c>
      <c r="AV203" s="82">
        <f ca="1">SUMIFS(Import!AV$2:AV$166,Import!$F$2:$F$166,$F203,Import!$G$2:$G$166,$G203)</f>
        <v>0</v>
      </c>
      <c r="AW203" s="82">
        <f ca="1">SUMIFS(Import!AW$2:AW$166,Import!$F$2:$F$166,$F203,Import!$G$2:$G$166,$G203)</f>
        <v>0</v>
      </c>
      <c r="BB203" s="82">
        <f ca="1">SUMIFS(Import!BB$2:BB$166,Import!$F$2:$F$166,$F203,Import!$G$2:$G$166,$G203)</f>
        <v>0</v>
      </c>
      <c r="BC203" s="82">
        <f ca="1">SUMIFS(Import!BC$2:BC$166,Import!$F$2:$F$166,$F203,Import!$G$2:$G$166,$G203)</f>
        <v>0</v>
      </c>
      <c r="BD203" s="82">
        <f ca="1">SUMIFS(Import!BD$2:BD$166,Import!$F$2:$F$166,$F203,Import!$G$2:$G$166,$G203)</f>
        <v>0</v>
      </c>
      <c r="BI203" s="82">
        <f ca="1">SUMIFS(Import!BI$2:BI$166,Import!$F$2:$F$166,$F203,Import!$G$2:$G$166,$G203)</f>
        <v>0</v>
      </c>
      <c r="BJ203" s="82">
        <f ca="1">SUMIFS(Import!BJ$2:BJ$166,Import!$F$2:$F$166,$F203,Import!$G$2:$G$166,$G203)</f>
        <v>0</v>
      </c>
      <c r="BK203" s="82">
        <f ca="1">SUMIFS(Import!BK$2:BK$166,Import!$F$2:$F$166,$F203,Import!$G$2:$G$166,$G203)</f>
        <v>0</v>
      </c>
      <c r="BP203" s="82">
        <f ca="1">SUMIFS(Import!BP$2:BP$166,Import!$F$2:$F$166,$F203,Import!$G$2:$G$166,$G203)</f>
        <v>0</v>
      </c>
      <c r="BQ203" s="82">
        <f ca="1">SUMIFS(Import!BQ$2:BQ$166,Import!$F$2:$F$166,$F203,Import!$G$2:$G$166,$G203)</f>
        <v>0</v>
      </c>
      <c r="BR203" s="82">
        <f ca="1">SUMIFS(Import!BR$2:BR$166,Import!$F$2:$F$166,$F203,Import!$G$2:$G$166,$G203)</f>
        <v>0</v>
      </c>
      <c r="BW203" s="82">
        <f ca="1">SUMIFS(Import!BW$2:BW$166,Import!$F$2:$F$166,$F203,Import!$G$2:$G$166,$G203)</f>
        <v>0</v>
      </c>
      <c r="BX203" s="82">
        <f ca="1">SUMIFS(Import!BX$2:BX$166,Import!$F$2:$F$166,$F203,Import!$G$2:$G$166,$G203)</f>
        <v>0</v>
      </c>
      <c r="BY203" s="82">
        <f ca="1">SUMIFS(Import!BY$2:BY$166,Import!$F$2:$F$166,$F203,Import!$G$2:$G$166,$G203)</f>
        <v>0</v>
      </c>
      <c r="CD203" s="82">
        <f ca="1">SUMIFS(Import!CD$2:CD$166,Import!$F$2:$F$166,$F203,Import!$G$2:$G$166,$G203)</f>
        <v>0</v>
      </c>
      <c r="CE203" s="82">
        <f ca="1">SUMIFS(Import!CE$2:CE$166,Import!$F$2:$F$166,$F203,Import!$G$2:$G$166,$G203)</f>
        <v>0</v>
      </c>
      <c r="CF203" s="82">
        <f ca="1">SUMIFS(Import!CF$2:CF$166,Import!$F$2:$F$166,$F203,Import!$G$2:$G$166,$G203)</f>
        <v>0</v>
      </c>
      <c r="CK203" s="82">
        <f ca="1">SUMIFS(Import!CK$2:CK$166,Import!$F$2:$F$166,$F203,Import!$G$2:$G$166,$G203)</f>
        <v>0</v>
      </c>
      <c r="CL203" s="82">
        <f ca="1">SUMIFS(Import!CL$2:CL$166,Import!$F$2:$F$166,$F203,Import!$G$2:$G$166,$G203)</f>
        <v>0</v>
      </c>
      <c r="CM203" s="82">
        <f ca="1">SUMIFS(Import!CM$2:CM$166,Import!$F$2:$F$166,$F203,Import!$G$2:$G$166,$G203)</f>
        <v>0</v>
      </c>
      <c r="CR203" s="82">
        <f ca="1">SUMIFS(Import!CR$2:CR$166,Import!$F$2:$F$166,$F203,Import!$G$2:$G$166,$G203)</f>
        <v>0</v>
      </c>
      <c r="CS203" s="82">
        <f ca="1">SUMIFS(Import!CS$2:CS$166,Import!$F$2:$F$166,$F203,Import!$G$2:$G$166,$G203)</f>
        <v>0</v>
      </c>
      <c r="CT203" s="82">
        <f ca="1">SUMIFS(Import!CT$2:CT$166,Import!$F$2:$F$166,$F203,Import!$G$2:$G$166,$G203)</f>
        <v>0</v>
      </c>
    </row>
    <row r="204" spans="1:98" s="107" customFormat="1" x14ac:dyDescent="0.15">
      <c r="A204" s="106" t="s">
        <v>28</v>
      </c>
      <c r="B204" s="107" t="s">
        <v>29</v>
      </c>
      <c r="C204" s="107">
        <v>2</v>
      </c>
      <c r="D204" s="107" t="s">
        <v>49</v>
      </c>
      <c r="E204" s="107">
        <v>48</v>
      </c>
      <c r="F204" s="107" t="s">
        <v>76</v>
      </c>
      <c r="G204" s="107">
        <v>1</v>
      </c>
      <c r="H204" s="154">
        <f>IF(SUMIFS(Import!H$2:H$237,Import!$F$2:$F$237,$F204,Import!$G$2:$G$237,$G204)=0,Data_T1!$H204,SUMIFS(Import!H$2:H$237,Import!$F$2:$F$237,$F204,Import!$G$2:$G$237,$G204))</f>
        <v>2425</v>
      </c>
      <c r="I204" s="154">
        <f>SUMIFS(Import!I$2:I$237,Import!$F$2:$F$237,$F204,Import!$G$2:$G$237,$G204)</f>
        <v>1333</v>
      </c>
      <c r="J204" s="107">
        <f>SUMIFS(Import!J$2:J$237,Import!$F$2:$F$237,$F204,Import!$G$2:$G$237,$G204)</f>
        <v>54.97</v>
      </c>
      <c r="K204" s="154">
        <f>SUMIFS(Import!K$2:K$237,Import!$F$2:$F$237,$F204,Import!$G$2:$G$237,$G204)</f>
        <v>1092</v>
      </c>
      <c r="L204" s="107">
        <f>SUMIFS(Import!L$2:L$237,Import!$F$2:$F$237,$F204,Import!$G$2:$G$237,$G204)</f>
        <v>45.03</v>
      </c>
      <c r="M204" s="154">
        <f>SUMIFS(Import!M$2:M$237,Import!$F$2:$F$237,$F204,Import!$G$2:$G$237,$G204)</f>
        <v>33</v>
      </c>
      <c r="N204" s="107">
        <f>SUMIFS(Import!N$2:N$237,Import!$F$2:$F$237,$F204,Import!$G$2:$G$237,$G204)</f>
        <v>1.36</v>
      </c>
      <c r="O204" s="107">
        <f>SUMIFS(Import!O$2:O$237,Import!$F$2:$F$237,$F204,Import!$G$2:$G$237,$G204)</f>
        <v>3.02</v>
      </c>
      <c r="P204" s="154">
        <f>SUMIFS(Import!P$2:P$237,Import!$F$2:$F$237,$F204,Import!$G$2:$G$237,$G204)</f>
        <v>23</v>
      </c>
      <c r="Q204" s="107">
        <f>SUMIFS(Import!Q$2:Q$237,Import!$F$2:$F$237,$F204,Import!$G$2:$G$237,$G204)</f>
        <v>0.95</v>
      </c>
      <c r="R204" s="107">
        <f>SUMIFS(Import!R$2:R$237,Import!$F$2:$F$237,$F204,Import!$G$2:$G$237,$G204)</f>
        <v>2.11</v>
      </c>
      <c r="S204" s="154">
        <f>SUMIFS(Import!S$2:S$237,Import!$F$2:$F$237,$F204,Import!$G$2:$G$237,$G204)</f>
        <v>1036</v>
      </c>
      <c r="T204" s="107">
        <f>SUMIFS(Import!T$2:T$237,Import!$F$2:$F$237,$F204,Import!$G$2:$G$237,$G204)</f>
        <v>42.72</v>
      </c>
      <c r="U204" s="107">
        <f>SUMIFS(Import!U$2:U$237,Import!$F$2:$F$237,$F204,Import!$G$2:$G$237,$G204)</f>
        <v>94.87</v>
      </c>
      <c r="V204" s="107">
        <v>1</v>
      </c>
      <c r="W204" s="107" t="s">
        <v>32</v>
      </c>
      <c r="X204" s="107" t="s">
        <v>33</v>
      </c>
      <c r="Y204" s="107" t="s">
        <v>34</v>
      </c>
      <c r="Z204" s="158">
        <f>SUMIFS(Import!Z$2:Z$237,Import!$F$2:$F$237,$F204,Import!$G$2:$G$237,$G204)</f>
        <v>543</v>
      </c>
      <c r="AA204" s="107">
        <f>SUMIFS(Import!AA$2:AA$237,Import!$F$2:$F$237,$F204,Import!$G$2:$G$237,$G204)</f>
        <v>22.39</v>
      </c>
      <c r="AB204" s="173">
        <f>SUMIFS(Import!AB$2:AB$237,Import!$F$2:$F$237,$F204,Import!$G$2:$G$237,$G204)</f>
        <v>52.41</v>
      </c>
      <c r="AC204" s="107">
        <v>2</v>
      </c>
      <c r="AD204" s="107" t="s">
        <v>35</v>
      </c>
      <c r="AE204" s="107" t="s">
        <v>36</v>
      </c>
      <c r="AF204" s="107" t="s">
        <v>37</v>
      </c>
      <c r="AG204" s="158">
        <f>SUMIFS(Import!AG$2:AG$237,Import!$F$2:$F$237,$F204,Import!$G$2:$G$237,$G204)</f>
        <v>493</v>
      </c>
      <c r="AH204" s="107">
        <f>SUMIFS(Import!AH$2:AH$237,Import!$F$2:$F$237,$F204,Import!$G$2:$G$237,$G204)</f>
        <v>20.329999999999998</v>
      </c>
      <c r="AI204" s="117">
        <f>SUMIFS(Import!AI$2:AI$237,Import!$F$2:$F$237,$F204,Import!$G$2:$G$237,$G204)</f>
        <v>47.59</v>
      </c>
      <c r="AN204" s="107">
        <f ca="1">SUMIFS(Import!AN$2:AN$166,Import!$F$2:$F$166,$F204,Import!$G$2:$G$166,$G204)</f>
        <v>0</v>
      </c>
      <c r="AO204" s="107">
        <f ca="1">SUMIFS(Import!AO$2:AO$166,Import!$F$2:$F$166,$F204,Import!$G$2:$G$166,$G204)</f>
        <v>0</v>
      </c>
      <c r="AP204" s="107">
        <f ca="1">SUMIFS(Import!AP$2:AP$166,Import!$F$2:$F$166,$F204,Import!$G$2:$G$166,$G204)</f>
        <v>0</v>
      </c>
      <c r="AU204" s="107">
        <f ca="1">SUMIFS(Import!AU$2:AU$166,Import!$F$2:$F$166,$F204,Import!$G$2:$G$166,$G204)</f>
        <v>0</v>
      </c>
      <c r="AV204" s="107">
        <f ca="1">SUMIFS(Import!AV$2:AV$166,Import!$F$2:$F$166,$F204,Import!$G$2:$G$166,$G204)</f>
        <v>0</v>
      </c>
      <c r="AW204" s="107">
        <f ca="1">SUMIFS(Import!AW$2:AW$166,Import!$F$2:$F$166,$F204,Import!$G$2:$G$166,$G204)</f>
        <v>0</v>
      </c>
      <c r="BB204" s="107">
        <f ca="1">SUMIFS(Import!BB$2:BB$166,Import!$F$2:$F$166,$F204,Import!$G$2:$G$166,$G204)</f>
        <v>0</v>
      </c>
      <c r="BC204" s="107">
        <f ca="1">SUMIFS(Import!BC$2:BC$166,Import!$F$2:$F$166,$F204,Import!$G$2:$G$166,$G204)</f>
        <v>0</v>
      </c>
      <c r="BD204" s="107">
        <f ca="1">SUMIFS(Import!BD$2:BD$166,Import!$F$2:$F$166,$F204,Import!$G$2:$G$166,$G204)</f>
        <v>0</v>
      </c>
      <c r="BI204" s="107">
        <f ca="1">SUMIFS(Import!BI$2:BI$166,Import!$F$2:$F$166,$F204,Import!$G$2:$G$166,$G204)</f>
        <v>0</v>
      </c>
      <c r="BJ204" s="107">
        <f ca="1">SUMIFS(Import!BJ$2:BJ$166,Import!$F$2:$F$166,$F204,Import!$G$2:$G$166,$G204)</f>
        <v>0</v>
      </c>
      <c r="BK204" s="107">
        <f ca="1">SUMIFS(Import!BK$2:BK$166,Import!$F$2:$F$166,$F204,Import!$G$2:$G$166,$G204)</f>
        <v>0</v>
      </c>
      <c r="BP204" s="107">
        <f ca="1">SUMIFS(Import!BP$2:BP$166,Import!$F$2:$F$166,$F204,Import!$G$2:$G$166,$G204)</f>
        <v>0</v>
      </c>
      <c r="BQ204" s="107">
        <f ca="1">SUMIFS(Import!BQ$2:BQ$166,Import!$F$2:$F$166,$F204,Import!$G$2:$G$166,$G204)</f>
        <v>0</v>
      </c>
      <c r="BR204" s="107">
        <f ca="1">SUMIFS(Import!BR$2:BR$166,Import!$F$2:$F$166,$F204,Import!$G$2:$G$166,$G204)</f>
        <v>0</v>
      </c>
      <c r="BW204" s="107">
        <f ca="1">SUMIFS(Import!BW$2:BW$166,Import!$F$2:$F$166,$F204,Import!$G$2:$G$166,$G204)</f>
        <v>0</v>
      </c>
      <c r="BX204" s="107">
        <f ca="1">SUMIFS(Import!BX$2:BX$166,Import!$F$2:$F$166,$F204,Import!$G$2:$G$166,$G204)</f>
        <v>0</v>
      </c>
      <c r="BY204" s="107">
        <f ca="1">SUMIFS(Import!BY$2:BY$166,Import!$F$2:$F$166,$F204,Import!$G$2:$G$166,$G204)</f>
        <v>0</v>
      </c>
      <c r="CD204" s="107">
        <f ca="1">SUMIFS(Import!CD$2:CD$166,Import!$F$2:$F$166,$F204,Import!$G$2:$G$166,$G204)</f>
        <v>0</v>
      </c>
      <c r="CE204" s="107">
        <f ca="1">SUMIFS(Import!CE$2:CE$166,Import!$F$2:$F$166,$F204,Import!$G$2:$G$166,$G204)</f>
        <v>0</v>
      </c>
      <c r="CF204" s="107">
        <f ca="1">SUMIFS(Import!CF$2:CF$166,Import!$F$2:$F$166,$F204,Import!$G$2:$G$166,$G204)</f>
        <v>0</v>
      </c>
      <c r="CK204" s="107">
        <f ca="1">SUMIFS(Import!CK$2:CK$166,Import!$F$2:$F$166,$F204,Import!$G$2:$G$166,$G204)</f>
        <v>0</v>
      </c>
      <c r="CL204" s="107">
        <f ca="1">SUMIFS(Import!CL$2:CL$166,Import!$F$2:$F$166,$F204,Import!$G$2:$G$166,$G204)</f>
        <v>0</v>
      </c>
      <c r="CM204" s="107">
        <f ca="1">SUMIFS(Import!CM$2:CM$166,Import!$F$2:$F$166,$F204,Import!$G$2:$G$166,$G204)</f>
        <v>0</v>
      </c>
      <c r="CR204" s="107">
        <f ca="1">SUMIFS(Import!CR$2:CR$166,Import!$F$2:$F$166,$F204,Import!$G$2:$G$166,$G204)</f>
        <v>0</v>
      </c>
      <c r="CS204" s="107">
        <f ca="1">SUMIFS(Import!CS$2:CS$166,Import!$F$2:$F$166,$F204,Import!$G$2:$G$166,$G204)</f>
        <v>0</v>
      </c>
      <c r="CT204" s="107">
        <f ca="1">SUMIFS(Import!CT$2:CT$166,Import!$F$2:$F$166,$F204,Import!$G$2:$G$166,$G204)</f>
        <v>0</v>
      </c>
    </row>
    <row r="205" spans="1:98" s="25" customFormat="1" x14ac:dyDescent="0.15">
      <c r="A205" s="109" t="s">
        <v>28</v>
      </c>
      <c r="B205" s="25" t="s">
        <v>29</v>
      </c>
      <c r="C205" s="25">
        <v>2</v>
      </c>
      <c r="D205" s="25" t="s">
        <v>49</v>
      </c>
      <c r="E205" s="25">
        <v>48</v>
      </c>
      <c r="F205" s="25" t="s">
        <v>76</v>
      </c>
      <c r="G205" s="25">
        <v>2</v>
      </c>
      <c r="H205" s="156">
        <f>IF(SUMIFS(Import!H$2:H$237,Import!$F$2:$F$237,$F205,Import!$G$2:$G$237,$G205)=0,Data_T1!$H205,SUMIFS(Import!H$2:H$237,Import!$F$2:$F$237,$F205,Import!$G$2:$G$237,$G205))</f>
        <v>2325</v>
      </c>
      <c r="I205" s="156">
        <f>SUMIFS(Import!I$2:I$237,Import!$F$2:$F$237,$F205,Import!$G$2:$G$237,$G205)</f>
        <v>1358</v>
      </c>
      <c r="J205" s="25">
        <f>SUMIFS(Import!J$2:J$237,Import!$F$2:$F$237,$F205,Import!$G$2:$G$237,$G205)</f>
        <v>58.41</v>
      </c>
      <c r="K205" s="156">
        <f>SUMIFS(Import!K$2:K$237,Import!$F$2:$F$237,$F205,Import!$G$2:$G$237,$G205)</f>
        <v>967</v>
      </c>
      <c r="L205" s="25">
        <f>SUMIFS(Import!L$2:L$237,Import!$F$2:$F$237,$F205,Import!$G$2:$G$237,$G205)</f>
        <v>41.59</v>
      </c>
      <c r="M205" s="156">
        <f>SUMIFS(Import!M$2:M$237,Import!$F$2:$F$237,$F205,Import!$G$2:$G$237,$G205)</f>
        <v>13</v>
      </c>
      <c r="N205" s="25">
        <f>SUMIFS(Import!N$2:N$237,Import!$F$2:$F$237,$F205,Import!$G$2:$G$237,$G205)</f>
        <v>0.56000000000000005</v>
      </c>
      <c r="O205" s="25">
        <f>SUMIFS(Import!O$2:O$237,Import!$F$2:$F$237,$F205,Import!$G$2:$G$237,$G205)</f>
        <v>1.34</v>
      </c>
      <c r="P205" s="156">
        <f>SUMIFS(Import!P$2:P$237,Import!$F$2:$F$237,$F205,Import!$G$2:$G$237,$G205)</f>
        <v>29</v>
      </c>
      <c r="Q205" s="25">
        <f>SUMIFS(Import!Q$2:Q$237,Import!$F$2:$F$237,$F205,Import!$G$2:$G$237,$G205)</f>
        <v>1.25</v>
      </c>
      <c r="R205" s="25">
        <f>SUMIFS(Import!R$2:R$237,Import!$F$2:$F$237,$F205,Import!$G$2:$G$237,$G205)</f>
        <v>3</v>
      </c>
      <c r="S205" s="156">
        <f>SUMIFS(Import!S$2:S$237,Import!$F$2:$F$237,$F205,Import!$G$2:$G$237,$G205)</f>
        <v>925</v>
      </c>
      <c r="T205" s="25">
        <f>SUMIFS(Import!T$2:T$237,Import!$F$2:$F$237,$F205,Import!$G$2:$G$237,$G205)</f>
        <v>39.78</v>
      </c>
      <c r="U205" s="25">
        <f>SUMIFS(Import!U$2:U$237,Import!$F$2:$F$237,$F205,Import!$G$2:$G$237,$G205)</f>
        <v>95.66</v>
      </c>
      <c r="V205" s="25">
        <v>1</v>
      </c>
      <c r="W205" s="25" t="s">
        <v>32</v>
      </c>
      <c r="X205" s="25" t="s">
        <v>33</v>
      </c>
      <c r="Y205" s="25" t="s">
        <v>34</v>
      </c>
      <c r="Z205" s="160">
        <f>SUMIFS(Import!Z$2:Z$237,Import!$F$2:$F$237,$F205,Import!$G$2:$G$237,$G205)</f>
        <v>453</v>
      </c>
      <c r="AA205" s="25">
        <f>SUMIFS(Import!AA$2:AA$237,Import!$F$2:$F$237,$F205,Import!$G$2:$G$237,$G205)</f>
        <v>19.48</v>
      </c>
      <c r="AB205" s="176">
        <f>SUMIFS(Import!AB$2:AB$237,Import!$F$2:$F$237,$F205,Import!$G$2:$G$237,$G205)</f>
        <v>48.97</v>
      </c>
      <c r="AC205" s="25">
        <v>2</v>
      </c>
      <c r="AD205" s="25" t="s">
        <v>35</v>
      </c>
      <c r="AE205" s="25" t="s">
        <v>36</v>
      </c>
      <c r="AF205" s="25" t="s">
        <v>37</v>
      </c>
      <c r="AG205" s="160">
        <f>SUMIFS(Import!AG$2:AG$237,Import!$F$2:$F$237,$F205,Import!$G$2:$G$237,$G205)</f>
        <v>472</v>
      </c>
      <c r="AH205" s="25">
        <f>SUMIFS(Import!AH$2:AH$237,Import!$F$2:$F$237,$F205,Import!$G$2:$G$237,$G205)</f>
        <v>20.3</v>
      </c>
      <c r="AI205" s="118">
        <f>SUMIFS(Import!AI$2:AI$237,Import!$F$2:$F$237,$F205,Import!$G$2:$G$237,$G205)</f>
        <v>51.03</v>
      </c>
      <c r="AN205" s="25">
        <f ca="1">SUMIFS(Import!AN$2:AN$166,Import!$F$2:$F$166,$F205,Import!$G$2:$G$166,$G205)</f>
        <v>0</v>
      </c>
      <c r="AO205" s="25">
        <f ca="1">SUMIFS(Import!AO$2:AO$166,Import!$F$2:$F$166,$F205,Import!$G$2:$G$166,$G205)</f>
        <v>0</v>
      </c>
      <c r="AP205" s="25">
        <f ca="1">SUMIFS(Import!AP$2:AP$166,Import!$F$2:$F$166,$F205,Import!$G$2:$G$166,$G205)</f>
        <v>0</v>
      </c>
      <c r="AU205" s="25">
        <f ca="1">SUMIFS(Import!AU$2:AU$166,Import!$F$2:$F$166,$F205,Import!$G$2:$G$166,$G205)</f>
        <v>0</v>
      </c>
      <c r="AV205" s="25">
        <f ca="1">SUMIFS(Import!AV$2:AV$166,Import!$F$2:$F$166,$F205,Import!$G$2:$G$166,$G205)</f>
        <v>0</v>
      </c>
      <c r="AW205" s="25">
        <f ca="1">SUMIFS(Import!AW$2:AW$166,Import!$F$2:$F$166,$F205,Import!$G$2:$G$166,$G205)</f>
        <v>0</v>
      </c>
      <c r="BB205" s="25">
        <f ca="1">SUMIFS(Import!BB$2:BB$166,Import!$F$2:$F$166,$F205,Import!$G$2:$G$166,$G205)</f>
        <v>0</v>
      </c>
      <c r="BC205" s="25">
        <f ca="1">SUMIFS(Import!BC$2:BC$166,Import!$F$2:$F$166,$F205,Import!$G$2:$G$166,$G205)</f>
        <v>0</v>
      </c>
      <c r="BD205" s="25">
        <f ca="1">SUMIFS(Import!BD$2:BD$166,Import!$F$2:$F$166,$F205,Import!$G$2:$G$166,$G205)</f>
        <v>0</v>
      </c>
      <c r="BI205" s="25">
        <f ca="1">SUMIFS(Import!BI$2:BI$166,Import!$F$2:$F$166,$F205,Import!$G$2:$G$166,$G205)</f>
        <v>0</v>
      </c>
      <c r="BJ205" s="25">
        <f ca="1">SUMIFS(Import!BJ$2:BJ$166,Import!$F$2:$F$166,$F205,Import!$G$2:$G$166,$G205)</f>
        <v>0</v>
      </c>
      <c r="BK205" s="25">
        <f ca="1">SUMIFS(Import!BK$2:BK$166,Import!$F$2:$F$166,$F205,Import!$G$2:$G$166,$G205)</f>
        <v>0</v>
      </c>
      <c r="BP205" s="25">
        <f ca="1">SUMIFS(Import!BP$2:BP$166,Import!$F$2:$F$166,$F205,Import!$G$2:$G$166,$G205)</f>
        <v>0</v>
      </c>
      <c r="BQ205" s="25">
        <f ca="1">SUMIFS(Import!BQ$2:BQ$166,Import!$F$2:$F$166,$F205,Import!$G$2:$G$166,$G205)</f>
        <v>0</v>
      </c>
      <c r="BR205" s="25">
        <f ca="1">SUMIFS(Import!BR$2:BR$166,Import!$F$2:$F$166,$F205,Import!$G$2:$G$166,$G205)</f>
        <v>0</v>
      </c>
      <c r="BW205" s="25">
        <f ca="1">SUMIFS(Import!BW$2:BW$166,Import!$F$2:$F$166,$F205,Import!$G$2:$G$166,$G205)</f>
        <v>0</v>
      </c>
      <c r="BX205" s="25">
        <f ca="1">SUMIFS(Import!BX$2:BX$166,Import!$F$2:$F$166,$F205,Import!$G$2:$G$166,$G205)</f>
        <v>0</v>
      </c>
      <c r="BY205" s="25">
        <f ca="1">SUMIFS(Import!BY$2:BY$166,Import!$F$2:$F$166,$F205,Import!$G$2:$G$166,$G205)</f>
        <v>0</v>
      </c>
      <c r="CD205" s="25">
        <f ca="1">SUMIFS(Import!CD$2:CD$166,Import!$F$2:$F$166,$F205,Import!$G$2:$G$166,$G205)</f>
        <v>0</v>
      </c>
      <c r="CE205" s="25">
        <f ca="1">SUMIFS(Import!CE$2:CE$166,Import!$F$2:$F$166,$F205,Import!$G$2:$G$166,$G205)</f>
        <v>0</v>
      </c>
      <c r="CF205" s="25">
        <f ca="1">SUMIFS(Import!CF$2:CF$166,Import!$F$2:$F$166,$F205,Import!$G$2:$G$166,$G205)</f>
        <v>0</v>
      </c>
      <c r="CK205" s="25">
        <f ca="1">SUMIFS(Import!CK$2:CK$166,Import!$F$2:$F$166,$F205,Import!$G$2:$G$166,$G205)</f>
        <v>0</v>
      </c>
      <c r="CL205" s="25">
        <f ca="1">SUMIFS(Import!CL$2:CL$166,Import!$F$2:$F$166,$F205,Import!$G$2:$G$166,$G205)</f>
        <v>0</v>
      </c>
      <c r="CM205" s="25">
        <f ca="1">SUMIFS(Import!CM$2:CM$166,Import!$F$2:$F$166,$F205,Import!$G$2:$G$166,$G205)</f>
        <v>0</v>
      </c>
      <c r="CR205" s="25">
        <f ca="1">SUMIFS(Import!CR$2:CR$166,Import!$F$2:$F$166,$F205,Import!$G$2:$G$166,$G205)</f>
        <v>0</v>
      </c>
      <c r="CS205" s="25">
        <f ca="1">SUMIFS(Import!CS$2:CS$166,Import!$F$2:$F$166,$F205,Import!$G$2:$G$166,$G205)</f>
        <v>0</v>
      </c>
      <c r="CT205" s="25">
        <f ca="1">SUMIFS(Import!CT$2:CT$166,Import!$F$2:$F$166,$F205,Import!$G$2:$G$166,$G205)</f>
        <v>0</v>
      </c>
    </row>
    <row r="206" spans="1:98" s="82" customFormat="1" ht="14" thickBot="1" x14ac:dyDescent="0.2">
      <c r="A206" s="108" t="s">
        <v>28</v>
      </c>
      <c r="B206" s="82" t="s">
        <v>29</v>
      </c>
      <c r="C206" s="82">
        <v>2</v>
      </c>
      <c r="D206" s="82" t="s">
        <v>49</v>
      </c>
      <c r="E206" s="82">
        <v>48</v>
      </c>
      <c r="F206" s="82" t="s">
        <v>76</v>
      </c>
      <c r="G206" s="82">
        <v>3</v>
      </c>
      <c r="H206" s="155">
        <f>IF(SUMIFS(Import!H$2:H$237,Import!$F$2:$F$237,$F206,Import!$G$2:$G$237,$G206)=0,Data_T1!$H206,SUMIFS(Import!H$2:H$237,Import!$F$2:$F$237,$F206,Import!$G$2:$G$237,$G206))</f>
        <v>1433</v>
      </c>
      <c r="I206" s="155">
        <f>SUMIFS(Import!I$2:I$237,Import!$F$2:$F$237,$F206,Import!$G$2:$G$237,$G206)</f>
        <v>842</v>
      </c>
      <c r="J206" s="82">
        <f>SUMIFS(Import!J$2:J$237,Import!$F$2:$F$237,$F206,Import!$G$2:$G$237,$G206)</f>
        <v>58.76</v>
      </c>
      <c r="K206" s="155">
        <f>SUMIFS(Import!K$2:K$237,Import!$F$2:$F$237,$F206,Import!$G$2:$G$237,$G206)</f>
        <v>591</v>
      </c>
      <c r="L206" s="82">
        <f>SUMIFS(Import!L$2:L$237,Import!$F$2:$F$237,$F206,Import!$G$2:$G$237,$G206)</f>
        <v>41.24</v>
      </c>
      <c r="M206" s="155">
        <f>SUMIFS(Import!M$2:M$237,Import!$F$2:$F$237,$F206,Import!$G$2:$G$237,$G206)</f>
        <v>0</v>
      </c>
      <c r="N206" s="82">
        <f>SUMIFS(Import!N$2:N$237,Import!$F$2:$F$237,$F206,Import!$G$2:$G$237,$G206)</f>
        <v>0</v>
      </c>
      <c r="O206" s="82">
        <f>SUMIFS(Import!O$2:O$237,Import!$F$2:$F$237,$F206,Import!$G$2:$G$237,$G206)</f>
        <v>0</v>
      </c>
      <c r="P206" s="155">
        <f>SUMIFS(Import!P$2:P$237,Import!$F$2:$F$237,$F206,Import!$G$2:$G$237,$G206)</f>
        <v>29</v>
      </c>
      <c r="Q206" s="82">
        <f>SUMIFS(Import!Q$2:Q$237,Import!$F$2:$F$237,$F206,Import!$G$2:$G$237,$G206)</f>
        <v>2.02</v>
      </c>
      <c r="R206" s="82">
        <f>SUMIFS(Import!R$2:R$237,Import!$F$2:$F$237,$F206,Import!$G$2:$G$237,$G206)</f>
        <v>4.91</v>
      </c>
      <c r="S206" s="155">
        <f>SUMIFS(Import!S$2:S$237,Import!$F$2:$F$237,$F206,Import!$G$2:$G$237,$G206)</f>
        <v>562</v>
      </c>
      <c r="T206" s="82">
        <f>SUMIFS(Import!T$2:T$237,Import!$F$2:$F$237,$F206,Import!$G$2:$G$237,$G206)</f>
        <v>39.22</v>
      </c>
      <c r="U206" s="82">
        <f>SUMIFS(Import!U$2:U$237,Import!$F$2:$F$237,$F206,Import!$G$2:$G$237,$G206)</f>
        <v>95.09</v>
      </c>
      <c r="V206" s="82">
        <v>1</v>
      </c>
      <c r="W206" s="82" t="s">
        <v>32</v>
      </c>
      <c r="X206" s="82" t="s">
        <v>33</v>
      </c>
      <c r="Y206" s="82" t="s">
        <v>34</v>
      </c>
      <c r="Z206" s="159">
        <f>SUMIFS(Import!Z$2:Z$237,Import!$F$2:$F$237,$F206,Import!$G$2:$G$237,$G206)</f>
        <v>294</v>
      </c>
      <c r="AA206" s="82">
        <f>SUMIFS(Import!AA$2:AA$237,Import!$F$2:$F$237,$F206,Import!$G$2:$G$237,$G206)</f>
        <v>20.52</v>
      </c>
      <c r="AB206" s="170">
        <f>SUMIFS(Import!AB$2:AB$237,Import!$F$2:$F$237,$F206,Import!$G$2:$G$237,$G206)</f>
        <v>52.31</v>
      </c>
      <c r="AC206" s="82">
        <v>2</v>
      </c>
      <c r="AD206" s="82" t="s">
        <v>35</v>
      </c>
      <c r="AE206" s="82" t="s">
        <v>36</v>
      </c>
      <c r="AF206" s="82" t="s">
        <v>37</v>
      </c>
      <c r="AG206" s="159">
        <f>SUMIFS(Import!AG$2:AG$237,Import!$F$2:$F$237,$F206,Import!$G$2:$G$237,$G206)</f>
        <v>268</v>
      </c>
      <c r="AH206" s="82">
        <f>SUMIFS(Import!AH$2:AH$237,Import!$F$2:$F$237,$F206,Import!$G$2:$G$237,$G206)</f>
        <v>18.7</v>
      </c>
      <c r="AI206" s="119">
        <f>SUMIFS(Import!AI$2:AI$237,Import!$F$2:$F$237,$F206,Import!$G$2:$G$237,$G206)</f>
        <v>47.69</v>
      </c>
      <c r="AN206" s="82">
        <f ca="1">SUMIFS(Import!AN$2:AN$166,Import!$F$2:$F$166,$F206,Import!$G$2:$G$166,$G206)</f>
        <v>0</v>
      </c>
      <c r="AO206" s="82">
        <f ca="1">SUMIFS(Import!AO$2:AO$166,Import!$F$2:$F$166,$F206,Import!$G$2:$G$166,$G206)</f>
        <v>0</v>
      </c>
      <c r="AP206" s="82">
        <f ca="1">SUMIFS(Import!AP$2:AP$166,Import!$F$2:$F$166,$F206,Import!$G$2:$G$166,$G206)</f>
        <v>0</v>
      </c>
      <c r="AU206" s="82">
        <f ca="1">SUMIFS(Import!AU$2:AU$166,Import!$F$2:$F$166,$F206,Import!$G$2:$G$166,$G206)</f>
        <v>0</v>
      </c>
      <c r="AV206" s="82">
        <f ca="1">SUMIFS(Import!AV$2:AV$166,Import!$F$2:$F$166,$F206,Import!$G$2:$G$166,$G206)</f>
        <v>0</v>
      </c>
      <c r="AW206" s="82">
        <f ca="1">SUMIFS(Import!AW$2:AW$166,Import!$F$2:$F$166,$F206,Import!$G$2:$G$166,$G206)</f>
        <v>0</v>
      </c>
      <c r="BB206" s="82">
        <f ca="1">SUMIFS(Import!BB$2:BB$166,Import!$F$2:$F$166,$F206,Import!$G$2:$G$166,$G206)</f>
        <v>0</v>
      </c>
      <c r="BC206" s="82">
        <f ca="1">SUMIFS(Import!BC$2:BC$166,Import!$F$2:$F$166,$F206,Import!$G$2:$G$166,$G206)</f>
        <v>0</v>
      </c>
      <c r="BD206" s="82">
        <f ca="1">SUMIFS(Import!BD$2:BD$166,Import!$F$2:$F$166,$F206,Import!$G$2:$G$166,$G206)</f>
        <v>0</v>
      </c>
      <c r="BI206" s="82">
        <f ca="1">SUMIFS(Import!BI$2:BI$166,Import!$F$2:$F$166,$F206,Import!$G$2:$G$166,$G206)</f>
        <v>0</v>
      </c>
      <c r="BJ206" s="82">
        <f ca="1">SUMIFS(Import!BJ$2:BJ$166,Import!$F$2:$F$166,$F206,Import!$G$2:$G$166,$G206)</f>
        <v>0</v>
      </c>
      <c r="BK206" s="82">
        <f ca="1">SUMIFS(Import!BK$2:BK$166,Import!$F$2:$F$166,$F206,Import!$G$2:$G$166,$G206)</f>
        <v>0</v>
      </c>
      <c r="BP206" s="82">
        <f ca="1">SUMIFS(Import!BP$2:BP$166,Import!$F$2:$F$166,$F206,Import!$G$2:$G$166,$G206)</f>
        <v>0</v>
      </c>
      <c r="BQ206" s="82">
        <f ca="1">SUMIFS(Import!BQ$2:BQ$166,Import!$F$2:$F$166,$F206,Import!$G$2:$G$166,$G206)</f>
        <v>0</v>
      </c>
      <c r="BR206" s="82">
        <f ca="1">SUMIFS(Import!BR$2:BR$166,Import!$F$2:$F$166,$F206,Import!$G$2:$G$166,$G206)</f>
        <v>0</v>
      </c>
      <c r="BW206" s="82">
        <f ca="1">SUMIFS(Import!BW$2:BW$166,Import!$F$2:$F$166,$F206,Import!$G$2:$G$166,$G206)</f>
        <v>0</v>
      </c>
      <c r="BX206" s="82">
        <f ca="1">SUMIFS(Import!BX$2:BX$166,Import!$F$2:$F$166,$F206,Import!$G$2:$G$166,$G206)</f>
        <v>0</v>
      </c>
      <c r="BY206" s="82">
        <f ca="1">SUMIFS(Import!BY$2:BY$166,Import!$F$2:$F$166,$F206,Import!$G$2:$G$166,$G206)</f>
        <v>0</v>
      </c>
      <c r="CD206" s="82">
        <f ca="1">SUMIFS(Import!CD$2:CD$166,Import!$F$2:$F$166,$F206,Import!$G$2:$G$166,$G206)</f>
        <v>0</v>
      </c>
      <c r="CE206" s="82">
        <f ca="1">SUMIFS(Import!CE$2:CE$166,Import!$F$2:$F$166,$F206,Import!$G$2:$G$166,$G206)</f>
        <v>0</v>
      </c>
      <c r="CF206" s="82">
        <f ca="1">SUMIFS(Import!CF$2:CF$166,Import!$F$2:$F$166,$F206,Import!$G$2:$G$166,$G206)</f>
        <v>0</v>
      </c>
      <c r="CK206" s="82">
        <f ca="1">SUMIFS(Import!CK$2:CK$166,Import!$F$2:$F$166,$F206,Import!$G$2:$G$166,$G206)</f>
        <v>0</v>
      </c>
      <c r="CL206" s="82">
        <f ca="1">SUMIFS(Import!CL$2:CL$166,Import!$F$2:$F$166,$F206,Import!$G$2:$G$166,$G206)</f>
        <v>0</v>
      </c>
      <c r="CM206" s="82">
        <f ca="1">SUMIFS(Import!CM$2:CM$166,Import!$F$2:$F$166,$F206,Import!$G$2:$G$166,$G206)</f>
        <v>0</v>
      </c>
      <c r="CR206" s="82">
        <f ca="1">SUMIFS(Import!CR$2:CR$166,Import!$F$2:$F$166,$F206,Import!$G$2:$G$166,$G206)</f>
        <v>0</v>
      </c>
      <c r="CS206" s="82">
        <f ca="1">SUMIFS(Import!CS$2:CS$166,Import!$F$2:$F$166,$F206,Import!$G$2:$G$166,$G206)</f>
        <v>0</v>
      </c>
      <c r="CT206" s="82">
        <f ca="1">SUMIFS(Import!CT$2:CT$166,Import!$F$2:$F$166,$F206,Import!$G$2:$G$166,$G206)</f>
        <v>0</v>
      </c>
    </row>
    <row r="207" spans="1:98" s="107" customFormat="1" x14ac:dyDescent="0.15">
      <c r="A207" s="106" t="s">
        <v>28</v>
      </c>
      <c r="B207" s="107" t="s">
        <v>29</v>
      </c>
      <c r="C207" s="107">
        <v>1</v>
      </c>
      <c r="D207" s="107" t="s">
        <v>30</v>
      </c>
      <c r="E207" s="107">
        <v>49</v>
      </c>
      <c r="F207" s="107" t="s">
        <v>77</v>
      </c>
      <c r="G207" s="107">
        <v>1</v>
      </c>
      <c r="H207" s="154">
        <f>IF(SUMIFS(Import!H$2:H$237,Import!$F$2:$F$237,$F207,Import!$G$2:$G$237,$G207)=0,Data_T1!$H207,SUMIFS(Import!H$2:H$237,Import!$F$2:$F$237,$F207,Import!$G$2:$G$237,$G207))</f>
        <v>829</v>
      </c>
      <c r="I207" s="154">
        <f>SUMIFS(Import!I$2:I$237,Import!$F$2:$F$237,$F207,Import!$G$2:$G$237,$G207)</f>
        <v>302</v>
      </c>
      <c r="J207" s="107">
        <f>SUMIFS(Import!J$2:J$237,Import!$F$2:$F$237,$F207,Import!$G$2:$G$237,$G207)</f>
        <v>36.43</v>
      </c>
      <c r="K207" s="154">
        <f>SUMIFS(Import!K$2:K$237,Import!$F$2:$F$237,$F207,Import!$G$2:$G$237,$G207)</f>
        <v>527</v>
      </c>
      <c r="L207" s="107">
        <f>SUMIFS(Import!L$2:L$237,Import!$F$2:$F$237,$F207,Import!$G$2:$G$237,$G207)</f>
        <v>63.57</v>
      </c>
      <c r="M207" s="154">
        <f>SUMIFS(Import!M$2:M$237,Import!$F$2:$F$237,$F207,Import!$G$2:$G$237,$G207)</f>
        <v>13</v>
      </c>
      <c r="N207" s="107">
        <f>SUMIFS(Import!N$2:N$237,Import!$F$2:$F$237,$F207,Import!$G$2:$G$237,$G207)</f>
        <v>1.57</v>
      </c>
      <c r="O207" s="107">
        <f>SUMIFS(Import!O$2:O$237,Import!$F$2:$F$237,$F207,Import!$G$2:$G$237,$G207)</f>
        <v>2.4700000000000002</v>
      </c>
      <c r="P207" s="154">
        <f>SUMIFS(Import!P$2:P$237,Import!$F$2:$F$237,$F207,Import!$G$2:$G$237,$G207)</f>
        <v>8</v>
      </c>
      <c r="Q207" s="107">
        <f>SUMIFS(Import!Q$2:Q$237,Import!$F$2:$F$237,$F207,Import!$G$2:$G$237,$G207)</f>
        <v>0.97</v>
      </c>
      <c r="R207" s="107">
        <f>SUMIFS(Import!R$2:R$237,Import!$F$2:$F$237,$F207,Import!$G$2:$G$237,$G207)</f>
        <v>1.52</v>
      </c>
      <c r="S207" s="154">
        <f>SUMIFS(Import!S$2:S$237,Import!$F$2:$F$237,$F207,Import!$G$2:$G$237,$G207)</f>
        <v>506</v>
      </c>
      <c r="T207" s="107">
        <f>SUMIFS(Import!T$2:T$237,Import!$F$2:$F$237,$F207,Import!$G$2:$G$237,$G207)</f>
        <v>61.04</v>
      </c>
      <c r="U207" s="107">
        <f>SUMIFS(Import!U$2:U$237,Import!$F$2:$F$237,$F207,Import!$G$2:$G$237,$G207)</f>
        <v>96.02</v>
      </c>
      <c r="V207" s="107">
        <v>1</v>
      </c>
      <c r="W207" s="107" t="s">
        <v>32</v>
      </c>
      <c r="X207" s="107" t="s">
        <v>33</v>
      </c>
      <c r="Y207" s="107" t="s">
        <v>34</v>
      </c>
      <c r="Z207" s="158">
        <f>SUMIFS(Import!Z$2:Z$237,Import!$F$2:$F$237,$F207,Import!$G$2:$G$237,$G207)</f>
        <v>336</v>
      </c>
      <c r="AA207" s="107">
        <f>SUMIFS(Import!AA$2:AA$237,Import!$F$2:$F$237,$F207,Import!$G$2:$G$237,$G207)</f>
        <v>40.53</v>
      </c>
      <c r="AB207" s="173">
        <f>SUMIFS(Import!AB$2:AB$237,Import!$F$2:$F$237,$F207,Import!$G$2:$G$237,$G207)</f>
        <v>66.400000000000006</v>
      </c>
      <c r="AC207" s="107">
        <v>2</v>
      </c>
      <c r="AD207" s="107" t="s">
        <v>35</v>
      </c>
      <c r="AE207" s="107" t="s">
        <v>36</v>
      </c>
      <c r="AF207" s="107" t="s">
        <v>37</v>
      </c>
      <c r="AG207" s="158">
        <f>SUMIFS(Import!AG$2:AG$237,Import!$F$2:$F$237,$F207,Import!$G$2:$G$237,$G207)</f>
        <v>170</v>
      </c>
      <c r="AH207" s="107">
        <f>SUMIFS(Import!AH$2:AH$237,Import!$F$2:$F$237,$F207,Import!$G$2:$G$237,$G207)</f>
        <v>20.51</v>
      </c>
      <c r="AI207" s="117">
        <f>SUMIFS(Import!AI$2:AI$237,Import!$F$2:$F$237,$F207,Import!$G$2:$G$237,$G207)</f>
        <v>33.6</v>
      </c>
      <c r="AN207" s="107">
        <f ca="1">SUMIFS(Import!AN$2:AN$166,Import!$F$2:$F$166,$F207,Import!$G$2:$G$166,$G207)</f>
        <v>0</v>
      </c>
      <c r="AO207" s="107">
        <f ca="1">SUMIFS(Import!AO$2:AO$166,Import!$F$2:$F$166,$F207,Import!$G$2:$G$166,$G207)</f>
        <v>0</v>
      </c>
      <c r="AP207" s="107">
        <f ca="1">SUMIFS(Import!AP$2:AP$166,Import!$F$2:$F$166,$F207,Import!$G$2:$G$166,$G207)</f>
        <v>0</v>
      </c>
      <c r="AU207" s="107">
        <f ca="1">SUMIFS(Import!AU$2:AU$166,Import!$F$2:$F$166,$F207,Import!$G$2:$G$166,$G207)</f>
        <v>0</v>
      </c>
      <c r="AV207" s="107">
        <f ca="1">SUMIFS(Import!AV$2:AV$166,Import!$F$2:$F$166,$F207,Import!$G$2:$G$166,$G207)</f>
        <v>0</v>
      </c>
      <c r="AW207" s="107">
        <f ca="1">SUMIFS(Import!AW$2:AW$166,Import!$F$2:$F$166,$F207,Import!$G$2:$G$166,$G207)</f>
        <v>0</v>
      </c>
      <c r="BB207" s="107">
        <f ca="1">SUMIFS(Import!BB$2:BB$166,Import!$F$2:$F$166,$F207,Import!$G$2:$G$166,$G207)</f>
        <v>0</v>
      </c>
      <c r="BC207" s="107">
        <f ca="1">SUMIFS(Import!BC$2:BC$166,Import!$F$2:$F$166,$F207,Import!$G$2:$G$166,$G207)</f>
        <v>0</v>
      </c>
      <c r="BD207" s="107">
        <f ca="1">SUMIFS(Import!BD$2:BD$166,Import!$F$2:$F$166,$F207,Import!$G$2:$G$166,$G207)</f>
        <v>0</v>
      </c>
      <c r="BI207" s="107">
        <f ca="1">SUMIFS(Import!BI$2:BI$166,Import!$F$2:$F$166,$F207,Import!$G$2:$G$166,$G207)</f>
        <v>0</v>
      </c>
      <c r="BJ207" s="107">
        <f ca="1">SUMIFS(Import!BJ$2:BJ$166,Import!$F$2:$F$166,$F207,Import!$G$2:$G$166,$G207)</f>
        <v>0</v>
      </c>
      <c r="BK207" s="107">
        <f ca="1">SUMIFS(Import!BK$2:BK$166,Import!$F$2:$F$166,$F207,Import!$G$2:$G$166,$G207)</f>
        <v>0</v>
      </c>
      <c r="BP207" s="107">
        <f ca="1">SUMIFS(Import!BP$2:BP$166,Import!$F$2:$F$166,$F207,Import!$G$2:$G$166,$G207)</f>
        <v>0</v>
      </c>
      <c r="BQ207" s="107">
        <f ca="1">SUMIFS(Import!BQ$2:BQ$166,Import!$F$2:$F$166,$F207,Import!$G$2:$G$166,$G207)</f>
        <v>0</v>
      </c>
      <c r="BR207" s="107">
        <f ca="1">SUMIFS(Import!BR$2:BR$166,Import!$F$2:$F$166,$F207,Import!$G$2:$G$166,$G207)</f>
        <v>0</v>
      </c>
      <c r="BW207" s="107">
        <f ca="1">SUMIFS(Import!BW$2:BW$166,Import!$F$2:$F$166,$F207,Import!$G$2:$G$166,$G207)</f>
        <v>0</v>
      </c>
      <c r="BX207" s="107">
        <f ca="1">SUMIFS(Import!BX$2:BX$166,Import!$F$2:$F$166,$F207,Import!$G$2:$G$166,$G207)</f>
        <v>0</v>
      </c>
      <c r="BY207" s="107">
        <f ca="1">SUMIFS(Import!BY$2:BY$166,Import!$F$2:$F$166,$F207,Import!$G$2:$G$166,$G207)</f>
        <v>0</v>
      </c>
      <c r="CD207" s="107">
        <f ca="1">SUMIFS(Import!CD$2:CD$166,Import!$F$2:$F$166,$F207,Import!$G$2:$G$166,$G207)</f>
        <v>0</v>
      </c>
      <c r="CE207" s="107">
        <f ca="1">SUMIFS(Import!CE$2:CE$166,Import!$F$2:$F$166,$F207,Import!$G$2:$G$166,$G207)</f>
        <v>0</v>
      </c>
      <c r="CF207" s="107">
        <f ca="1">SUMIFS(Import!CF$2:CF$166,Import!$F$2:$F$166,$F207,Import!$G$2:$G$166,$G207)</f>
        <v>0</v>
      </c>
      <c r="CK207" s="107">
        <f ca="1">SUMIFS(Import!CK$2:CK$166,Import!$F$2:$F$166,$F207,Import!$G$2:$G$166,$G207)</f>
        <v>0</v>
      </c>
      <c r="CL207" s="107">
        <f ca="1">SUMIFS(Import!CL$2:CL$166,Import!$F$2:$F$166,$F207,Import!$G$2:$G$166,$G207)</f>
        <v>0</v>
      </c>
      <c r="CM207" s="107">
        <f ca="1">SUMIFS(Import!CM$2:CM$166,Import!$F$2:$F$166,$F207,Import!$G$2:$G$166,$G207)</f>
        <v>0</v>
      </c>
      <c r="CR207" s="107">
        <f ca="1">SUMIFS(Import!CR$2:CR$166,Import!$F$2:$F$166,$F207,Import!$G$2:$G$166,$G207)</f>
        <v>0</v>
      </c>
      <c r="CS207" s="107">
        <f ca="1">SUMIFS(Import!CS$2:CS$166,Import!$F$2:$F$166,$F207,Import!$G$2:$G$166,$G207)</f>
        <v>0</v>
      </c>
      <c r="CT207" s="107">
        <f ca="1">SUMIFS(Import!CT$2:CT$166,Import!$F$2:$F$166,$F207,Import!$G$2:$G$166,$G207)</f>
        <v>0</v>
      </c>
    </row>
    <row r="208" spans="1:98" s="82" customFormat="1" ht="14" thickBot="1" x14ac:dyDescent="0.2">
      <c r="A208" s="108" t="s">
        <v>28</v>
      </c>
      <c r="B208" s="82" t="s">
        <v>29</v>
      </c>
      <c r="C208" s="82">
        <v>1</v>
      </c>
      <c r="D208" s="82" t="s">
        <v>30</v>
      </c>
      <c r="E208" s="82">
        <v>49</v>
      </c>
      <c r="F208" s="82" t="s">
        <v>77</v>
      </c>
      <c r="G208" s="82">
        <v>2</v>
      </c>
      <c r="H208" s="155">
        <f>IF(SUMIFS(Import!H$2:H$237,Import!$F$2:$F$237,$F208,Import!$G$2:$G$237,$G208)=0,Data_T1!$H208,SUMIFS(Import!H$2:H$237,Import!$F$2:$F$237,$F208,Import!$G$2:$G$237,$G208))</f>
        <v>468</v>
      </c>
      <c r="I208" s="155">
        <f>SUMIFS(Import!I$2:I$237,Import!$F$2:$F$237,$F208,Import!$G$2:$G$237,$G208)</f>
        <v>214</v>
      </c>
      <c r="J208" s="82">
        <f>SUMIFS(Import!J$2:J$237,Import!$F$2:$F$237,$F208,Import!$G$2:$G$237,$G208)</f>
        <v>45.73</v>
      </c>
      <c r="K208" s="155">
        <f>SUMIFS(Import!K$2:K$237,Import!$F$2:$F$237,$F208,Import!$G$2:$G$237,$G208)</f>
        <v>254</v>
      </c>
      <c r="L208" s="82">
        <f>SUMIFS(Import!L$2:L$237,Import!$F$2:$F$237,$F208,Import!$G$2:$G$237,$G208)</f>
        <v>54.27</v>
      </c>
      <c r="M208" s="155">
        <f>SUMIFS(Import!M$2:M$237,Import!$F$2:$F$237,$F208,Import!$G$2:$G$237,$G208)</f>
        <v>19</v>
      </c>
      <c r="N208" s="82">
        <f>SUMIFS(Import!N$2:N$237,Import!$F$2:$F$237,$F208,Import!$G$2:$G$237,$G208)</f>
        <v>4.0599999999999996</v>
      </c>
      <c r="O208" s="82">
        <f>SUMIFS(Import!O$2:O$237,Import!$F$2:$F$237,$F208,Import!$G$2:$G$237,$G208)</f>
        <v>7.48</v>
      </c>
      <c r="P208" s="155">
        <f>SUMIFS(Import!P$2:P$237,Import!$F$2:$F$237,$F208,Import!$G$2:$G$237,$G208)</f>
        <v>1</v>
      </c>
      <c r="Q208" s="82">
        <f>SUMIFS(Import!Q$2:Q$237,Import!$F$2:$F$237,$F208,Import!$G$2:$G$237,$G208)</f>
        <v>0.21</v>
      </c>
      <c r="R208" s="82">
        <f>SUMIFS(Import!R$2:R$237,Import!$F$2:$F$237,$F208,Import!$G$2:$G$237,$G208)</f>
        <v>0.39</v>
      </c>
      <c r="S208" s="155">
        <f>SUMIFS(Import!S$2:S$237,Import!$F$2:$F$237,$F208,Import!$G$2:$G$237,$G208)</f>
        <v>234</v>
      </c>
      <c r="T208" s="82">
        <f>SUMIFS(Import!T$2:T$237,Import!$F$2:$F$237,$F208,Import!$G$2:$G$237,$G208)</f>
        <v>50</v>
      </c>
      <c r="U208" s="82">
        <f>SUMIFS(Import!U$2:U$237,Import!$F$2:$F$237,$F208,Import!$G$2:$G$237,$G208)</f>
        <v>92.13</v>
      </c>
      <c r="V208" s="82">
        <v>1</v>
      </c>
      <c r="W208" s="82" t="s">
        <v>32</v>
      </c>
      <c r="X208" s="82" t="s">
        <v>33</v>
      </c>
      <c r="Y208" s="82" t="s">
        <v>34</v>
      </c>
      <c r="Z208" s="159">
        <f>SUMIFS(Import!Z$2:Z$237,Import!$F$2:$F$237,$F208,Import!$G$2:$G$237,$G208)</f>
        <v>190</v>
      </c>
      <c r="AA208" s="82">
        <f>SUMIFS(Import!AA$2:AA$237,Import!$F$2:$F$237,$F208,Import!$G$2:$G$237,$G208)</f>
        <v>40.6</v>
      </c>
      <c r="AB208" s="170">
        <f>SUMIFS(Import!AB$2:AB$237,Import!$F$2:$F$237,$F208,Import!$G$2:$G$237,$G208)</f>
        <v>81.2</v>
      </c>
      <c r="AC208" s="82">
        <v>2</v>
      </c>
      <c r="AD208" s="82" t="s">
        <v>35</v>
      </c>
      <c r="AE208" s="82" t="s">
        <v>36</v>
      </c>
      <c r="AF208" s="82" t="s">
        <v>37</v>
      </c>
      <c r="AG208" s="159">
        <f>SUMIFS(Import!AG$2:AG$237,Import!$F$2:$F$237,$F208,Import!$G$2:$G$237,$G208)</f>
        <v>44</v>
      </c>
      <c r="AH208" s="82">
        <f>SUMIFS(Import!AH$2:AH$237,Import!$F$2:$F$237,$F208,Import!$G$2:$G$237,$G208)</f>
        <v>9.4</v>
      </c>
      <c r="AI208" s="119">
        <f>SUMIFS(Import!AI$2:AI$237,Import!$F$2:$F$237,$F208,Import!$G$2:$G$237,$G208)</f>
        <v>18.8</v>
      </c>
      <c r="AN208" s="82">
        <f ca="1">SUMIFS(Import!AN$2:AN$166,Import!$F$2:$F$166,$F208,Import!$G$2:$G$166,$G208)</f>
        <v>0</v>
      </c>
      <c r="AO208" s="82">
        <f ca="1">SUMIFS(Import!AO$2:AO$166,Import!$F$2:$F$166,$F208,Import!$G$2:$G$166,$G208)</f>
        <v>0</v>
      </c>
      <c r="AP208" s="82">
        <f ca="1">SUMIFS(Import!AP$2:AP$166,Import!$F$2:$F$166,$F208,Import!$G$2:$G$166,$G208)</f>
        <v>0</v>
      </c>
      <c r="AU208" s="82">
        <f ca="1">SUMIFS(Import!AU$2:AU$166,Import!$F$2:$F$166,$F208,Import!$G$2:$G$166,$G208)</f>
        <v>0</v>
      </c>
      <c r="AV208" s="82">
        <f ca="1">SUMIFS(Import!AV$2:AV$166,Import!$F$2:$F$166,$F208,Import!$G$2:$G$166,$G208)</f>
        <v>0</v>
      </c>
      <c r="AW208" s="82">
        <f ca="1">SUMIFS(Import!AW$2:AW$166,Import!$F$2:$F$166,$F208,Import!$G$2:$G$166,$G208)</f>
        <v>0</v>
      </c>
      <c r="BB208" s="82">
        <f ca="1">SUMIFS(Import!BB$2:BB$166,Import!$F$2:$F$166,$F208,Import!$G$2:$G$166,$G208)</f>
        <v>0</v>
      </c>
      <c r="BC208" s="82">
        <f ca="1">SUMIFS(Import!BC$2:BC$166,Import!$F$2:$F$166,$F208,Import!$G$2:$G$166,$G208)</f>
        <v>0</v>
      </c>
      <c r="BD208" s="82">
        <f ca="1">SUMIFS(Import!BD$2:BD$166,Import!$F$2:$F$166,$F208,Import!$G$2:$G$166,$G208)</f>
        <v>0</v>
      </c>
      <c r="BI208" s="82">
        <f ca="1">SUMIFS(Import!BI$2:BI$166,Import!$F$2:$F$166,$F208,Import!$G$2:$G$166,$G208)</f>
        <v>0</v>
      </c>
      <c r="BJ208" s="82">
        <f ca="1">SUMIFS(Import!BJ$2:BJ$166,Import!$F$2:$F$166,$F208,Import!$G$2:$G$166,$G208)</f>
        <v>0</v>
      </c>
      <c r="BK208" s="82">
        <f ca="1">SUMIFS(Import!BK$2:BK$166,Import!$F$2:$F$166,$F208,Import!$G$2:$G$166,$G208)</f>
        <v>0</v>
      </c>
      <c r="BP208" s="82">
        <f ca="1">SUMIFS(Import!BP$2:BP$166,Import!$F$2:$F$166,$F208,Import!$G$2:$G$166,$G208)</f>
        <v>0</v>
      </c>
      <c r="BQ208" s="82">
        <f ca="1">SUMIFS(Import!BQ$2:BQ$166,Import!$F$2:$F$166,$F208,Import!$G$2:$G$166,$G208)</f>
        <v>0</v>
      </c>
      <c r="BR208" s="82">
        <f ca="1">SUMIFS(Import!BR$2:BR$166,Import!$F$2:$F$166,$F208,Import!$G$2:$G$166,$G208)</f>
        <v>0</v>
      </c>
      <c r="BW208" s="82">
        <f ca="1">SUMIFS(Import!BW$2:BW$166,Import!$F$2:$F$166,$F208,Import!$G$2:$G$166,$G208)</f>
        <v>0</v>
      </c>
      <c r="BX208" s="82">
        <f ca="1">SUMIFS(Import!BX$2:BX$166,Import!$F$2:$F$166,$F208,Import!$G$2:$G$166,$G208)</f>
        <v>0</v>
      </c>
      <c r="BY208" s="82">
        <f ca="1">SUMIFS(Import!BY$2:BY$166,Import!$F$2:$F$166,$F208,Import!$G$2:$G$166,$G208)</f>
        <v>0</v>
      </c>
      <c r="CD208" s="82">
        <f ca="1">SUMIFS(Import!CD$2:CD$166,Import!$F$2:$F$166,$F208,Import!$G$2:$G$166,$G208)</f>
        <v>0</v>
      </c>
      <c r="CE208" s="82">
        <f ca="1">SUMIFS(Import!CE$2:CE$166,Import!$F$2:$F$166,$F208,Import!$G$2:$G$166,$G208)</f>
        <v>0</v>
      </c>
      <c r="CF208" s="82">
        <f ca="1">SUMIFS(Import!CF$2:CF$166,Import!$F$2:$F$166,$F208,Import!$G$2:$G$166,$G208)</f>
        <v>0</v>
      </c>
      <c r="CK208" s="82">
        <f ca="1">SUMIFS(Import!CK$2:CK$166,Import!$F$2:$F$166,$F208,Import!$G$2:$G$166,$G208)</f>
        <v>0</v>
      </c>
      <c r="CL208" s="82">
        <f ca="1">SUMIFS(Import!CL$2:CL$166,Import!$F$2:$F$166,$F208,Import!$G$2:$G$166,$G208)</f>
        <v>0</v>
      </c>
      <c r="CM208" s="82">
        <f ca="1">SUMIFS(Import!CM$2:CM$166,Import!$F$2:$F$166,$F208,Import!$G$2:$G$166,$G208)</f>
        <v>0</v>
      </c>
      <c r="CR208" s="82">
        <f ca="1">SUMIFS(Import!CR$2:CR$166,Import!$F$2:$F$166,$F208,Import!$G$2:$G$166,$G208)</f>
        <v>0</v>
      </c>
      <c r="CS208" s="82">
        <f ca="1">SUMIFS(Import!CS$2:CS$166,Import!$F$2:$F$166,$F208,Import!$G$2:$G$166,$G208)</f>
        <v>0</v>
      </c>
      <c r="CT208" s="82">
        <f ca="1">SUMIFS(Import!CT$2:CT$166,Import!$F$2:$F$166,$F208,Import!$G$2:$G$166,$G208)</f>
        <v>0</v>
      </c>
    </row>
    <row r="209" spans="1:98" s="107" customFormat="1" x14ac:dyDescent="0.15">
      <c r="A209" s="106" t="s">
        <v>28</v>
      </c>
      <c r="B209" s="107" t="s">
        <v>29</v>
      </c>
      <c r="C209" s="107">
        <v>3</v>
      </c>
      <c r="D209" s="107" t="s">
        <v>40</v>
      </c>
      <c r="E209" s="107">
        <v>50</v>
      </c>
      <c r="F209" s="107" t="s">
        <v>78</v>
      </c>
      <c r="G209" s="107">
        <v>1</v>
      </c>
      <c r="H209" s="154">
        <f>IF(SUMIFS(Import!H$2:H$237,Import!$F$2:$F$237,$F209,Import!$G$2:$G$237,$G209)=0,Data_T1!$H209,SUMIFS(Import!H$2:H$237,Import!$F$2:$F$237,$F209,Import!$G$2:$G$237,$G209))</f>
        <v>1278</v>
      </c>
      <c r="I209" s="154">
        <f>SUMIFS(Import!I$2:I$237,Import!$F$2:$F$237,$F209,Import!$G$2:$G$237,$G209)</f>
        <v>558</v>
      </c>
      <c r="J209" s="107">
        <f>SUMIFS(Import!J$2:J$237,Import!$F$2:$F$237,$F209,Import!$G$2:$G$237,$G209)</f>
        <v>43.66</v>
      </c>
      <c r="K209" s="154">
        <f>SUMIFS(Import!K$2:K$237,Import!$F$2:$F$237,$F209,Import!$G$2:$G$237,$G209)</f>
        <v>720</v>
      </c>
      <c r="L209" s="107">
        <f>SUMIFS(Import!L$2:L$237,Import!$F$2:$F$237,$F209,Import!$G$2:$G$237,$G209)</f>
        <v>56.34</v>
      </c>
      <c r="M209" s="154">
        <f>SUMIFS(Import!M$2:M$237,Import!$F$2:$F$237,$F209,Import!$G$2:$G$237,$G209)</f>
        <v>31</v>
      </c>
      <c r="N209" s="107">
        <f>SUMIFS(Import!N$2:N$237,Import!$F$2:$F$237,$F209,Import!$G$2:$G$237,$G209)</f>
        <v>2.4300000000000002</v>
      </c>
      <c r="O209" s="107">
        <f>SUMIFS(Import!O$2:O$237,Import!$F$2:$F$237,$F209,Import!$G$2:$G$237,$G209)</f>
        <v>4.3099999999999996</v>
      </c>
      <c r="P209" s="154">
        <f>SUMIFS(Import!P$2:P$237,Import!$F$2:$F$237,$F209,Import!$G$2:$G$237,$G209)</f>
        <v>28</v>
      </c>
      <c r="Q209" s="107">
        <f>SUMIFS(Import!Q$2:Q$237,Import!$F$2:$F$237,$F209,Import!$G$2:$G$237,$G209)</f>
        <v>2.19</v>
      </c>
      <c r="R209" s="107">
        <f>SUMIFS(Import!R$2:R$237,Import!$F$2:$F$237,$F209,Import!$G$2:$G$237,$G209)</f>
        <v>3.89</v>
      </c>
      <c r="S209" s="154">
        <f>SUMIFS(Import!S$2:S$237,Import!$F$2:$F$237,$F209,Import!$G$2:$G$237,$G209)</f>
        <v>661</v>
      </c>
      <c r="T209" s="107">
        <f>SUMIFS(Import!T$2:T$237,Import!$F$2:$F$237,$F209,Import!$G$2:$G$237,$G209)</f>
        <v>51.72</v>
      </c>
      <c r="U209" s="107">
        <f>SUMIFS(Import!U$2:U$237,Import!$F$2:$F$237,$F209,Import!$G$2:$G$237,$G209)</f>
        <v>91.81</v>
      </c>
      <c r="V209" s="107">
        <v>1</v>
      </c>
      <c r="W209" s="107" t="s">
        <v>32</v>
      </c>
      <c r="X209" s="107" t="s">
        <v>33</v>
      </c>
      <c r="Y209" s="107" t="s">
        <v>34</v>
      </c>
      <c r="Z209" s="158">
        <f>SUMIFS(Import!Z$2:Z$237,Import!$F$2:$F$237,$F209,Import!$G$2:$G$237,$G209)</f>
        <v>390</v>
      </c>
      <c r="AA209" s="107">
        <f>SUMIFS(Import!AA$2:AA$237,Import!$F$2:$F$237,$F209,Import!$G$2:$G$237,$G209)</f>
        <v>30.52</v>
      </c>
      <c r="AB209" s="173">
        <f>SUMIFS(Import!AB$2:AB$237,Import!$F$2:$F$237,$F209,Import!$G$2:$G$237,$G209)</f>
        <v>59</v>
      </c>
      <c r="AC209" s="107">
        <v>2</v>
      </c>
      <c r="AD209" s="107" t="s">
        <v>35</v>
      </c>
      <c r="AE209" s="107" t="s">
        <v>36</v>
      </c>
      <c r="AF209" s="107" t="s">
        <v>37</v>
      </c>
      <c r="AG209" s="158">
        <f>SUMIFS(Import!AG$2:AG$237,Import!$F$2:$F$237,$F209,Import!$G$2:$G$237,$G209)</f>
        <v>271</v>
      </c>
      <c r="AH209" s="107">
        <f>SUMIFS(Import!AH$2:AH$237,Import!$F$2:$F$237,$F209,Import!$G$2:$G$237,$G209)</f>
        <v>21.21</v>
      </c>
      <c r="AI209" s="117">
        <f>SUMIFS(Import!AI$2:AI$237,Import!$F$2:$F$237,$F209,Import!$G$2:$G$237,$G209)</f>
        <v>41</v>
      </c>
      <c r="AN209" s="107">
        <f ca="1">SUMIFS(Import!AN$2:AN$166,Import!$F$2:$F$166,$F209,Import!$G$2:$G$166,$G209)</f>
        <v>0</v>
      </c>
      <c r="AO209" s="107">
        <f ca="1">SUMIFS(Import!AO$2:AO$166,Import!$F$2:$F$166,$F209,Import!$G$2:$G$166,$G209)</f>
        <v>0</v>
      </c>
      <c r="AP209" s="107">
        <f ca="1">SUMIFS(Import!AP$2:AP$166,Import!$F$2:$F$166,$F209,Import!$G$2:$G$166,$G209)</f>
        <v>0</v>
      </c>
      <c r="AU209" s="107">
        <f ca="1">SUMIFS(Import!AU$2:AU$166,Import!$F$2:$F$166,$F209,Import!$G$2:$G$166,$G209)</f>
        <v>0</v>
      </c>
      <c r="AV209" s="107">
        <f ca="1">SUMIFS(Import!AV$2:AV$166,Import!$F$2:$F$166,$F209,Import!$G$2:$G$166,$G209)</f>
        <v>0</v>
      </c>
      <c r="AW209" s="107">
        <f ca="1">SUMIFS(Import!AW$2:AW$166,Import!$F$2:$F$166,$F209,Import!$G$2:$G$166,$G209)</f>
        <v>0</v>
      </c>
      <c r="BB209" s="107">
        <f ca="1">SUMIFS(Import!BB$2:BB$166,Import!$F$2:$F$166,$F209,Import!$G$2:$G$166,$G209)</f>
        <v>0</v>
      </c>
      <c r="BC209" s="107">
        <f ca="1">SUMIFS(Import!BC$2:BC$166,Import!$F$2:$F$166,$F209,Import!$G$2:$G$166,$G209)</f>
        <v>0</v>
      </c>
      <c r="BD209" s="107">
        <f ca="1">SUMIFS(Import!BD$2:BD$166,Import!$F$2:$F$166,$F209,Import!$G$2:$G$166,$G209)</f>
        <v>0</v>
      </c>
      <c r="BI209" s="107">
        <f ca="1">SUMIFS(Import!BI$2:BI$166,Import!$F$2:$F$166,$F209,Import!$G$2:$G$166,$G209)</f>
        <v>0</v>
      </c>
      <c r="BJ209" s="107">
        <f ca="1">SUMIFS(Import!BJ$2:BJ$166,Import!$F$2:$F$166,$F209,Import!$G$2:$G$166,$G209)</f>
        <v>0</v>
      </c>
      <c r="BK209" s="107">
        <f ca="1">SUMIFS(Import!BK$2:BK$166,Import!$F$2:$F$166,$F209,Import!$G$2:$G$166,$G209)</f>
        <v>0</v>
      </c>
      <c r="BP209" s="107">
        <f ca="1">SUMIFS(Import!BP$2:BP$166,Import!$F$2:$F$166,$F209,Import!$G$2:$G$166,$G209)</f>
        <v>0</v>
      </c>
      <c r="BQ209" s="107">
        <f ca="1">SUMIFS(Import!BQ$2:BQ$166,Import!$F$2:$F$166,$F209,Import!$G$2:$G$166,$G209)</f>
        <v>0</v>
      </c>
      <c r="BR209" s="107">
        <f ca="1">SUMIFS(Import!BR$2:BR$166,Import!$F$2:$F$166,$F209,Import!$G$2:$G$166,$G209)</f>
        <v>0</v>
      </c>
      <c r="BW209" s="107">
        <f ca="1">SUMIFS(Import!BW$2:BW$166,Import!$F$2:$F$166,$F209,Import!$G$2:$G$166,$G209)</f>
        <v>0</v>
      </c>
      <c r="BX209" s="107">
        <f ca="1">SUMIFS(Import!BX$2:BX$166,Import!$F$2:$F$166,$F209,Import!$G$2:$G$166,$G209)</f>
        <v>0</v>
      </c>
      <c r="BY209" s="107">
        <f ca="1">SUMIFS(Import!BY$2:BY$166,Import!$F$2:$F$166,$F209,Import!$G$2:$G$166,$G209)</f>
        <v>0</v>
      </c>
      <c r="CD209" s="107">
        <f ca="1">SUMIFS(Import!CD$2:CD$166,Import!$F$2:$F$166,$F209,Import!$G$2:$G$166,$G209)</f>
        <v>0</v>
      </c>
      <c r="CE209" s="107">
        <f ca="1">SUMIFS(Import!CE$2:CE$166,Import!$F$2:$F$166,$F209,Import!$G$2:$G$166,$G209)</f>
        <v>0</v>
      </c>
      <c r="CF209" s="107">
        <f ca="1">SUMIFS(Import!CF$2:CF$166,Import!$F$2:$F$166,$F209,Import!$G$2:$G$166,$G209)</f>
        <v>0</v>
      </c>
      <c r="CK209" s="107">
        <f ca="1">SUMIFS(Import!CK$2:CK$166,Import!$F$2:$F$166,$F209,Import!$G$2:$G$166,$G209)</f>
        <v>0</v>
      </c>
      <c r="CL209" s="107">
        <f ca="1">SUMIFS(Import!CL$2:CL$166,Import!$F$2:$F$166,$F209,Import!$G$2:$G$166,$G209)</f>
        <v>0</v>
      </c>
      <c r="CM209" s="107">
        <f ca="1">SUMIFS(Import!CM$2:CM$166,Import!$F$2:$F$166,$F209,Import!$G$2:$G$166,$G209)</f>
        <v>0</v>
      </c>
      <c r="CR209" s="107">
        <f ca="1">SUMIFS(Import!CR$2:CR$166,Import!$F$2:$F$166,$F209,Import!$G$2:$G$166,$G209)</f>
        <v>0</v>
      </c>
      <c r="CS209" s="107">
        <f ca="1">SUMIFS(Import!CS$2:CS$166,Import!$F$2:$F$166,$F209,Import!$G$2:$G$166,$G209)</f>
        <v>0</v>
      </c>
      <c r="CT209" s="107">
        <f ca="1">SUMIFS(Import!CT$2:CT$166,Import!$F$2:$F$166,$F209,Import!$G$2:$G$166,$G209)</f>
        <v>0</v>
      </c>
    </row>
    <row r="210" spans="1:98" s="25" customFormat="1" x14ac:dyDescent="0.15">
      <c r="A210" s="109" t="s">
        <v>28</v>
      </c>
      <c r="B210" s="25" t="s">
        <v>29</v>
      </c>
      <c r="C210" s="25">
        <v>3</v>
      </c>
      <c r="D210" s="25" t="s">
        <v>40</v>
      </c>
      <c r="E210" s="25">
        <v>50</v>
      </c>
      <c r="F210" s="25" t="s">
        <v>78</v>
      </c>
      <c r="G210" s="25">
        <v>2</v>
      </c>
      <c r="H210" s="156">
        <f>IF(SUMIFS(Import!H$2:H$237,Import!$F$2:$F$237,$F210,Import!$G$2:$G$237,$G210)=0,Data_T1!$H210,SUMIFS(Import!H$2:H$237,Import!$F$2:$F$237,$F210,Import!$G$2:$G$237,$G210))</f>
        <v>1313</v>
      </c>
      <c r="I210" s="156">
        <f>SUMIFS(Import!I$2:I$237,Import!$F$2:$F$237,$F210,Import!$G$2:$G$237,$G210)</f>
        <v>552</v>
      </c>
      <c r="J210" s="25">
        <f>SUMIFS(Import!J$2:J$237,Import!$F$2:$F$237,$F210,Import!$G$2:$G$237,$G210)</f>
        <v>42.04</v>
      </c>
      <c r="K210" s="156">
        <f>SUMIFS(Import!K$2:K$237,Import!$F$2:$F$237,$F210,Import!$G$2:$G$237,$G210)</f>
        <v>761</v>
      </c>
      <c r="L210" s="25">
        <f>SUMIFS(Import!L$2:L$237,Import!$F$2:$F$237,$F210,Import!$G$2:$G$237,$G210)</f>
        <v>57.96</v>
      </c>
      <c r="M210" s="156">
        <f>SUMIFS(Import!M$2:M$237,Import!$F$2:$F$237,$F210,Import!$G$2:$G$237,$G210)</f>
        <v>12</v>
      </c>
      <c r="N210" s="25">
        <f>SUMIFS(Import!N$2:N$237,Import!$F$2:$F$237,$F210,Import!$G$2:$G$237,$G210)</f>
        <v>0.91</v>
      </c>
      <c r="O210" s="25">
        <f>SUMIFS(Import!O$2:O$237,Import!$F$2:$F$237,$F210,Import!$G$2:$G$237,$G210)</f>
        <v>1.58</v>
      </c>
      <c r="P210" s="156">
        <f>SUMIFS(Import!P$2:P$237,Import!$F$2:$F$237,$F210,Import!$G$2:$G$237,$G210)</f>
        <v>20</v>
      </c>
      <c r="Q210" s="25">
        <f>SUMIFS(Import!Q$2:Q$237,Import!$F$2:$F$237,$F210,Import!$G$2:$G$237,$G210)</f>
        <v>1.52</v>
      </c>
      <c r="R210" s="25">
        <f>SUMIFS(Import!R$2:R$237,Import!$F$2:$F$237,$F210,Import!$G$2:$G$237,$G210)</f>
        <v>2.63</v>
      </c>
      <c r="S210" s="156">
        <f>SUMIFS(Import!S$2:S$237,Import!$F$2:$F$237,$F210,Import!$G$2:$G$237,$G210)</f>
        <v>729</v>
      </c>
      <c r="T210" s="25">
        <f>SUMIFS(Import!T$2:T$237,Import!$F$2:$F$237,$F210,Import!$G$2:$G$237,$G210)</f>
        <v>55.52</v>
      </c>
      <c r="U210" s="25">
        <f>SUMIFS(Import!U$2:U$237,Import!$F$2:$F$237,$F210,Import!$G$2:$G$237,$G210)</f>
        <v>95.8</v>
      </c>
      <c r="V210" s="25">
        <v>1</v>
      </c>
      <c r="W210" s="25" t="s">
        <v>32</v>
      </c>
      <c r="X210" s="25" t="s">
        <v>33</v>
      </c>
      <c r="Y210" s="25" t="s">
        <v>34</v>
      </c>
      <c r="Z210" s="160">
        <f>SUMIFS(Import!Z$2:Z$237,Import!$F$2:$F$237,$F210,Import!$G$2:$G$237,$G210)</f>
        <v>360</v>
      </c>
      <c r="AA210" s="25">
        <f>SUMIFS(Import!AA$2:AA$237,Import!$F$2:$F$237,$F210,Import!$G$2:$G$237,$G210)</f>
        <v>27.42</v>
      </c>
      <c r="AB210" s="176">
        <f>SUMIFS(Import!AB$2:AB$237,Import!$F$2:$F$237,$F210,Import!$G$2:$G$237,$G210)</f>
        <v>49.38</v>
      </c>
      <c r="AC210" s="25">
        <v>2</v>
      </c>
      <c r="AD210" s="25" t="s">
        <v>35</v>
      </c>
      <c r="AE210" s="25" t="s">
        <v>36</v>
      </c>
      <c r="AF210" s="25" t="s">
        <v>37</v>
      </c>
      <c r="AG210" s="160">
        <f>SUMIFS(Import!AG$2:AG$237,Import!$F$2:$F$237,$F210,Import!$G$2:$G$237,$G210)</f>
        <v>369</v>
      </c>
      <c r="AH210" s="25">
        <f>SUMIFS(Import!AH$2:AH$237,Import!$F$2:$F$237,$F210,Import!$G$2:$G$237,$G210)</f>
        <v>28.1</v>
      </c>
      <c r="AI210" s="118">
        <f>SUMIFS(Import!AI$2:AI$237,Import!$F$2:$F$237,$F210,Import!$G$2:$G$237,$G210)</f>
        <v>50.62</v>
      </c>
      <c r="AN210" s="25">
        <f ca="1">SUMIFS(Import!AN$2:AN$166,Import!$F$2:$F$166,$F210,Import!$G$2:$G$166,$G210)</f>
        <v>0</v>
      </c>
      <c r="AO210" s="25">
        <f ca="1">SUMIFS(Import!AO$2:AO$166,Import!$F$2:$F$166,$F210,Import!$G$2:$G$166,$G210)</f>
        <v>0</v>
      </c>
      <c r="AP210" s="25">
        <f ca="1">SUMIFS(Import!AP$2:AP$166,Import!$F$2:$F$166,$F210,Import!$G$2:$G$166,$G210)</f>
        <v>0</v>
      </c>
      <c r="AU210" s="25">
        <f ca="1">SUMIFS(Import!AU$2:AU$166,Import!$F$2:$F$166,$F210,Import!$G$2:$G$166,$G210)</f>
        <v>0</v>
      </c>
      <c r="AV210" s="25">
        <f ca="1">SUMIFS(Import!AV$2:AV$166,Import!$F$2:$F$166,$F210,Import!$G$2:$G$166,$G210)</f>
        <v>0</v>
      </c>
      <c r="AW210" s="25">
        <f ca="1">SUMIFS(Import!AW$2:AW$166,Import!$F$2:$F$166,$F210,Import!$G$2:$G$166,$G210)</f>
        <v>0</v>
      </c>
      <c r="BB210" s="25">
        <f ca="1">SUMIFS(Import!BB$2:BB$166,Import!$F$2:$F$166,$F210,Import!$G$2:$G$166,$G210)</f>
        <v>0</v>
      </c>
      <c r="BC210" s="25">
        <f ca="1">SUMIFS(Import!BC$2:BC$166,Import!$F$2:$F$166,$F210,Import!$G$2:$G$166,$G210)</f>
        <v>0</v>
      </c>
      <c r="BD210" s="25">
        <f ca="1">SUMIFS(Import!BD$2:BD$166,Import!$F$2:$F$166,$F210,Import!$G$2:$G$166,$G210)</f>
        <v>0</v>
      </c>
      <c r="BI210" s="25">
        <f ca="1">SUMIFS(Import!BI$2:BI$166,Import!$F$2:$F$166,$F210,Import!$G$2:$G$166,$G210)</f>
        <v>0</v>
      </c>
      <c r="BJ210" s="25">
        <f ca="1">SUMIFS(Import!BJ$2:BJ$166,Import!$F$2:$F$166,$F210,Import!$G$2:$G$166,$G210)</f>
        <v>0</v>
      </c>
      <c r="BK210" s="25">
        <f ca="1">SUMIFS(Import!BK$2:BK$166,Import!$F$2:$F$166,$F210,Import!$G$2:$G$166,$G210)</f>
        <v>0</v>
      </c>
      <c r="BP210" s="25">
        <f ca="1">SUMIFS(Import!BP$2:BP$166,Import!$F$2:$F$166,$F210,Import!$G$2:$G$166,$G210)</f>
        <v>0</v>
      </c>
      <c r="BQ210" s="25">
        <f ca="1">SUMIFS(Import!BQ$2:BQ$166,Import!$F$2:$F$166,$F210,Import!$G$2:$G$166,$G210)</f>
        <v>0</v>
      </c>
      <c r="BR210" s="25">
        <f ca="1">SUMIFS(Import!BR$2:BR$166,Import!$F$2:$F$166,$F210,Import!$G$2:$G$166,$G210)</f>
        <v>0</v>
      </c>
      <c r="BW210" s="25">
        <f ca="1">SUMIFS(Import!BW$2:BW$166,Import!$F$2:$F$166,$F210,Import!$G$2:$G$166,$G210)</f>
        <v>0</v>
      </c>
      <c r="BX210" s="25">
        <f ca="1">SUMIFS(Import!BX$2:BX$166,Import!$F$2:$F$166,$F210,Import!$G$2:$G$166,$G210)</f>
        <v>0</v>
      </c>
      <c r="BY210" s="25">
        <f ca="1">SUMIFS(Import!BY$2:BY$166,Import!$F$2:$F$166,$F210,Import!$G$2:$G$166,$G210)</f>
        <v>0</v>
      </c>
      <c r="CD210" s="25">
        <f ca="1">SUMIFS(Import!CD$2:CD$166,Import!$F$2:$F$166,$F210,Import!$G$2:$G$166,$G210)</f>
        <v>0</v>
      </c>
      <c r="CE210" s="25">
        <f ca="1">SUMIFS(Import!CE$2:CE$166,Import!$F$2:$F$166,$F210,Import!$G$2:$G$166,$G210)</f>
        <v>0</v>
      </c>
      <c r="CF210" s="25">
        <f ca="1">SUMIFS(Import!CF$2:CF$166,Import!$F$2:$F$166,$F210,Import!$G$2:$G$166,$G210)</f>
        <v>0</v>
      </c>
      <c r="CK210" s="25">
        <f ca="1">SUMIFS(Import!CK$2:CK$166,Import!$F$2:$F$166,$F210,Import!$G$2:$G$166,$G210)</f>
        <v>0</v>
      </c>
      <c r="CL210" s="25">
        <f ca="1">SUMIFS(Import!CL$2:CL$166,Import!$F$2:$F$166,$F210,Import!$G$2:$G$166,$G210)</f>
        <v>0</v>
      </c>
      <c r="CM210" s="25">
        <f ca="1">SUMIFS(Import!CM$2:CM$166,Import!$F$2:$F$166,$F210,Import!$G$2:$G$166,$G210)</f>
        <v>0</v>
      </c>
      <c r="CR210" s="25">
        <f ca="1">SUMIFS(Import!CR$2:CR$166,Import!$F$2:$F$166,$F210,Import!$G$2:$G$166,$G210)</f>
        <v>0</v>
      </c>
      <c r="CS210" s="25">
        <f ca="1">SUMIFS(Import!CS$2:CS$166,Import!$F$2:$F$166,$F210,Import!$G$2:$G$166,$G210)</f>
        <v>0</v>
      </c>
      <c r="CT210" s="25">
        <f ca="1">SUMIFS(Import!CT$2:CT$166,Import!$F$2:$F$166,$F210,Import!$G$2:$G$166,$G210)</f>
        <v>0</v>
      </c>
    </row>
    <row r="211" spans="1:98" s="25" customFormat="1" x14ac:dyDescent="0.15">
      <c r="A211" s="109" t="s">
        <v>28</v>
      </c>
      <c r="B211" s="25" t="s">
        <v>29</v>
      </c>
      <c r="C211" s="25">
        <v>3</v>
      </c>
      <c r="D211" s="25" t="s">
        <v>40</v>
      </c>
      <c r="E211" s="25">
        <v>50</v>
      </c>
      <c r="F211" s="25" t="s">
        <v>78</v>
      </c>
      <c r="G211" s="25">
        <v>3</v>
      </c>
      <c r="H211" s="156">
        <f>IF(SUMIFS(Import!H$2:H$237,Import!$F$2:$F$237,$F211,Import!$G$2:$G$237,$G211)=0,Data_T1!$H211,SUMIFS(Import!H$2:H$237,Import!$F$2:$F$237,$F211,Import!$G$2:$G$237,$G211))</f>
        <v>957</v>
      </c>
      <c r="I211" s="156">
        <f>SUMIFS(Import!I$2:I$237,Import!$F$2:$F$237,$F211,Import!$G$2:$G$237,$G211)</f>
        <v>399</v>
      </c>
      <c r="J211" s="25">
        <f>SUMIFS(Import!J$2:J$237,Import!$F$2:$F$237,$F211,Import!$G$2:$G$237,$G211)</f>
        <v>41.69</v>
      </c>
      <c r="K211" s="156">
        <f>SUMIFS(Import!K$2:K$237,Import!$F$2:$F$237,$F211,Import!$G$2:$G$237,$G211)</f>
        <v>558</v>
      </c>
      <c r="L211" s="25">
        <f>SUMIFS(Import!L$2:L$237,Import!$F$2:$F$237,$F211,Import!$G$2:$G$237,$G211)</f>
        <v>58.31</v>
      </c>
      <c r="M211" s="156">
        <f>SUMIFS(Import!M$2:M$237,Import!$F$2:$F$237,$F211,Import!$G$2:$G$237,$G211)</f>
        <v>12</v>
      </c>
      <c r="N211" s="25">
        <f>SUMIFS(Import!N$2:N$237,Import!$F$2:$F$237,$F211,Import!$G$2:$G$237,$G211)</f>
        <v>1.25</v>
      </c>
      <c r="O211" s="25">
        <f>SUMIFS(Import!O$2:O$237,Import!$F$2:$F$237,$F211,Import!$G$2:$G$237,$G211)</f>
        <v>2.15</v>
      </c>
      <c r="P211" s="156">
        <f>SUMIFS(Import!P$2:P$237,Import!$F$2:$F$237,$F211,Import!$G$2:$G$237,$G211)</f>
        <v>26</v>
      </c>
      <c r="Q211" s="25">
        <f>SUMIFS(Import!Q$2:Q$237,Import!$F$2:$F$237,$F211,Import!$G$2:$G$237,$G211)</f>
        <v>2.72</v>
      </c>
      <c r="R211" s="25">
        <f>SUMIFS(Import!R$2:R$237,Import!$F$2:$F$237,$F211,Import!$G$2:$G$237,$G211)</f>
        <v>4.66</v>
      </c>
      <c r="S211" s="156">
        <f>SUMIFS(Import!S$2:S$237,Import!$F$2:$F$237,$F211,Import!$G$2:$G$237,$G211)</f>
        <v>520</v>
      </c>
      <c r="T211" s="25">
        <f>SUMIFS(Import!T$2:T$237,Import!$F$2:$F$237,$F211,Import!$G$2:$G$237,$G211)</f>
        <v>54.34</v>
      </c>
      <c r="U211" s="25">
        <f>SUMIFS(Import!U$2:U$237,Import!$F$2:$F$237,$F211,Import!$G$2:$G$237,$G211)</f>
        <v>93.19</v>
      </c>
      <c r="V211" s="25">
        <v>1</v>
      </c>
      <c r="W211" s="25" t="s">
        <v>32</v>
      </c>
      <c r="X211" s="25" t="s">
        <v>33</v>
      </c>
      <c r="Y211" s="25" t="s">
        <v>34</v>
      </c>
      <c r="Z211" s="160">
        <f>SUMIFS(Import!Z$2:Z$237,Import!$F$2:$F$237,$F211,Import!$G$2:$G$237,$G211)</f>
        <v>299</v>
      </c>
      <c r="AA211" s="25">
        <f>SUMIFS(Import!AA$2:AA$237,Import!$F$2:$F$237,$F211,Import!$G$2:$G$237,$G211)</f>
        <v>31.24</v>
      </c>
      <c r="AB211" s="176">
        <f>SUMIFS(Import!AB$2:AB$237,Import!$F$2:$F$237,$F211,Import!$G$2:$G$237,$G211)</f>
        <v>57.5</v>
      </c>
      <c r="AC211" s="25">
        <v>2</v>
      </c>
      <c r="AD211" s="25" t="s">
        <v>35</v>
      </c>
      <c r="AE211" s="25" t="s">
        <v>36</v>
      </c>
      <c r="AF211" s="25" t="s">
        <v>37</v>
      </c>
      <c r="AG211" s="160">
        <f>SUMIFS(Import!AG$2:AG$237,Import!$F$2:$F$237,$F211,Import!$G$2:$G$237,$G211)</f>
        <v>221</v>
      </c>
      <c r="AH211" s="25">
        <f>SUMIFS(Import!AH$2:AH$237,Import!$F$2:$F$237,$F211,Import!$G$2:$G$237,$G211)</f>
        <v>23.09</v>
      </c>
      <c r="AI211" s="118">
        <f>SUMIFS(Import!AI$2:AI$237,Import!$F$2:$F$237,$F211,Import!$G$2:$G$237,$G211)</f>
        <v>42.5</v>
      </c>
      <c r="AN211" s="25">
        <f ca="1">SUMIFS(Import!AN$2:AN$166,Import!$F$2:$F$166,$F211,Import!$G$2:$G$166,$G211)</f>
        <v>0</v>
      </c>
      <c r="AO211" s="25">
        <f ca="1">SUMIFS(Import!AO$2:AO$166,Import!$F$2:$F$166,$F211,Import!$G$2:$G$166,$G211)</f>
        <v>0</v>
      </c>
      <c r="AP211" s="25">
        <f ca="1">SUMIFS(Import!AP$2:AP$166,Import!$F$2:$F$166,$F211,Import!$G$2:$G$166,$G211)</f>
        <v>0</v>
      </c>
      <c r="AU211" s="25">
        <f ca="1">SUMIFS(Import!AU$2:AU$166,Import!$F$2:$F$166,$F211,Import!$G$2:$G$166,$G211)</f>
        <v>0</v>
      </c>
      <c r="AV211" s="25">
        <f ca="1">SUMIFS(Import!AV$2:AV$166,Import!$F$2:$F$166,$F211,Import!$G$2:$G$166,$G211)</f>
        <v>0</v>
      </c>
      <c r="AW211" s="25">
        <f ca="1">SUMIFS(Import!AW$2:AW$166,Import!$F$2:$F$166,$F211,Import!$G$2:$G$166,$G211)</f>
        <v>0</v>
      </c>
      <c r="BB211" s="25">
        <f ca="1">SUMIFS(Import!BB$2:BB$166,Import!$F$2:$F$166,$F211,Import!$G$2:$G$166,$G211)</f>
        <v>0</v>
      </c>
      <c r="BC211" s="25">
        <f ca="1">SUMIFS(Import!BC$2:BC$166,Import!$F$2:$F$166,$F211,Import!$G$2:$G$166,$G211)</f>
        <v>0</v>
      </c>
      <c r="BD211" s="25">
        <f ca="1">SUMIFS(Import!BD$2:BD$166,Import!$F$2:$F$166,$F211,Import!$G$2:$G$166,$G211)</f>
        <v>0</v>
      </c>
      <c r="BI211" s="25">
        <f ca="1">SUMIFS(Import!BI$2:BI$166,Import!$F$2:$F$166,$F211,Import!$G$2:$G$166,$G211)</f>
        <v>0</v>
      </c>
      <c r="BJ211" s="25">
        <f ca="1">SUMIFS(Import!BJ$2:BJ$166,Import!$F$2:$F$166,$F211,Import!$G$2:$G$166,$G211)</f>
        <v>0</v>
      </c>
      <c r="BK211" s="25">
        <f ca="1">SUMIFS(Import!BK$2:BK$166,Import!$F$2:$F$166,$F211,Import!$G$2:$G$166,$G211)</f>
        <v>0</v>
      </c>
      <c r="BP211" s="25">
        <f ca="1">SUMIFS(Import!BP$2:BP$166,Import!$F$2:$F$166,$F211,Import!$G$2:$G$166,$G211)</f>
        <v>0</v>
      </c>
      <c r="BQ211" s="25">
        <f ca="1">SUMIFS(Import!BQ$2:BQ$166,Import!$F$2:$F$166,$F211,Import!$G$2:$G$166,$G211)</f>
        <v>0</v>
      </c>
      <c r="BR211" s="25">
        <f ca="1">SUMIFS(Import!BR$2:BR$166,Import!$F$2:$F$166,$F211,Import!$G$2:$G$166,$G211)</f>
        <v>0</v>
      </c>
      <c r="BW211" s="25">
        <f ca="1">SUMIFS(Import!BW$2:BW$166,Import!$F$2:$F$166,$F211,Import!$G$2:$G$166,$G211)</f>
        <v>0</v>
      </c>
      <c r="BX211" s="25">
        <f ca="1">SUMIFS(Import!BX$2:BX$166,Import!$F$2:$F$166,$F211,Import!$G$2:$G$166,$G211)</f>
        <v>0</v>
      </c>
      <c r="BY211" s="25">
        <f ca="1">SUMIFS(Import!BY$2:BY$166,Import!$F$2:$F$166,$F211,Import!$G$2:$G$166,$G211)</f>
        <v>0</v>
      </c>
      <c r="CD211" s="25">
        <f ca="1">SUMIFS(Import!CD$2:CD$166,Import!$F$2:$F$166,$F211,Import!$G$2:$G$166,$G211)</f>
        <v>0</v>
      </c>
      <c r="CE211" s="25">
        <f ca="1">SUMIFS(Import!CE$2:CE$166,Import!$F$2:$F$166,$F211,Import!$G$2:$G$166,$G211)</f>
        <v>0</v>
      </c>
      <c r="CF211" s="25">
        <f ca="1">SUMIFS(Import!CF$2:CF$166,Import!$F$2:$F$166,$F211,Import!$G$2:$G$166,$G211)</f>
        <v>0</v>
      </c>
      <c r="CK211" s="25">
        <f ca="1">SUMIFS(Import!CK$2:CK$166,Import!$F$2:$F$166,$F211,Import!$G$2:$G$166,$G211)</f>
        <v>0</v>
      </c>
      <c r="CL211" s="25">
        <f ca="1">SUMIFS(Import!CL$2:CL$166,Import!$F$2:$F$166,$F211,Import!$G$2:$G$166,$G211)</f>
        <v>0</v>
      </c>
      <c r="CM211" s="25">
        <f ca="1">SUMIFS(Import!CM$2:CM$166,Import!$F$2:$F$166,$F211,Import!$G$2:$G$166,$G211)</f>
        <v>0</v>
      </c>
      <c r="CR211" s="25">
        <f ca="1">SUMIFS(Import!CR$2:CR$166,Import!$F$2:$F$166,$F211,Import!$G$2:$G$166,$G211)</f>
        <v>0</v>
      </c>
      <c r="CS211" s="25">
        <f ca="1">SUMIFS(Import!CS$2:CS$166,Import!$F$2:$F$166,$F211,Import!$G$2:$G$166,$G211)</f>
        <v>0</v>
      </c>
      <c r="CT211" s="25">
        <f ca="1">SUMIFS(Import!CT$2:CT$166,Import!$F$2:$F$166,$F211,Import!$G$2:$G$166,$G211)</f>
        <v>0</v>
      </c>
    </row>
    <row r="212" spans="1:98" s="82" customFormat="1" ht="14" thickBot="1" x14ac:dyDescent="0.2">
      <c r="A212" s="108" t="s">
        <v>28</v>
      </c>
      <c r="B212" s="82" t="s">
        <v>29</v>
      </c>
      <c r="C212" s="82">
        <v>3</v>
      </c>
      <c r="D212" s="82" t="s">
        <v>40</v>
      </c>
      <c r="E212" s="82">
        <v>50</v>
      </c>
      <c r="F212" s="82" t="s">
        <v>78</v>
      </c>
      <c r="G212" s="82">
        <v>4</v>
      </c>
      <c r="H212" s="155">
        <f>IF(SUMIFS(Import!H$2:H$237,Import!$F$2:$F$237,$F212,Import!$G$2:$G$237,$G212)=0,Data_T1!$H212,SUMIFS(Import!H$2:H$237,Import!$F$2:$F$237,$F212,Import!$G$2:$G$237,$G212))</f>
        <v>293</v>
      </c>
      <c r="I212" s="155">
        <f>SUMIFS(Import!I$2:I$237,Import!$F$2:$F$237,$F212,Import!$G$2:$G$237,$G212)</f>
        <v>94</v>
      </c>
      <c r="J212" s="82">
        <f>SUMIFS(Import!J$2:J$237,Import!$F$2:$F$237,$F212,Import!$G$2:$G$237,$G212)</f>
        <v>32.08</v>
      </c>
      <c r="K212" s="155">
        <f>SUMIFS(Import!K$2:K$237,Import!$F$2:$F$237,$F212,Import!$G$2:$G$237,$G212)</f>
        <v>199</v>
      </c>
      <c r="L212" s="82">
        <f>SUMIFS(Import!L$2:L$237,Import!$F$2:$F$237,$F212,Import!$G$2:$G$237,$G212)</f>
        <v>67.92</v>
      </c>
      <c r="M212" s="155">
        <f>SUMIFS(Import!M$2:M$237,Import!$F$2:$F$237,$F212,Import!$G$2:$G$237,$G212)</f>
        <v>4</v>
      </c>
      <c r="N212" s="82">
        <f>SUMIFS(Import!N$2:N$237,Import!$F$2:$F$237,$F212,Import!$G$2:$G$237,$G212)</f>
        <v>1.37</v>
      </c>
      <c r="O212" s="82">
        <f>SUMIFS(Import!O$2:O$237,Import!$F$2:$F$237,$F212,Import!$G$2:$G$237,$G212)</f>
        <v>2.0099999999999998</v>
      </c>
      <c r="P212" s="155">
        <f>SUMIFS(Import!P$2:P$237,Import!$F$2:$F$237,$F212,Import!$G$2:$G$237,$G212)</f>
        <v>2</v>
      </c>
      <c r="Q212" s="82">
        <f>SUMIFS(Import!Q$2:Q$237,Import!$F$2:$F$237,$F212,Import!$G$2:$G$237,$G212)</f>
        <v>0.68</v>
      </c>
      <c r="R212" s="82">
        <f>SUMIFS(Import!R$2:R$237,Import!$F$2:$F$237,$F212,Import!$G$2:$G$237,$G212)</f>
        <v>1.01</v>
      </c>
      <c r="S212" s="155">
        <f>SUMIFS(Import!S$2:S$237,Import!$F$2:$F$237,$F212,Import!$G$2:$G$237,$G212)</f>
        <v>193</v>
      </c>
      <c r="T212" s="82">
        <f>SUMIFS(Import!T$2:T$237,Import!$F$2:$F$237,$F212,Import!$G$2:$G$237,$G212)</f>
        <v>65.87</v>
      </c>
      <c r="U212" s="82">
        <f>SUMIFS(Import!U$2:U$237,Import!$F$2:$F$237,$F212,Import!$G$2:$G$237,$G212)</f>
        <v>96.98</v>
      </c>
      <c r="V212" s="82">
        <v>1</v>
      </c>
      <c r="W212" s="82" t="s">
        <v>32</v>
      </c>
      <c r="X212" s="82" t="s">
        <v>33</v>
      </c>
      <c r="Y212" s="82" t="s">
        <v>34</v>
      </c>
      <c r="Z212" s="159">
        <f>SUMIFS(Import!Z$2:Z$237,Import!$F$2:$F$237,$F212,Import!$G$2:$G$237,$G212)</f>
        <v>108</v>
      </c>
      <c r="AA212" s="82">
        <f>SUMIFS(Import!AA$2:AA$237,Import!$F$2:$F$237,$F212,Import!$G$2:$G$237,$G212)</f>
        <v>36.86</v>
      </c>
      <c r="AB212" s="170">
        <f>SUMIFS(Import!AB$2:AB$237,Import!$F$2:$F$237,$F212,Import!$G$2:$G$237,$G212)</f>
        <v>55.96</v>
      </c>
      <c r="AC212" s="82">
        <v>2</v>
      </c>
      <c r="AD212" s="82" t="s">
        <v>35</v>
      </c>
      <c r="AE212" s="82" t="s">
        <v>36</v>
      </c>
      <c r="AF212" s="82" t="s">
        <v>37</v>
      </c>
      <c r="AG212" s="159">
        <f>SUMIFS(Import!AG$2:AG$237,Import!$F$2:$F$237,$F212,Import!$G$2:$G$237,$G212)</f>
        <v>85</v>
      </c>
      <c r="AH212" s="82">
        <f>SUMIFS(Import!AH$2:AH$237,Import!$F$2:$F$237,$F212,Import!$G$2:$G$237,$G212)</f>
        <v>29.01</v>
      </c>
      <c r="AI212" s="119">
        <f>SUMIFS(Import!AI$2:AI$237,Import!$F$2:$F$237,$F212,Import!$G$2:$G$237,$G212)</f>
        <v>44.04</v>
      </c>
      <c r="AN212" s="82">
        <f ca="1">SUMIFS(Import!AN$2:AN$166,Import!$F$2:$F$166,$F212,Import!$G$2:$G$166,$G212)</f>
        <v>0</v>
      </c>
      <c r="AO212" s="82">
        <f ca="1">SUMIFS(Import!AO$2:AO$166,Import!$F$2:$F$166,$F212,Import!$G$2:$G$166,$G212)</f>
        <v>0</v>
      </c>
      <c r="AP212" s="82">
        <f ca="1">SUMIFS(Import!AP$2:AP$166,Import!$F$2:$F$166,$F212,Import!$G$2:$G$166,$G212)</f>
        <v>0</v>
      </c>
      <c r="AU212" s="82">
        <f ca="1">SUMIFS(Import!AU$2:AU$166,Import!$F$2:$F$166,$F212,Import!$G$2:$G$166,$G212)</f>
        <v>0</v>
      </c>
      <c r="AV212" s="82">
        <f ca="1">SUMIFS(Import!AV$2:AV$166,Import!$F$2:$F$166,$F212,Import!$G$2:$G$166,$G212)</f>
        <v>0</v>
      </c>
      <c r="AW212" s="82">
        <f ca="1">SUMIFS(Import!AW$2:AW$166,Import!$F$2:$F$166,$F212,Import!$G$2:$G$166,$G212)</f>
        <v>0</v>
      </c>
      <c r="BB212" s="82">
        <f ca="1">SUMIFS(Import!BB$2:BB$166,Import!$F$2:$F$166,$F212,Import!$G$2:$G$166,$G212)</f>
        <v>0</v>
      </c>
      <c r="BC212" s="82">
        <f ca="1">SUMIFS(Import!BC$2:BC$166,Import!$F$2:$F$166,$F212,Import!$G$2:$G$166,$G212)</f>
        <v>0</v>
      </c>
      <c r="BD212" s="82">
        <f ca="1">SUMIFS(Import!BD$2:BD$166,Import!$F$2:$F$166,$F212,Import!$G$2:$G$166,$G212)</f>
        <v>0</v>
      </c>
      <c r="BI212" s="82">
        <f ca="1">SUMIFS(Import!BI$2:BI$166,Import!$F$2:$F$166,$F212,Import!$G$2:$G$166,$G212)</f>
        <v>0</v>
      </c>
      <c r="BJ212" s="82">
        <f ca="1">SUMIFS(Import!BJ$2:BJ$166,Import!$F$2:$F$166,$F212,Import!$G$2:$G$166,$G212)</f>
        <v>0</v>
      </c>
      <c r="BK212" s="82">
        <f ca="1">SUMIFS(Import!BK$2:BK$166,Import!$F$2:$F$166,$F212,Import!$G$2:$G$166,$G212)</f>
        <v>0</v>
      </c>
      <c r="BP212" s="82">
        <f ca="1">SUMIFS(Import!BP$2:BP$166,Import!$F$2:$F$166,$F212,Import!$G$2:$G$166,$G212)</f>
        <v>0</v>
      </c>
      <c r="BQ212" s="82">
        <f ca="1">SUMIFS(Import!BQ$2:BQ$166,Import!$F$2:$F$166,$F212,Import!$G$2:$G$166,$G212)</f>
        <v>0</v>
      </c>
      <c r="BR212" s="82">
        <f ca="1">SUMIFS(Import!BR$2:BR$166,Import!$F$2:$F$166,$F212,Import!$G$2:$G$166,$G212)</f>
        <v>0</v>
      </c>
      <c r="BW212" s="82">
        <f ca="1">SUMIFS(Import!BW$2:BW$166,Import!$F$2:$F$166,$F212,Import!$G$2:$G$166,$G212)</f>
        <v>0</v>
      </c>
      <c r="BX212" s="82">
        <f ca="1">SUMIFS(Import!BX$2:BX$166,Import!$F$2:$F$166,$F212,Import!$G$2:$G$166,$G212)</f>
        <v>0</v>
      </c>
      <c r="BY212" s="82">
        <f ca="1">SUMIFS(Import!BY$2:BY$166,Import!$F$2:$F$166,$F212,Import!$G$2:$G$166,$G212)</f>
        <v>0</v>
      </c>
      <c r="CD212" s="82">
        <f ca="1">SUMIFS(Import!CD$2:CD$166,Import!$F$2:$F$166,$F212,Import!$G$2:$G$166,$G212)</f>
        <v>0</v>
      </c>
      <c r="CE212" s="82">
        <f ca="1">SUMIFS(Import!CE$2:CE$166,Import!$F$2:$F$166,$F212,Import!$G$2:$G$166,$G212)</f>
        <v>0</v>
      </c>
      <c r="CF212" s="82">
        <f ca="1">SUMIFS(Import!CF$2:CF$166,Import!$F$2:$F$166,$F212,Import!$G$2:$G$166,$G212)</f>
        <v>0</v>
      </c>
      <c r="CK212" s="82">
        <f ca="1">SUMIFS(Import!CK$2:CK$166,Import!$F$2:$F$166,$F212,Import!$G$2:$G$166,$G212)</f>
        <v>0</v>
      </c>
      <c r="CL212" s="82">
        <f ca="1">SUMIFS(Import!CL$2:CL$166,Import!$F$2:$F$166,$F212,Import!$G$2:$G$166,$G212)</f>
        <v>0</v>
      </c>
      <c r="CM212" s="82">
        <f ca="1">SUMIFS(Import!CM$2:CM$166,Import!$F$2:$F$166,$F212,Import!$G$2:$G$166,$G212)</f>
        <v>0</v>
      </c>
      <c r="CR212" s="82">
        <f ca="1">SUMIFS(Import!CR$2:CR$166,Import!$F$2:$F$166,$F212,Import!$G$2:$G$166,$G212)</f>
        <v>0</v>
      </c>
      <c r="CS212" s="82">
        <f ca="1">SUMIFS(Import!CS$2:CS$166,Import!$F$2:$F$166,$F212,Import!$G$2:$G$166,$G212)</f>
        <v>0</v>
      </c>
      <c r="CT212" s="82">
        <f ca="1">SUMIFS(Import!CT$2:CT$166,Import!$F$2:$F$166,$F212,Import!$G$2:$G$166,$G212)</f>
        <v>0</v>
      </c>
    </row>
    <row r="213" spans="1:98" s="111" customFormat="1" ht="14" thickBot="1" x14ac:dyDescent="0.2">
      <c r="A213" s="110" t="s">
        <v>28</v>
      </c>
      <c r="B213" s="111" t="s">
        <v>29</v>
      </c>
      <c r="C213" s="111">
        <v>1</v>
      </c>
      <c r="D213" s="111" t="s">
        <v>30</v>
      </c>
      <c r="E213" s="111">
        <v>51</v>
      </c>
      <c r="F213" s="111" t="s">
        <v>79</v>
      </c>
      <c r="G213" s="111">
        <v>1</v>
      </c>
      <c r="H213" s="157">
        <f>IF(SUMIFS(Import!H$2:H$237,Import!$F$2:$F$237,$F213,Import!$G$2:$G$237,$G213)=0,Data_T1!$H213,SUMIFS(Import!H$2:H$237,Import!$F$2:$F$237,$F213,Import!$G$2:$G$237,$G213))</f>
        <v>205</v>
      </c>
      <c r="I213" s="157">
        <f>SUMIFS(Import!I$2:I$237,Import!$F$2:$F$237,$F213,Import!$G$2:$G$237,$G213)</f>
        <v>67</v>
      </c>
      <c r="J213" s="111">
        <f>SUMIFS(Import!J$2:J$237,Import!$F$2:$F$237,$F213,Import!$G$2:$G$237,$G213)</f>
        <v>32.68</v>
      </c>
      <c r="K213" s="157">
        <f>SUMIFS(Import!K$2:K$237,Import!$F$2:$F$237,$F213,Import!$G$2:$G$237,$G213)</f>
        <v>138</v>
      </c>
      <c r="L213" s="111">
        <f>SUMIFS(Import!L$2:L$237,Import!$F$2:$F$237,$F213,Import!$G$2:$G$237,$G213)</f>
        <v>67.319999999999993</v>
      </c>
      <c r="M213" s="157">
        <f>SUMIFS(Import!M$2:M$237,Import!$F$2:$F$237,$F213,Import!$G$2:$G$237,$G213)</f>
        <v>4</v>
      </c>
      <c r="N213" s="111">
        <f>SUMIFS(Import!N$2:N$237,Import!$F$2:$F$237,$F213,Import!$G$2:$G$237,$G213)</f>
        <v>1.95</v>
      </c>
      <c r="O213" s="111">
        <f>SUMIFS(Import!O$2:O$237,Import!$F$2:$F$237,$F213,Import!$G$2:$G$237,$G213)</f>
        <v>2.9</v>
      </c>
      <c r="P213" s="157">
        <f>SUMIFS(Import!P$2:P$237,Import!$F$2:$F$237,$F213,Import!$G$2:$G$237,$G213)</f>
        <v>3</v>
      </c>
      <c r="Q213" s="111">
        <f>SUMIFS(Import!Q$2:Q$237,Import!$F$2:$F$237,$F213,Import!$G$2:$G$237,$G213)</f>
        <v>1.46</v>
      </c>
      <c r="R213" s="111">
        <f>SUMIFS(Import!R$2:R$237,Import!$F$2:$F$237,$F213,Import!$G$2:$G$237,$G213)</f>
        <v>2.17</v>
      </c>
      <c r="S213" s="157">
        <f>SUMIFS(Import!S$2:S$237,Import!$F$2:$F$237,$F213,Import!$G$2:$G$237,$G213)</f>
        <v>131</v>
      </c>
      <c r="T213" s="111">
        <f>SUMIFS(Import!T$2:T$237,Import!$F$2:$F$237,$F213,Import!$G$2:$G$237,$G213)</f>
        <v>63.9</v>
      </c>
      <c r="U213" s="111">
        <f>SUMIFS(Import!U$2:U$237,Import!$F$2:$F$237,$F213,Import!$G$2:$G$237,$G213)</f>
        <v>94.93</v>
      </c>
      <c r="V213" s="111">
        <v>1</v>
      </c>
      <c r="W213" s="111" t="s">
        <v>32</v>
      </c>
      <c r="X213" s="111" t="s">
        <v>33</v>
      </c>
      <c r="Y213" s="111" t="s">
        <v>34</v>
      </c>
      <c r="Z213" s="161">
        <f>SUMIFS(Import!Z$2:Z$237,Import!$F$2:$F$237,$F213,Import!$G$2:$G$237,$G213)</f>
        <v>71</v>
      </c>
      <c r="AA213" s="111">
        <f>SUMIFS(Import!AA$2:AA$237,Import!$F$2:$F$237,$F213,Import!$G$2:$G$237,$G213)</f>
        <v>34.630000000000003</v>
      </c>
      <c r="AB213" s="178">
        <f>SUMIFS(Import!AB$2:AB$237,Import!$F$2:$F$237,$F213,Import!$G$2:$G$237,$G213)</f>
        <v>54.2</v>
      </c>
      <c r="AC213" s="111">
        <v>2</v>
      </c>
      <c r="AD213" s="111" t="s">
        <v>35</v>
      </c>
      <c r="AE213" s="111" t="s">
        <v>36</v>
      </c>
      <c r="AF213" s="111" t="s">
        <v>37</v>
      </c>
      <c r="AG213" s="161">
        <f>SUMIFS(Import!AG$2:AG$237,Import!$F$2:$F$237,$F213,Import!$G$2:$G$237,$G213)</f>
        <v>60</v>
      </c>
      <c r="AH213" s="111">
        <f>SUMIFS(Import!AH$2:AH$237,Import!$F$2:$F$237,$F213,Import!$G$2:$G$237,$G213)</f>
        <v>29.27</v>
      </c>
      <c r="AI213" s="120">
        <f>SUMIFS(Import!AI$2:AI$237,Import!$F$2:$F$237,$F213,Import!$G$2:$G$237,$G213)</f>
        <v>45.8</v>
      </c>
      <c r="AN213" s="111">
        <f ca="1">SUMIFS(Import!AN$2:AN$166,Import!$F$2:$F$166,$F213,Import!$G$2:$G$166,$G213)</f>
        <v>0</v>
      </c>
      <c r="AO213" s="111">
        <f ca="1">SUMIFS(Import!AO$2:AO$166,Import!$F$2:$F$166,$F213,Import!$G$2:$G$166,$G213)</f>
        <v>0</v>
      </c>
      <c r="AP213" s="111">
        <f ca="1">SUMIFS(Import!AP$2:AP$166,Import!$F$2:$F$166,$F213,Import!$G$2:$G$166,$G213)</f>
        <v>0</v>
      </c>
      <c r="AU213" s="111">
        <f ca="1">SUMIFS(Import!AU$2:AU$166,Import!$F$2:$F$166,$F213,Import!$G$2:$G$166,$G213)</f>
        <v>0</v>
      </c>
      <c r="AV213" s="111">
        <f ca="1">SUMIFS(Import!AV$2:AV$166,Import!$F$2:$F$166,$F213,Import!$G$2:$G$166,$G213)</f>
        <v>0</v>
      </c>
      <c r="AW213" s="111">
        <f ca="1">SUMIFS(Import!AW$2:AW$166,Import!$F$2:$F$166,$F213,Import!$G$2:$G$166,$G213)</f>
        <v>0</v>
      </c>
      <c r="BB213" s="111">
        <f ca="1">SUMIFS(Import!BB$2:BB$166,Import!$F$2:$F$166,$F213,Import!$G$2:$G$166,$G213)</f>
        <v>0</v>
      </c>
      <c r="BC213" s="111">
        <f ca="1">SUMIFS(Import!BC$2:BC$166,Import!$F$2:$F$166,$F213,Import!$G$2:$G$166,$G213)</f>
        <v>0</v>
      </c>
      <c r="BD213" s="111">
        <f ca="1">SUMIFS(Import!BD$2:BD$166,Import!$F$2:$F$166,$F213,Import!$G$2:$G$166,$G213)</f>
        <v>0</v>
      </c>
      <c r="BI213" s="111">
        <f ca="1">SUMIFS(Import!BI$2:BI$166,Import!$F$2:$F$166,$F213,Import!$G$2:$G$166,$G213)</f>
        <v>0</v>
      </c>
      <c r="BJ213" s="111">
        <f ca="1">SUMIFS(Import!BJ$2:BJ$166,Import!$F$2:$F$166,$F213,Import!$G$2:$G$166,$G213)</f>
        <v>0</v>
      </c>
      <c r="BK213" s="111">
        <f ca="1">SUMIFS(Import!BK$2:BK$166,Import!$F$2:$F$166,$F213,Import!$G$2:$G$166,$G213)</f>
        <v>0</v>
      </c>
      <c r="BP213" s="111">
        <f ca="1">SUMIFS(Import!BP$2:BP$166,Import!$F$2:$F$166,$F213,Import!$G$2:$G$166,$G213)</f>
        <v>0</v>
      </c>
      <c r="BQ213" s="111">
        <f ca="1">SUMIFS(Import!BQ$2:BQ$166,Import!$F$2:$F$166,$F213,Import!$G$2:$G$166,$G213)</f>
        <v>0</v>
      </c>
      <c r="BR213" s="111">
        <f ca="1">SUMIFS(Import!BR$2:BR$166,Import!$F$2:$F$166,$F213,Import!$G$2:$G$166,$G213)</f>
        <v>0</v>
      </c>
      <c r="BW213" s="111">
        <f ca="1">SUMIFS(Import!BW$2:BW$166,Import!$F$2:$F$166,$F213,Import!$G$2:$G$166,$G213)</f>
        <v>0</v>
      </c>
      <c r="BX213" s="111">
        <f ca="1">SUMIFS(Import!BX$2:BX$166,Import!$F$2:$F$166,$F213,Import!$G$2:$G$166,$G213)</f>
        <v>0</v>
      </c>
      <c r="BY213" s="111">
        <f ca="1">SUMIFS(Import!BY$2:BY$166,Import!$F$2:$F$166,$F213,Import!$G$2:$G$166,$G213)</f>
        <v>0</v>
      </c>
      <c r="CD213" s="111">
        <f ca="1">SUMIFS(Import!CD$2:CD$166,Import!$F$2:$F$166,$F213,Import!$G$2:$G$166,$G213)</f>
        <v>0</v>
      </c>
      <c r="CE213" s="111">
        <f ca="1">SUMIFS(Import!CE$2:CE$166,Import!$F$2:$F$166,$F213,Import!$G$2:$G$166,$G213)</f>
        <v>0</v>
      </c>
      <c r="CF213" s="111">
        <f ca="1">SUMIFS(Import!CF$2:CF$166,Import!$F$2:$F$166,$F213,Import!$G$2:$G$166,$G213)</f>
        <v>0</v>
      </c>
      <c r="CK213" s="111">
        <f ca="1">SUMIFS(Import!CK$2:CK$166,Import!$F$2:$F$166,$F213,Import!$G$2:$G$166,$G213)</f>
        <v>0</v>
      </c>
      <c r="CL213" s="111">
        <f ca="1">SUMIFS(Import!CL$2:CL$166,Import!$F$2:$F$166,$F213,Import!$G$2:$G$166,$G213)</f>
        <v>0</v>
      </c>
      <c r="CM213" s="111">
        <f ca="1">SUMIFS(Import!CM$2:CM$166,Import!$F$2:$F$166,$F213,Import!$G$2:$G$166,$G213)</f>
        <v>0</v>
      </c>
      <c r="CR213" s="111">
        <f ca="1">SUMIFS(Import!CR$2:CR$166,Import!$F$2:$F$166,$F213,Import!$G$2:$G$166,$G213)</f>
        <v>0</v>
      </c>
      <c r="CS213" s="111">
        <f ca="1">SUMIFS(Import!CS$2:CS$166,Import!$F$2:$F$166,$F213,Import!$G$2:$G$166,$G213)</f>
        <v>0</v>
      </c>
      <c r="CT213" s="111">
        <f ca="1">SUMIFS(Import!CT$2:CT$166,Import!$F$2:$F$166,$F213,Import!$G$2:$G$166,$G213)</f>
        <v>0</v>
      </c>
    </row>
    <row r="214" spans="1:98" s="107" customFormat="1" x14ac:dyDescent="0.15">
      <c r="A214" s="106" t="s">
        <v>28</v>
      </c>
      <c r="B214" s="107" t="s">
        <v>29</v>
      </c>
      <c r="C214" s="107">
        <v>2</v>
      </c>
      <c r="D214" s="107" t="s">
        <v>49</v>
      </c>
      <c r="E214" s="107">
        <v>52</v>
      </c>
      <c r="F214" s="107" t="s">
        <v>80</v>
      </c>
      <c r="G214" s="107">
        <v>1</v>
      </c>
      <c r="H214" s="154">
        <f>IF(SUMIFS(Import!H$2:H$237,Import!$F$2:$F$237,$F214,Import!$G$2:$G$237,$G214)=0,Data_T1!$H214,SUMIFS(Import!H$2:H$237,Import!$F$2:$F$237,$F214,Import!$G$2:$G$237,$G214))</f>
        <v>2016</v>
      </c>
      <c r="I214" s="154">
        <f>SUMIFS(Import!I$2:I$237,Import!$F$2:$F$237,$F214,Import!$G$2:$G$237,$G214)</f>
        <v>1132</v>
      </c>
      <c r="J214" s="107">
        <f>SUMIFS(Import!J$2:J$237,Import!$F$2:$F$237,$F214,Import!$G$2:$G$237,$G214)</f>
        <v>56.15</v>
      </c>
      <c r="K214" s="154">
        <f>SUMIFS(Import!K$2:K$237,Import!$F$2:$F$237,$F214,Import!$G$2:$G$237,$G214)</f>
        <v>884</v>
      </c>
      <c r="L214" s="107">
        <f>SUMIFS(Import!L$2:L$237,Import!$F$2:$F$237,$F214,Import!$G$2:$G$237,$G214)</f>
        <v>43.85</v>
      </c>
      <c r="M214" s="154">
        <f>SUMIFS(Import!M$2:M$237,Import!$F$2:$F$237,$F214,Import!$G$2:$G$237,$G214)</f>
        <v>22</v>
      </c>
      <c r="N214" s="107">
        <f>SUMIFS(Import!N$2:N$237,Import!$F$2:$F$237,$F214,Import!$G$2:$G$237,$G214)</f>
        <v>1.0900000000000001</v>
      </c>
      <c r="O214" s="107">
        <f>SUMIFS(Import!O$2:O$237,Import!$F$2:$F$237,$F214,Import!$G$2:$G$237,$G214)</f>
        <v>2.4900000000000002</v>
      </c>
      <c r="P214" s="154">
        <f>SUMIFS(Import!P$2:P$237,Import!$F$2:$F$237,$F214,Import!$G$2:$G$237,$G214)</f>
        <v>25</v>
      </c>
      <c r="Q214" s="107">
        <f>SUMIFS(Import!Q$2:Q$237,Import!$F$2:$F$237,$F214,Import!$G$2:$G$237,$G214)</f>
        <v>1.24</v>
      </c>
      <c r="R214" s="107">
        <f>SUMIFS(Import!R$2:R$237,Import!$F$2:$F$237,$F214,Import!$G$2:$G$237,$G214)</f>
        <v>2.83</v>
      </c>
      <c r="S214" s="154">
        <f>SUMIFS(Import!S$2:S$237,Import!$F$2:$F$237,$F214,Import!$G$2:$G$237,$G214)</f>
        <v>837</v>
      </c>
      <c r="T214" s="107">
        <f>SUMIFS(Import!T$2:T$237,Import!$F$2:$F$237,$F214,Import!$G$2:$G$237,$G214)</f>
        <v>41.52</v>
      </c>
      <c r="U214" s="107">
        <f>SUMIFS(Import!U$2:U$237,Import!$F$2:$F$237,$F214,Import!$G$2:$G$237,$G214)</f>
        <v>94.68</v>
      </c>
      <c r="V214" s="107">
        <v>1</v>
      </c>
      <c r="W214" s="107" t="s">
        <v>32</v>
      </c>
      <c r="X214" s="107" t="s">
        <v>33</v>
      </c>
      <c r="Y214" s="107" t="s">
        <v>34</v>
      </c>
      <c r="Z214" s="158">
        <f>SUMIFS(Import!Z$2:Z$237,Import!$F$2:$F$237,$F214,Import!$G$2:$G$237,$G214)</f>
        <v>537</v>
      </c>
      <c r="AA214" s="107">
        <f>SUMIFS(Import!AA$2:AA$237,Import!$F$2:$F$237,$F214,Import!$G$2:$G$237,$G214)</f>
        <v>26.64</v>
      </c>
      <c r="AB214" s="173">
        <f>SUMIFS(Import!AB$2:AB$237,Import!$F$2:$F$237,$F214,Import!$G$2:$G$237,$G214)</f>
        <v>64.16</v>
      </c>
      <c r="AC214" s="107">
        <v>2</v>
      </c>
      <c r="AD214" s="107" t="s">
        <v>35</v>
      </c>
      <c r="AE214" s="107" t="s">
        <v>36</v>
      </c>
      <c r="AF214" s="107" t="s">
        <v>37</v>
      </c>
      <c r="AG214" s="158">
        <f>SUMIFS(Import!AG$2:AG$237,Import!$F$2:$F$237,$F214,Import!$G$2:$G$237,$G214)</f>
        <v>300</v>
      </c>
      <c r="AH214" s="107">
        <f>SUMIFS(Import!AH$2:AH$237,Import!$F$2:$F$237,$F214,Import!$G$2:$G$237,$G214)</f>
        <v>14.88</v>
      </c>
      <c r="AI214" s="117">
        <f>SUMIFS(Import!AI$2:AI$237,Import!$F$2:$F$237,$F214,Import!$G$2:$G$237,$G214)</f>
        <v>35.840000000000003</v>
      </c>
      <c r="AN214" s="107">
        <f ca="1">SUMIFS(Import!AN$2:AN$166,Import!$F$2:$F$166,$F214,Import!$G$2:$G$166,$G214)</f>
        <v>0</v>
      </c>
      <c r="AO214" s="107">
        <f ca="1">SUMIFS(Import!AO$2:AO$166,Import!$F$2:$F$166,$F214,Import!$G$2:$G$166,$G214)</f>
        <v>0</v>
      </c>
      <c r="AP214" s="107">
        <f ca="1">SUMIFS(Import!AP$2:AP$166,Import!$F$2:$F$166,$F214,Import!$G$2:$G$166,$G214)</f>
        <v>0</v>
      </c>
      <c r="AU214" s="107">
        <f ca="1">SUMIFS(Import!AU$2:AU$166,Import!$F$2:$F$166,$F214,Import!$G$2:$G$166,$G214)</f>
        <v>0</v>
      </c>
      <c r="AV214" s="107">
        <f ca="1">SUMIFS(Import!AV$2:AV$166,Import!$F$2:$F$166,$F214,Import!$G$2:$G$166,$G214)</f>
        <v>0</v>
      </c>
      <c r="AW214" s="107">
        <f ca="1">SUMIFS(Import!AW$2:AW$166,Import!$F$2:$F$166,$F214,Import!$G$2:$G$166,$G214)</f>
        <v>0</v>
      </c>
      <c r="BB214" s="107">
        <f ca="1">SUMIFS(Import!BB$2:BB$166,Import!$F$2:$F$166,$F214,Import!$G$2:$G$166,$G214)</f>
        <v>0</v>
      </c>
      <c r="BC214" s="107">
        <f ca="1">SUMIFS(Import!BC$2:BC$166,Import!$F$2:$F$166,$F214,Import!$G$2:$G$166,$G214)</f>
        <v>0</v>
      </c>
      <c r="BD214" s="107">
        <f ca="1">SUMIFS(Import!BD$2:BD$166,Import!$F$2:$F$166,$F214,Import!$G$2:$G$166,$G214)</f>
        <v>0</v>
      </c>
      <c r="BI214" s="107">
        <f ca="1">SUMIFS(Import!BI$2:BI$166,Import!$F$2:$F$166,$F214,Import!$G$2:$G$166,$G214)</f>
        <v>0</v>
      </c>
      <c r="BJ214" s="107">
        <f ca="1">SUMIFS(Import!BJ$2:BJ$166,Import!$F$2:$F$166,$F214,Import!$G$2:$G$166,$G214)</f>
        <v>0</v>
      </c>
      <c r="BK214" s="107">
        <f ca="1">SUMIFS(Import!BK$2:BK$166,Import!$F$2:$F$166,$F214,Import!$G$2:$G$166,$G214)</f>
        <v>0</v>
      </c>
      <c r="BP214" s="107">
        <f ca="1">SUMIFS(Import!BP$2:BP$166,Import!$F$2:$F$166,$F214,Import!$G$2:$G$166,$G214)</f>
        <v>0</v>
      </c>
      <c r="BQ214" s="107">
        <f ca="1">SUMIFS(Import!BQ$2:BQ$166,Import!$F$2:$F$166,$F214,Import!$G$2:$G$166,$G214)</f>
        <v>0</v>
      </c>
      <c r="BR214" s="107">
        <f ca="1">SUMIFS(Import!BR$2:BR$166,Import!$F$2:$F$166,$F214,Import!$G$2:$G$166,$G214)</f>
        <v>0</v>
      </c>
      <c r="BW214" s="107">
        <f ca="1">SUMIFS(Import!BW$2:BW$166,Import!$F$2:$F$166,$F214,Import!$G$2:$G$166,$G214)</f>
        <v>0</v>
      </c>
      <c r="BX214" s="107">
        <f ca="1">SUMIFS(Import!BX$2:BX$166,Import!$F$2:$F$166,$F214,Import!$G$2:$G$166,$G214)</f>
        <v>0</v>
      </c>
      <c r="BY214" s="107">
        <f ca="1">SUMIFS(Import!BY$2:BY$166,Import!$F$2:$F$166,$F214,Import!$G$2:$G$166,$G214)</f>
        <v>0</v>
      </c>
      <c r="CD214" s="107">
        <f ca="1">SUMIFS(Import!CD$2:CD$166,Import!$F$2:$F$166,$F214,Import!$G$2:$G$166,$G214)</f>
        <v>0</v>
      </c>
      <c r="CE214" s="107">
        <f ca="1">SUMIFS(Import!CE$2:CE$166,Import!$F$2:$F$166,$F214,Import!$G$2:$G$166,$G214)</f>
        <v>0</v>
      </c>
      <c r="CF214" s="107">
        <f ca="1">SUMIFS(Import!CF$2:CF$166,Import!$F$2:$F$166,$F214,Import!$G$2:$G$166,$G214)</f>
        <v>0</v>
      </c>
      <c r="CK214" s="107">
        <f ca="1">SUMIFS(Import!CK$2:CK$166,Import!$F$2:$F$166,$F214,Import!$G$2:$G$166,$G214)</f>
        <v>0</v>
      </c>
      <c r="CL214" s="107">
        <f ca="1">SUMIFS(Import!CL$2:CL$166,Import!$F$2:$F$166,$F214,Import!$G$2:$G$166,$G214)</f>
        <v>0</v>
      </c>
      <c r="CM214" s="107">
        <f ca="1">SUMIFS(Import!CM$2:CM$166,Import!$F$2:$F$166,$F214,Import!$G$2:$G$166,$G214)</f>
        <v>0</v>
      </c>
      <c r="CR214" s="107">
        <f ca="1">SUMIFS(Import!CR$2:CR$166,Import!$F$2:$F$166,$F214,Import!$G$2:$G$166,$G214)</f>
        <v>0</v>
      </c>
      <c r="CS214" s="107">
        <f ca="1">SUMIFS(Import!CS$2:CS$166,Import!$F$2:$F$166,$F214,Import!$G$2:$G$166,$G214)</f>
        <v>0</v>
      </c>
      <c r="CT214" s="107">
        <f ca="1">SUMIFS(Import!CT$2:CT$166,Import!$F$2:$F$166,$F214,Import!$G$2:$G$166,$G214)</f>
        <v>0</v>
      </c>
    </row>
    <row r="215" spans="1:98" s="25" customFormat="1" x14ac:dyDescent="0.15">
      <c r="A215" s="109" t="s">
        <v>28</v>
      </c>
      <c r="B215" s="25" t="s">
        <v>29</v>
      </c>
      <c r="C215" s="25">
        <v>2</v>
      </c>
      <c r="D215" s="25" t="s">
        <v>49</v>
      </c>
      <c r="E215" s="25">
        <v>52</v>
      </c>
      <c r="F215" s="25" t="s">
        <v>80</v>
      </c>
      <c r="G215" s="25">
        <v>2</v>
      </c>
      <c r="H215" s="156">
        <f>IF(SUMIFS(Import!H$2:H$237,Import!$F$2:$F$237,$F215,Import!$G$2:$G$237,$G215)=0,Data_T1!$H215,SUMIFS(Import!H$2:H$237,Import!$F$2:$F$237,$F215,Import!$G$2:$G$237,$G215))</f>
        <v>1726</v>
      </c>
      <c r="I215" s="156">
        <f>SUMIFS(Import!I$2:I$237,Import!$F$2:$F$237,$F215,Import!$G$2:$G$237,$G215)</f>
        <v>957</v>
      </c>
      <c r="J215" s="25">
        <f>SUMIFS(Import!J$2:J$237,Import!$F$2:$F$237,$F215,Import!$G$2:$G$237,$G215)</f>
        <v>55.45</v>
      </c>
      <c r="K215" s="156">
        <f>SUMIFS(Import!K$2:K$237,Import!$F$2:$F$237,$F215,Import!$G$2:$G$237,$G215)</f>
        <v>769</v>
      </c>
      <c r="L215" s="25">
        <f>SUMIFS(Import!L$2:L$237,Import!$F$2:$F$237,$F215,Import!$G$2:$G$237,$G215)</f>
        <v>44.55</v>
      </c>
      <c r="M215" s="156">
        <f>SUMIFS(Import!M$2:M$237,Import!$F$2:$F$237,$F215,Import!$G$2:$G$237,$G215)</f>
        <v>21</v>
      </c>
      <c r="N215" s="25">
        <f>SUMIFS(Import!N$2:N$237,Import!$F$2:$F$237,$F215,Import!$G$2:$G$237,$G215)</f>
        <v>1.22</v>
      </c>
      <c r="O215" s="25">
        <f>SUMIFS(Import!O$2:O$237,Import!$F$2:$F$237,$F215,Import!$G$2:$G$237,$G215)</f>
        <v>2.73</v>
      </c>
      <c r="P215" s="156">
        <f>SUMIFS(Import!P$2:P$237,Import!$F$2:$F$237,$F215,Import!$G$2:$G$237,$G215)</f>
        <v>32</v>
      </c>
      <c r="Q215" s="25">
        <f>SUMIFS(Import!Q$2:Q$237,Import!$F$2:$F$237,$F215,Import!$G$2:$G$237,$G215)</f>
        <v>1.85</v>
      </c>
      <c r="R215" s="25">
        <f>SUMIFS(Import!R$2:R$237,Import!$F$2:$F$237,$F215,Import!$G$2:$G$237,$G215)</f>
        <v>4.16</v>
      </c>
      <c r="S215" s="156">
        <f>SUMIFS(Import!S$2:S$237,Import!$F$2:$F$237,$F215,Import!$G$2:$G$237,$G215)</f>
        <v>716</v>
      </c>
      <c r="T215" s="25">
        <f>SUMIFS(Import!T$2:T$237,Import!$F$2:$F$237,$F215,Import!$G$2:$G$237,$G215)</f>
        <v>41.48</v>
      </c>
      <c r="U215" s="25">
        <f>SUMIFS(Import!U$2:U$237,Import!$F$2:$F$237,$F215,Import!$G$2:$G$237,$G215)</f>
        <v>93.11</v>
      </c>
      <c r="V215" s="25">
        <v>1</v>
      </c>
      <c r="W215" s="25" t="s">
        <v>32</v>
      </c>
      <c r="X215" s="25" t="s">
        <v>33</v>
      </c>
      <c r="Y215" s="25" t="s">
        <v>34</v>
      </c>
      <c r="Z215" s="160">
        <f>SUMIFS(Import!Z$2:Z$237,Import!$F$2:$F$237,$F215,Import!$G$2:$G$237,$G215)</f>
        <v>448</v>
      </c>
      <c r="AA215" s="25">
        <f>SUMIFS(Import!AA$2:AA$237,Import!$F$2:$F$237,$F215,Import!$G$2:$G$237,$G215)</f>
        <v>25.96</v>
      </c>
      <c r="AB215" s="176">
        <f>SUMIFS(Import!AB$2:AB$237,Import!$F$2:$F$237,$F215,Import!$G$2:$G$237,$G215)</f>
        <v>62.57</v>
      </c>
      <c r="AC215" s="25">
        <v>2</v>
      </c>
      <c r="AD215" s="25" t="s">
        <v>35</v>
      </c>
      <c r="AE215" s="25" t="s">
        <v>36</v>
      </c>
      <c r="AF215" s="25" t="s">
        <v>37</v>
      </c>
      <c r="AG215" s="160">
        <f>SUMIFS(Import!AG$2:AG$237,Import!$F$2:$F$237,$F215,Import!$G$2:$G$237,$G215)</f>
        <v>268</v>
      </c>
      <c r="AH215" s="25">
        <f>SUMIFS(Import!AH$2:AH$237,Import!$F$2:$F$237,$F215,Import!$G$2:$G$237,$G215)</f>
        <v>15.53</v>
      </c>
      <c r="AI215" s="118">
        <f>SUMIFS(Import!AI$2:AI$237,Import!$F$2:$F$237,$F215,Import!$G$2:$G$237,$G215)</f>
        <v>37.43</v>
      </c>
      <c r="AN215" s="25">
        <f ca="1">SUMIFS(Import!AN$2:AN$166,Import!$F$2:$F$166,$F215,Import!$G$2:$G$166,$G215)</f>
        <v>0</v>
      </c>
      <c r="AO215" s="25">
        <f ca="1">SUMIFS(Import!AO$2:AO$166,Import!$F$2:$F$166,$F215,Import!$G$2:$G$166,$G215)</f>
        <v>0</v>
      </c>
      <c r="AP215" s="25">
        <f ca="1">SUMIFS(Import!AP$2:AP$166,Import!$F$2:$F$166,$F215,Import!$G$2:$G$166,$G215)</f>
        <v>0</v>
      </c>
      <c r="AU215" s="25">
        <f ca="1">SUMIFS(Import!AU$2:AU$166,Import!$F$2:$F$166,$F215,Import!$G$2:$G$166,$G215)</f>
        <v>0</v>
      </c>
      <c r="AV215" s="25">
        <f ca="1">SUMIFS(Import!AV$2:AV$166,Import!$F$2:$F$166,$F215,Import!$G$2:$G$166,$G215)</f>
        <v>0</v>
      </c>
      <c r="AW215" s="25">
        <f ca="1">SUMIFS(Import!AW$2:AW$166,Import!$F$2:$F$166,$F215,Import!$G$2:$G$166,$G215)</f>
        <v>0</v>
      </c>
      <c r="BB215" s="25">
        <f ca="1">SUMIFS(Import!BB$2:BB$166,Import!$F$2:$F$166,$F215,Import!$G$2:$G$166,$G215)</f>
        <v>0</v>
      </c>
      <c r="BC215" s="25">
        <f ca="1">SUMIFS(Import!BC$2:BC$166,Import!$F$2:$F$166,$F215,Import!$G$2:$G$166,$G215)</f>
        <v>0</v>
      </c>
      <c r="BD215" s="25">
        <f ca="1">SUMIFS(Import!BD$2:BD$166,Import!$F$2:$F$166,$F215,Import!$G$2:$G$166,$G215)</f>
        <v>0</v>
      </c>
      <c r="BI215" s="25">
        <f ca="1">SUMIFS(Import!BI$2:BI$166,Import!$F$2:$F$166,$F215,Import!$G$2:$G$166,$G215)</f>
        <v>0</v>
      </c>
      <c r="BJ215" s="25">
        <f ca="1">SUMIFS(Import!BJ$2:BJ$166,Import!$F$2:$F$166,$F215,Import!$G$2:$G$166,$G215)</f>
        <v>0</v>
      </c>
      <c r="BK215" s="25">
        <f ca="1">SUMIFS(Import!BK$2:BK$166,Import!$F$2:$F$166,$F215,Import!$G$2:$G$166,$G215)</f>
        <v>0</v>
      </c>
      <c r="BP215" s="25">
        <f ca="1">SUMIFS(Import!BP$2:BP$166,Import!$F$2:$F$166,$F215,Import!$G$2:$G$166,$G215)</f>
        <v>0</v>
      </c>
      <c r="BQ215" s="25">
        <f ca="1">SUMIFS(Import!BQ$2:BQ$166,Import!$F$2:$F$166,$F215,Import!$G$2:$G$166,$G215)</f>
        <v>0</v>
      </c>
      <c r="BR215" s="25">
        <f ca="1">SUMIFS(Import!BR$2:BR$166,Import!$F$2:$F$166,$F215,Import!$G$2:$G$166,$G215)</f>
        <v>0</v>
      </c>
      <c r="BW215" s="25">
        <f ca="1">SUMIFS(Import!BW$2:BW$166,Import!$F$2:$F$166,$F215,Import!$G$2:$G$166,$G215)</f>
        <v>0</v>
      </c>
      <c r="BX215" s="25">
        <f ca="1">SUMIFS(Import!BX$2:BX$166,Import!$F$2:$F$166,$F215,Import!$G$2:$G$166,$G215)</f>
        <v>0</v>
      </c>
      <c r="BY215" s="25">
        <f ca="1">SUMIFS(Import!BY$2:BY$166,Import!$F$2:$F$166,$F215,Import!$G$2:$G$166,$G215)</f>
        <v>0</v>
      </c>
      <c r="CD215" s="25">
        <f ca="1">SUMIFS(Import!CD$2:CD$166,Import!$F$2:$F$166,$F215,Import!$G$2:$G$166,$G215)</f>
        <v>0</v>
      </c>
      <c r="CE215" s="25">
        <f ca="1">SUMIFS(Import!CE$2:CE$166,Import!$F$2:$F$166,$F215,Import!$G$2:$G$166,$G215)</f>
        <v>0</v>
      </c>
      <c r="CF215" s="25">
        <f ca="1">SUMIFS(Import!CF$2:CF$166,Import!$F$2:$F$166,$F215,Import!$G$2:$G$166,$G215)</f>
        <v>0</v>
      </c>
      <c r="CK215" s="25">
        <f ca="1">SUMIFS(Import!CK$2:CK$166,Import!$F$2:$F$166,$F215,Import!$G$2:$G$166,$G215)</f>
        <v>0</v>
      </c>
      <c r="CL215" s="25">
        <f ca="1">SUMIFS(Import!CL$2:CL$166,Import!$F$2:$F$166,$F215,Import!$G$2:$G$166,$G215)</f>
        <v>0</v>
      </c>
      <c r="CM215" s="25">
        <f ca="1">SUMIFS(Import!CM$2:CM$166,Import!$F$2:$F$166,$F215,Import!$G$2:$G$166,$G215)</f>
        <v>0</v>
      </c>
      <c r="CR215" s="25">
        <f ca="1">SUMIFS(Import!CR$2:CR$166,Import!$F$2:$F$166,$F215,Import!$G$2:$G$166,$G215)</f>
        <v>0</v>
      </c>
      <c r="CS215" s="25">
        <f ca="1">SUMIFS(Import!CS$2:CS$166,Import!$F$2:$F$166,$F215,Import!$G$2:$G$166,$G215)</f>
        <v>0</v>
      </c>
      <c r="CT215" s="25">
        <f ca="1">SUMIFS(Import!CT$2:CT$166,Import!$F$2:$F$166,$F215,Import!$G$2:$G$166,$G215)</f>
        <v>0</v>
      </c>
    </row>
    <row r="216" spans="1:98" s="25" customFormat="1" x14ac:dyDescent="0.15">
      <c r="A216" s="109" t="s">
        <v>28</v>
      </c>
      <c r="B216" s="25" t="s">
        <v>29</v>
      </c>
      <c r="C216" s="25">
        <v>2</v>
      </c>
      <c r="D216" s="25" t="s">
        <v>49</v>
      </c>
      <c r="E216" s="25">
        <v>52</v>
      </c>
      <c r="F216" s="25" t="s">
        <v>80</v>
      </c>
      <c r="G216" s="25">
        <v>3</v>
      </c>
      <c r="H216" s="156">
        <f>IF(SUMIFS(Import!H$2:H$237,Import!$F$2:$F$237,$F216,Import!$G$2:$G$237,$G216)=0,Data_T1!$H216,SUMIFS(Import!H$2:H$237,Import!$F$2:$F$237,$F216,Import!$G$2:$G$237,$G216))</f>
        <v>1521</v>
      </c>
      <c r="I216" s="156">
        <f>SUMIFS(Import!I$2:I$237,Import!$F$2:$F$237,$F216,Import!$G$2:$G$237,$G216)</f>
        <v>774</v>
      </c>
      <c r="J216" s="25">
        <f>SUMIFS(Import!J$2:J$237,Import!$F$2:$F$237,$F216,Import!$G$2:$G$237,$G216)</f>
        <v>50.89</v>
      </c>
      <c r="K216" s="156">
        <f>SUMIFS(Import!K$2:K$237,Import!$F$2:$F$237,$F216,Import!$G$2:$G$237,$G216)</f>
        <v>747</v>
      </c>
      <c r="L216" s="25">
        <f>SUMIFS(Import!L$2:L$237,Import!$F$2:$F$237,$F216,Import!$G$2:$G$237,$G216)</f>
        <v>49.11</v>
      </c>
      <c r="M216" s="156">
        <f>SUMIFS(Import!M$2:M$237,Import!$F$2:$F$237,$F216,Import!$G$2:$G$237,$G216)</f>
        <v>10</v>
      </c>
      <c r="N216" s="25">
        <f>SUMIFS(Import!N$2:N$237,Import!$F$2:$F$237,$F216,Import!$G$2:$G$237,$G216)</f>
        <v>0.66</v>
      </c>
      <c r="O216" s="25">
        <f>SUMIFS(Import!O$2:O$237,Import!$F$2:$F$237,$F216,Import!$G$2:$G$237,$G216)</f>
        <v>1.34</v>
      </c>
      <c r="P216" s="156">
        <f>SUMIFS(Import!P$2:P$237,Import!$F$2:$F$237,$F216,Import!$G$2:$G$237,$G216)</f>
        <v>17</v>
      </c>
      <c r="Q216" s="25">
        <f>SUMIFS(Import!Q$2:Q$237,Import!$F$2:$F$237,$F216,Import!$G$2:$G$237,$G216)</f>
        <v>1.1200000000000001</v>
      </c>
      <c r="R216" s="25">
        <f>SUMIFS(Import!R$2:R$237,Import!$F$2:$F$237,$F216,Import!$G$2:$G$237,$G216)</f>
        <v>2.2799999999999998</v>
      </c>
      <c r="S216" s="156">
        <f>SUMIFS(Import!S$2:S$237,Import!$F$2:$F$237,$F216,Import!$G$2:$G$237,$G216)</f>
        <v>720</v>
      </c>
      <c r="T216" s="25">
        <f>SUMIFS(Import!T$2:T$237,Import!$F$2:$F$237,$F216,Import!$G$2:$G$237,$G216)</f>
        <v>47.34</v>
      </c>
      <c r="U216" s="25">
        <f>SUMIFS(Import!U$2:U$237,Import!$F$2:$F$237,$F216,Import!$G$2:$G$237,$G216)</f>
        <v>96.39</v>
      </c>
      <c r="V216" s="25">
        <v>1</v>
      </c>
      <c r="W216" s="25" t="s">
        <v>32</v>
      </c>
      <c r="X216" s="25" t="s">
        <v>33</v>
      </c>
      <c r="Y216" s="25" t="s">
        <v>34</v>
      </c>
      <c r="Z216" s="160">
        <f>SUMIFS(Import!Z$2:Z$237,Import!$F$2:$F$237,$F216,Import!$G$2:$G$237,$G216)</f>
        <v>318</v>
      </c>
      <c r="AA216" s="25">
        <f>SUMIFS(Import!AA$2:AA$237,Import!$F$2:$F$237,$F216,Import!$G$2:$G$237,$G216)</f>
        <v>20.91</v>
      </c>
      <c r="AB216" s="176">
        <f>SUMIFS(Import!AB$2:AB$237,Import!$F$2:$F$237,$F216,Import!$G$2:$G$237,$G216)</f>
        <v>44.17</v>
      </c>
      <c r="AC216" s="25">
        <v>2</v>
      </c>
      <c r="AD216" s="25" t="s">
        <v>35</v>
      </c>
      <c r="AE216" s="25" t="s">
        <v>36</v>
      </c>
      <c r="AF216" s="25" t="s">
        <v>37</v>
      </c>
      <c r="AG216" s="160">
        <f>SUMIFS(Import!AG$2:AG$237,Import!$F$2:$F$237,$F216,Import!$G$2:$G$237,$G216)</f>
        <v>402</v>
      </c>
      <c r="AH216" s="25">
        <f>SUMIFS(Import!AH$2:AH$237,Import!$F$2:$F$237,$F216,Import!$G$2:$G$237,$G216)</f>
        <v>26.43</v>
      </c>
      <c r="AI216" s="118">
        <f>SUMIFS(Import!AI$2:AI$237,Import!$F$2:$F$237,$F216,Import!$G$2:$G$237,$G216)</f>
        <v>55.83</v>
      </c>
      <c r="AN216" s="25">
        <f ca="1">SUMIFS(Import!AN$2:AN$166,Import!$F$2:$F$166,$F216,Import!$G$2:$G$166,$G216)</f>
        <v>0</v>
      </c>
      <c r="AO216" s="25">
        <f ca="1">SUMIFS(Import!AO$2:AO$166,Import!$F$2:$F$166,$F216,Import!$G$2:$G$166,$G216)</f>
        <v>0</v>
      </c>
      <c r="AP216" s="25">
        <f ca="1">SUMIFS(Import!AP$2:AP$166,Import!$F$2:$F$166,$F216,Import!$G$2:$G$166,$G216)</f>
        <v>0</v>
      </c>
      <c r="AU216" s="25">
        <f ca="1">SUMIFS(Import!AU$2:AU$166,Import!$F$2:$F$166,$F216,Import!$G$2:$G$166,$G216)</f>
        <v>0</v>
      </c>
      <c r="AV216" s="25">
        <f ca="1">SUMIFS(Import!AV$2:AV$166,Import!$F$2:$F$166,$F216,Import!$G$2:$G$166,$G216)</f>
        <v>0</v>
      </c>
      <c r="AW216" s="25">
        <f ca="1">SUMIFS(Import!AW$2:AW$166,Import!$F$2:$F$166,$F216,Import!$G$2:$G$166,$G216)</f>
        <v>0</v>
      </c>
      <c r="BB216" s="25">
        <f ca="1">SUMIFS(Import!BB$2:BB$166,Import!$F$2:$F$166,$F216,Import!$G$2:$G$166,$G216)</f>
        <v>0</v>
      </c>
      <c r="BC216" s="25">
        <f ca="1">SUMIFS(Import!BC$2:BC$166,Import!$F$2:$F$166,$F216,Import!$G$2:$G$166,$G216)</f>
        <v>0</v>
      </c>
      <c r="BD216" s="25">
        <f ca="1">SUMIFS(Import!BD$2:BD$166,Import!$F$2:$F$166,$F216,Import!$G$2:$G$166,$G216)</f>
        <v>0</v>
      </c>
      <c r="BI216" s="25">
        <f ca="1">SUMIFS(Import!BI$2:BI$166,Import!$F$2:$F$166,$F216,Import!$G$2:$G$166,$G216)</f>
        <v>0</v>
      </c>
      <c r="BJ216" s="25">
        <f ca="1">SUMIFS(Import!BJ$2:BJ$166,Import!$F$2:$F$166,$F216,Import!$G$2:$G$166,$G216)</f>
        <v>0</v>
      </c>
      <c r="BK216" s="25">
        <f ca="1">SUMIFS(Import!BK$2:BK$166,Import!$F$2:$F$166,$F216,Import!$G$2:$G$166,$G216)</f>
        <v>0</v>
      </c>
      <c r="BP216" s="25">
        <f ca="1">SUMIFS(Import!BP$2:BP$166,Import!$F$2:$F$166,$F216,Import!$G$2:$G$166,$G216)</f>
        <v>0</v>
      </c>
      <c r="BQ216" s="25">
        <f ca="1">SUMIFS(Import!BQ$2:BQ$166,Import!$F$2:$F$166,$F216,Import!$G$2:$G$166,$G216)</f>
        <v>0</v>
      </c>
      <c r="BR216" s="25">
        <f ca="1">SUMIFS(Import!BR$2:BR$166,Import!$F$2:$F$166,$F216,Import!$G$2:$G$166,$G216)</f>
        <v>0</v>
      </c>
      <c r="BW216" s="25">
        <f ca="1">SUMIFS(Import!BW$2:BW$166,Import!$F$2:$F$166,$F216,Import!$G$2:$G$166,$G216)</f>
        <v>0</v>
      </c>
      <c r="BX216" s="25">
        <f ca="1">SUMIFS(Import!BX$2:BX$166,Import!$F$2:$F$166,$F216,Import!$G$2:$G$166,$G216)</f>
        <v>0</v>
      </c>
      <c r="BY216" s="25">
        <f ca="1">SUMIFS(Import!BY$2:BY$166,Import!$F$2:$F$166,$F216,Import!$G$2:$G$166,$G216)</f>
        <v>0</v>
      </c>
      <c r="CD216" s="25">
        <f ca="1">SUMIFS(Import!CD$2:CD$166,Import!$F$2:$F$166,$F216,Import!$G$2:$G$166,$G216)</f>
        <v>0</v>
      </c>
      <c r="CE216" s="25">
        <f ca="1">SUMIFS(Import!CE$2:CE$166,Import!$F$2:$F$166,$F216,Import!$G$2:$G$166,$G216)</f>
        <v>0</v>
      </c>
      <c r="CF216" s="25">
        <f ca="1">SUMIFS(Import!CF$2:CF$166,Import!$F$2:$F$166,$F216,Import!$G$2:$G$166,$G216)</f>
        <v>0</v>
      </c>
      <c r="CK216" s="25">
        <f ca="1">SUMIFS(Import!CK$2:CK$166,Import!$F$2:$F$166,$F216,Import!$G$2:$G$166,$G216)</f>
        <v>0</v>
      </c>
      <c r="CL216" s="25">
        <f ca="1">SUMIFS(Import!CL$2:CL$166,Import!$F$2:$F$166,$F216,Import!$G$2:$G$166,$G216)</f>
        <v>0</v>
      </c>
      <c r="CM216" s="25">
        <f ca="1">SUMIFS(Import!CM$2:CM$166,Import!$F$2:$F$166,$F216,Import!$G$2:$G$166,$G216)</f>
        <v>0</v>
      </c>
      <c r="CR216" s="25">
        <f ca="1">SUMIFS(Import!CR$2:CR$166,Import!$F$2:$F$166,$F216,Import!$G$2:$G$166,$G216)</f>
        <v>0</v>
      </c>
      <c r="CS216" s="25">
        <f ca="1">SUMIFS(Import!CS$2:CS$166,Import!$F$2:$F$166,$F216,Import!$G$2:$G$166,$G216)</f>
        <v>0</v>
      </c>
      <c r="CT216" s="25">
        <f ca="1">SUMIFS(Import!CT$2:CT$166,Import!$F$2:$F$166,$F216,Import!$G$2:$G$166,$G216)</f>
        <v>0</v>
      </c>
    </row>
    <row r="217" spans="1:98" s="82" customFormat="1" ht="14" thickBot="1" x14ac:dyDescent="0.2">
      <c r="A217" s="108" t="s">
        <v>28</v>
      </c>
      <c r="B217" s="82" t="s">
        <v>29</v>
      </c>
      <c r="C217" s="82">
        <v>2</v>
      </c>
      <c r="D217" s="82" t="s">
        <v>49</v>
      </c>
      <c r="E217" s="82">
        <v>52</v>
      </c>
      <c r="F217" s="82" t="s">
        <v>80</v>
      </c>
      <c r="G217" s="82">
        <v>4</v>
      </c>
      <c r="H217" s="155">
        <f>IF(SUMIFS(Import!H$2:H$237,Import!$F$2:$F$237,$F217,Import!$G$2:$G$237,$G217)=0,Data_T1!$H217,SUMIFS(Import!H$2:H$237,Import!$F$2:$F$237,$F217,Import!$G$2:$G$237,$G217))</f>
        <v>1982</v>
      </c>
      <c r="I217" s="155">
        <f>SUMIFS(Import!I$2:I$237,Import!$F$2:$F$237,$F217,Import!$G$2:$G$237,$G217)</f>
        <v>1107</v>
      </c>
      <c r="J217" s="82">
        <f>SUMIFS(Import!J$2:J$237,Import!$F$2:$F$237,$F217,Import!$G$2:$G$237,$G217)</f>
        <v>55.85</v>
      </c>
      <c r="K217" s="155">
        <f>SUMIFS(Import!K$2:K$237,Import!$F$2:$F$237,$F217,Import!$G$2:$G$237,$G217)</f>
        <v>875</v>
      </c>
      <c r="L217" s="82">
        <f>SUMIFS(Import!L$2:L$237,Import!$F$2:$F$237,$F217,Import!$G$2:$G$237,$G217)</f>
        <v>44.15</v>
      </c>
      <c r="M217" s="155">
        <f>SUMIFS(Import!M$2:M$237,Import!$F$2:$F$237,$F217,Import!$G$2:$G$237,$G217)</f>
        <v>19</v>
      </c>
      <c r="N217" s="82">
        <f>SUMIFS(Import!N$2:N$237,Import!$F$2:$F$237,$F217,Import!$G$2:$G$237,$G217)</f>
        <v>0.96</v>
      </c>
      <c r="O217" s="82">
        <f>SUMIFS(Import!O$2:O$237,Import!$F$2:$F$237,$F217,Import!$G$2:$G$237,$G217)</f>
        <v>2.17</v>
      </c>
      <c r="P217" s="155">
        <f>SUMIFS(Import!P$2:P$237,Import!$F$2:$F$237,$F217,Import!$G$2:$G$237,$G217)</f>
        <v>14</v>
      </c>
      <c r="Q217" s="82">
        <f>SUMIFS(Import!Q$2:Q$237,Import!$F$2:$F$237,$F217,Import!$G$2:$G$237,$G217)</f>
        <v>0.71</v>
      </c>
      <c r="R217" s="82">
        <f>SUMIFS(Import!R$2:R$237,Import!$F$2:$F$237,$F217,Import!$G$2:$G$237,$G217)</f>
        <v>1.6</v>
      </c>
      <c r="S217" s="155">
        <f>SUMIFS(Import!S$2:S$237,Import!$F$2:$F$237,$F217,Import!$G$2:$G$237,$G217)</f>
        <v>842</v>
      </c>
      <c r="T217" s="82">
        <f>SUMIFS(Import!T$2:T$237,Import!$F$2:$F$237,$F217,Import!$G$2:$G$237,$G217)</f>
        <v>42.48</v>
      </c>
      <c r="U217" s="82">
        <f>SUMIFS(Import!U$2:U$237,Import!$F$2:$F$237,$F217,Import!$G$2:$G$237,$G217)</f>
        <v>96.23</v>
      </c>
      <c r="V217" s="82">
        <v>1</v>
      </c>
      <c r="W217" s="82" t="s">
        <v>32</v>
      </c>
      <c r="X217" s="82" t="s">
        <v>33</v>
      </c>
      <c r="Y217" s="82" t="s">
        <v>34</v>
      </c>
      <c r="Z217" s="159">
        <f>SUMIFS(Import!Z$2:Z$237,Import!$F$2:$F$237,$F217,Import!$G$2:$G$237,$G217)</f>
        <v>398</v>
      </c>
      <c r="AA217" s="82">
        <f>SUMIFS(Import!AA$2:AA$237,Import!$F$2:$F$237,$F217,Import!$G$2:$G$237,$G217)</f>
        <v>20.079999999999998</v>
      </c>
      <c r="AB217" s="170">
        <f>SUMIFS(Import!AB$2:AB$237,Import!$F$2:$F$237,$F217,Import!$G$2:$G$237,$G217)</f>
        <v>47.27</v>
      </c>
      <c r="AC217" s="82">
        <v>2</v>
      </c>
      <c r="AD217" s="82" t="s">
        <v>35</v>
      </c>
      <c r="AE217" s="82" t="s">
        <v>36</v>
      </c>
      <c r="AF217" s="82" t="s">
        <v>37</v>
      </c>
      <c r="AG217" s="159">
        <f>SUMIFS(Import!AG$2:AG$237,Import!$F$2:$F$237,$F217,Import!$G$2:$G$237,$G217)</f>
        <v>444</v>
      </c>
      <c r="AH217" s="82">
        <f>SUMIFS(Import!AH$2:AH$237,Import!$F$2:$F$237,$F217,Import!$G$2:$G$237,$G217)</f>
        <v>22.4</v>
      </c>
      <c r="AI217" s="119">
        <f>SUMIFS(Import!AI$2:AI$237,Import!$F$2:$F$237,$F217,Import!$G$2:$G$237,$G217)</f>
        <v>52.73</v>
      </c>
      <c r="AN217" s="82">
        <f ca="1">SUMIFS(Import!AN$2:AN$166,Import!$F$2:$F$166,$F217,Import!$G$2:$G$166,$G217)</f>
        <v>0</v>
      </c>
      <c r="AO217" s="82">
        <f ca="1">SUMIFS(Import!AO$2:AO$166,Import!$F$2:$F$166,$F217,Import!$G$2:$G$166,$G217)</f>
        <v>0</v>
      </c>
      <c r="AP217" s="82">
        <f ca="1">SUMIFS(Import!AP$2:AP$166,Import!$F$2:$F$166,$F217,Import!$G$2:$G$166,$G217)</f>
        <v>0</v>
      </c>
      <c r="AU217" s="82">
        <f ca="1">SUMIFS(Import!AU$2:AU$166,Import!$F$2:$F$166,$F217,Import!$G$2:$G$166,$G217)</f>
        <v>0</v>
      </c>
      <c r="AV217" s="82">
        <f ca="1">SUMIFS(Import!AV$2:AV$166,Import!$F$2:$F$166,$F217,Import!$G$2:$G$166,$G217)</f>
        <v>0</v>
      </c>
      <c r="AW217" s="82">
        <f ca="1">SUMIFS(Import!AW$2:AW$166,Import!$F$2:$F$166,$F217,Import!$G$2:$G$166,$G217)</f>
        <v>0</v>
      </c>
      <c r="BB217" s="82">
        <f ca="1">SUMIFS(Import!BB$2:BB$166,Import!$F$2:$F$166,$F217,Import!$G$2:$G$166,$G217)</f>
        <v>0</v>
      </c>
      <c r="BC217" s="82">
        <f ca="1">SUMIFS(Import!BC$2:BC$166,Import!$F$2:$F$166,$F217,Import!$G$2:$G$166,$G217)</f>
        <v>0</v>
      </c>
      <c r="BD217" s="82">
        <f ca="1">SUMIFS(Import!BD$2:BD$166,Import!$F$2:$F$166,$F217,Import!$G$2:$G$166,$G217)</f>
        <v>0</v>
      </c>
      <c r="BI217" s="82">
        <f ca="1">SUMIFS(Import!BI$2:BI$166,Import!$F$2:$F$166,$F217,Import!$G$2:$G$166,$G217)</f>
        <v>0</v>
      </c>
      <c r="BJ217" s="82">
        <f ca="1">SUMIFS(Import!BJ$2:BJ$166,Import!$F$2:$F$166,$F217,Import!$G$2:$G$166,$G217)</f>
        <v>0</v>
      </c>
      <c r="BK217" s="82">
        <f ca="1">SUMIFS(Import!BK$2:BK$166,Import!$F$2:$F$166,$F217,Import!$G$2:$G$166,$G217)</f>
        <v>0</v>
      </c>
      <c r="BP217" s="82">
        <f ca="1">SUMIFS(Import!BP$2:BP$166,Import!$F$2:$F$166,$F217,Import!$G$2:$G$166,$G217)</f>
        <v>0</v>
      </c>
      <c r="BQ217" s="82">
        <f ca="1">SUMIFS(Import!BQ$2:BQ$166,Import!$F$2:$F$166,$F217,Import!$G$2:$G$166,$G217)</f>
        <v>0</v>
      </c>
      <c r="BR217" s="82">
        <f ca="1">SUMIFS(Import!BR$2:BR$166,Import!$F$2:$F$166,$F217,Import!$G$2:$G$166,$G217)</f>
        <v>0</v>
      </c>
      <c r="BW217" s="82">
        <f ca="1">SUMIFS(Import!BW$2:BW$166,Import!$F$2:$F$166,$F217,Import!$G$2:$G$166,$G217)</f>
        <v>0</v>
      </c>
      <c r="BX217" s="82">
        <f ca="1">SUMIFS(Import!BX$2:BX$166,Import!$F$2:$F$166,$F217,Import!$G$2:$G$166,$G217)</f>
        <v>0</v>
      </c>
      <c r="BY217" s="82">
        <f ca="1">SUMIFS(Import!BY$2:BY$166,Import!$F$2:$F$166,$F217,Import!$G$2:$G$166,$G217)</f>
        <v>0</v>
      </c>
      <c r="CD217" s="82">
        <f ca="1">SUMIFS(Import!CD$2:CD$166,Import!$F$2:$F$166,$F217,Import!$G$2:$G$166,$G217)</f>
        <v>0</v>
      </c>
      <c r="CE217" s="82">
        <f ca="1">SUMIFS(Import!CE$2:CE$166,Import!$F$2:$F$166,$F217,Import!$G$2:$G$166,$G217)</f>
        <v>0</v>
      </c>
      <c r="CF217" s="82">
        <f ca="1">SUMIFS(Import!CF$2:CF$166,Import!$F$2:$F$166,$F217,Import!$G$2:$G$166,$G217)</f>
        <v>0</v>
      </c>
      <c r="CK217" s="82">
        <f ca="1">SUMIFS(Import!CK$2:CK$166,Import!$F$2:$F$166,$F217,Import!$G$2:$G$166,$G217)</f>
        <v>0</v>
      </c>
      <c r="CL217" s="82">
        <f ca="1">SUMIFS(Import!CL$2:CL$166,Import!$F$2:$F$166,$F217,Import!$G$2:$G$166,$G217)</f>
        <v>0</v>
      </c>
      <c r="CM217" s="82">
        <f ca="1">SUMIFS(Import!CM$2:CM$166,Import!$F$2:$F$166,$F217,Import!$G$2:$G$166,$G217)</f>
        <v>0</v>
      </c>
      <c r="CR217" s="82">
        <f ca="1">SUMIFS(Import!CR$2:CR$166,Import!$F$2:$F$166,$F217,Import!$G$2:$G$166,$G217)</f>
        <v>0</v>
      </c>
      <c r="CS217" s="82">
        <f ca="1">SUMIFS(Import!CS$2:CS$166,Import!$F$2:$F$166,$F217,Import!$G$2:$G$166,$G217)</f>
        <v>0</v>
      </c>
      <c r="CT217" s="82">
        <f ca="1">SUMIFS(Import!CT$2:CT$166,Import!$F$2:$F$166,$F217,Import!$G$2:$G$166,$G217)</f>
        <v>0</v>
      </c>
    </row>
    <row r="218" spans="1:98" s="107" customFormat="1" x14ac:dyDescent="0.15">
      <c r="A218" s="106" t="s">
        <v>28</v>
      </c>
      <c r="B218" s="107" t="s">
        <v>29</v>
      </c>
      <c r="C218" s="107">
        <v>2</v>
      </c>
      <c r="D218" s="107" t="s">
        <v>49</v>
      </c>
      <c r="E218" s="107">
        <v>53</v>
      </c>
      <c r="F218" s="107" t="s">
        <v>81</v>
      </c>
      <c r="G218" s="107">
        <v>1</v>
      </c>
      <c r="H218" s="154">
        <f>IF(SUMIFS(Import!H$2:H$237,Import!$F$2:$F$237,$F218,Import!$G$2:$G$237,$G218)=0,Data_T1!$H218,SUMIFS(Import!H$2:H$237,Import!$F$2:$F$237,$F218,Import!$G$2:$G$237,$G218))</f>
        <v>765</v>
      </c>
      <c r="I218" s="154">
        <f>SUMIFS(Import!I$2:I$237,Import!$F$2:$F$237,$F218,Import!$G$2:$G$237,$G218)</f>
        <v>310</v>
      </c>
      <c r="J218" s="107">
        <f>SUMIFS(Import!J$2:J$237,Import!$F$2:$F$237,$F218,Import!$G$2:$G$237,$G218)</f>
        <v>40.520000000000003</v>
      </c>
      <c r="K218" s="154">
        <f>SUMIFS(Import!K$2:K$237,Import!$F$2:$F$237,$F218,Import!$G$2:$G$237,$G218)</f>
        <v>455</v>
      </c>
      <c r="L218" s="107">
        <f>SUMIFS(Import!L$2:L$237,Import!$F$2:$F$237,$F218,Import!$G$2:$G$237,$G218)</f>
        <v>59.48</v>
      </c>
      <c r="M218" s="154">
        <f>SUMIFS(Import!M$2:M$237,Import!$F$2:$F$237,$F218,Import!$G$2:$G$237,$G218)</f>
        <v>12</v>
      </c>
      <c r="N218" s="107">
        <f>SUMIFS(Import!N$2:N$237,Import!$F$2:$F$237,$F218,Import!$G$2:$G$237,$G218)</f>
        <v>1.57</v>
      </c>
      <c r="O218" s="107">
        <f>SUMIFS(Import!O$2:O$237,Import!$F$2:$F$237,$F218,Import!$G$2:$G$237,$G218)</f>
        <v>2.64</v>
      </c>
      <c r="P218" s="154">
        <f>SUMIFS(Import!P$2:P$237,Import!$F$2:$F$237,$F218,Import!$G$2:$G$237,$G218)</f>
        <v>6</v>
      </c>
      <c r="Q218" s="107">
        <f>SUMIFS(Import!Q$2:Q$237,Import!$F$2:$F$237,$F218,Import!$G$2:$G$237,$G218)</f>
        <v>0.78</v>
      </c>
      <c r="R218" s="107">
        <f>SUMIFS(Import!R$2:R$237,Import!$F$2:$F$237,$F218,Import!$G$2:$G$237,$G218)</f>
        <v>1.32</v>
      </c>
      <c r="S218" s="154">
        <f>SUMIFS(Import!S$2:S$237,Import!$F$2:$F$237,$F218,Import!$G$2:$G$237,$G218)</f>
        <v>437</v>
      </c>
      <c r="T218" s="107">
        <f>SUMIFS(Import!T$2:T$237,Import!$F$2:$F$237,$F218,Import!$G$2:$G$237,$G218)</f>
        <v>57.12</v>
      </c>
      <c r="U218" s="107">
        <f>SUMIFS(Import!U$2:U$237,Import!$F$2:$F$237,$F218,Import!$G$2:$G$237,$G218)</f>
        <v>96.04</v>
      </c>
      <c r="V218" s="107">
        <v>1</v>
      </c>
      <c r="W218" s="107" t="s">
        <v>32</v>
      </c>
      <c r="X218" s="107" t="s">
        <v>33</v>
      </c>
      <c r="Y218" s="107" t="s">
        <v>34</v>
      </c>
      <c r="Z218" s="158">
        <f>SUMIFS(Import!Z$2:Z$237,Import!$F$2:$F$237,$F218,Import!$G$2:$G$237,$G218)</f>
        <v>194</v>
      </c>
      <c r="AA218" s="107">
        <f>SUMIFS(Import!AA$2:AA$237,Import!$F$2:$F$237,$F218,Import!$G$2:$G$237,$G218)</f>
        <v>25.36</v>
      </c>
      <c r="AB218" s="173">
        <f>SUMIFS(Import!AB$2:AB$237,Import!$F$2:$F$237,$F218,Import!$G$2:$G$237,$G218)</f>
        <v>44.39</v>
      </c>
      <c r="AC218" s="107">
        <v>2</v>
      </c>
      <c r="AD218" s="107" t="s">
        <v>35</v>
      </c>
      <c r="AE218" s="107" t="s">
        <v>36</v>
      </c>
      <c r="AF218" s="107" t="s">
        <v>37</v>
      </c>
      <c r="AG218" s="158">
        <f>SUMIFS(Import!AG$2:AG$237,Import!$F$2:$F$237,$F218,Import!$G$2:$G$237,$G218)</f>
        <v>243</v>
      </c>
      <c r="AH218" s="107">
        <f>SUMIFS(Import!AH$2:AH$237,Import!$F$2:$F$237,$F218,Import!$G$2:$G$237,$G218)</f>
        <v>31.76</v>
      </c>
      <c r="AI218" s="117">
        <f>SUMIFS(Import!AI$2:AI$237,Import!$F$2:$F$237,$F218,Import!$G$2:$G$237,$G218)</f>
        <v>55.61</v>
      </c>
      <c r="AN218" s="107">
        <f ca="1">SUMIFS(Import!AN$2:AN$166,Import!$F$2:$F$166,$F218,Import!$G$2:$G$166,$G218)</f>
        <v>0</v>
      </c>
      <c r="AO218" s="107">
        <f ca="1">SUMIFS(Import!AO$2:AO$166,Import!$F$2:$F$166,$F218,Import!$G$2:$G$166,$G218)</f>
        <v>0</v>
      </c>
      <c r="AP218" s="107">
        <f ca="1">SUMIFS(Import!AP$2:AP$166,Import!$F$2:$F$166,$F218,Import!$G$2:$G$166,$G218)</f>
        <v>0</v>
      </c>
      <c r="AU218" s="107">
        <f ca="1">SUMIFS(Import!AU$2:AU$166,Import!$F$2:$F$166,$F218,Import!$G$2:$G$166,$G218)</f>
        <v>0</v>
      </c>
      <c r="AV218" s="107">
        <f ca="1">SUMIFS(Import!AV$2:AV$166,Import!$F$2:$F$166,$F218,Import!$G$2:$G$166,$G218)</f>
        <v>0</v>
      </c>
      <c r="AW218" s="107">
        <f ca="1">SUMIFS(Import!AW$2:AW$166,Import!$F$2:$F$166,$F218,Import!$G$2:$G$166,$G218)</f>
        <v>0</v>
      </c>
      <c r="BB218" s="107">
        <f ca="1">SUMIFS(Import!BB$2:BB$166,Import!$F$2:$F$166,$F218,Import!$G$2:$G$166,$G218)</f>
        <v>0</v>
      </c>
      <c r="BC218" s="107">
        <f ca="1">SUMIFS(Import!BC$2:BC$166,Import!$F$2:$F$166,$F218,Import!$G$2:$G$166,$G218)</f>
        <v>0</v>
      </c>
      <c r="BD218" s="107">
        <f ca="1">SUMIFS(Import!BD$2:BD$166,Import!$F$2:$F$166,$F218,Import!$G$2:$G$166,$G218)</f>
        <v>0</v>
      </c>
      <c r="BI218" s="107">
        <f ca="1">SUMIFS(Import!BI$2:BI$166,Import!$F$2:$F$166,$F218,Import!$G$2:$G$166,$G218)</f>
        <v>0</v>
      </c>
      <c r="BJ218" s="107">
        <f ca="1">SUMIFS(Import!BJ$2:BJ$166,Import!$F$2:$F$166,$F218,Import!$G$2:$G$166,$G218)</f>
        <v>0</v>
      </c>
      <c r="BK218" s="107">
        <f ca="1">SUMIFS(Import!BK$2:BK$166,Import!$F$2:$F$166,$F218,Import!$G$2:$G$166,$G218)</f>
        <v>0</v>
      </c>
      <c r="BP218" s="107">
        <f ca="1">SUMIFS(Import!BP$2:BP$166,Import!$F$2:$F$166,$F218,Import!$G$2:$G$166,$G218)</f>
        <v>0</v>
      </c>
      <c r="BQ218" s="107">
        <f ca="1">SUMIFS(Import!BQ$2:BQ$166,Import!$F$2:$F$166,$F218,Import!$G$2:$G$166,$G218)</f>
        <v>0</v>
      </c>
      <c r="BR218" s="107">
        <f ca="1">SUMIFS(Import!BR$2:BR$166,Import!$F$2:$F$166,$F218,Import!$G$2:$G$166,$G218)</f>
        <v>0</v>
      </c>
      <c r="BW218" s="107">
        <f ca="1">SUMIFS(Import!BW$2:BW$166,Import!$F$2:$F$166,$F218,Import!$G$2:$G$166,$G218)</f>
        <v>0</v>
      </c>
      <c r="BX218" s="107">
        <f ca="1">SUMIFS(Import!BX$2:BX$166,Import!$F$2:$F$166,$F218,Import!$G$2:$G$166,$G218)</f>
        <v>0</v>
      </c>
      <c r="BY218" s="107">
        <f ca="1">SUMIFS(Import!BY$2:BY$166,Import!$F$2:$F$166,$F218,Import!$G$2:$G$166,$G218)</f>
        <v>0</v>
      </c>
      <c r="CD218" s="107">
        <f ca="1">SUMIFS(Import!CD$2:CD$166,Import!$F$2:$F$166,$F218,Import!$G$2:$G$166,$G218)</f>
        <v>0</v>
      </c>
      <c r="CE218" s="107">
        <f ca="1">SUMIFS(Import!CE$2:CE$166,Import!$F$2:$F$166,$F218,Import!$G$2:$G$166,$G218)</f>
        <v>0</v>
      </c>
      <c r="CF218" s="107">
        <f ca="1">SUMIFS(Import!CF$2:CF$166,Import!$F$2:$F$166,$F218,Import!$G$2:$G$166,$G218)</f>
        <v>0</v>
      </c>
      <c r="CK218" s="107">
        <f ca="1">SUMIFS(Import!CK$2:CK$166,Import!$F$2:$F$166,$F218,Import!$G$2:$G$166,$G218)</f>
        <v>0</v>
      </c>
      <c r="CL218" s="107">
        <f ca="1">SUMIFS(Import!CL$2:CL$166,Import!$F$2:$F$166,$F218,Import!$G$2:$G$166,$G218)</f>
        <v>0</v>
      </c>
      <c r="CM218" s="107">
        <f ca="1">SUMIFS(Import!CM$2:CM$166,Import!$F$2:$F$166,$F218,Import!$G$2:$G$166,$G218)</f>
        <v>0</v>
      </c>
      <c r="CR218" s="107">
        <f ca="1">SUMIFS(Import!CR$2:CR$166,Import!$F$2:$F$166,$F218,Import!$G$2:$G$166,$G218)</f>
        <v>0</v>
      </c>
      <c r="CS218" s="107">
        <f ca="1">SUMIFS(Import!CS$2:CS$166,Import!$F$2:$F$166,$F218,Import!$G$2:$G$166,$G218)</f>
        <v>0</v>
      </c>
      <c r="CT218" s="107">
        <f ca="1">SUMIFS(Import!CT$2:CT$166,Import!$F$2:$F$166,$F218,Import!$G$2:$G$166,$G218)</f>
        <v>0</v>
      </c>
    </row>
    <row r="219" spans="1:98" s="25" customFormat="1" x14ac:dyDescent="0.15">
      <c r="A219" s="109" t="s">
        <v>28</v>
      </c>
      <c r="B219" s="25" t="s">
        <v>29</v>
      </c>
      <c r="C219" s="25">
        <v>2</v>
      </c>
      <c r="D219" s="25" t="s">
        <v>49</v>
      </c>
      <c r="E219" s="25">
        <v>53</v>
      </c>
      <c r="F219" s="25" t="s">
        <v>81</v>
      </c>
      <c r="G219" s="25">
        <v>2</v>
      </c>
      <c r="H219" s="156">
        <f>IF(SUMIFS(Import!H$2:H$237,Import!$F$2:$F$237,$F219,Import!$G$2:$G$237,$G219)=0,Data_T1!$H219,SUMIFS(Import!H$2:H$237,Import!$F$2:$F$237,$F219,Import!$G$2:$G$237,$G219))</f>
        <v>419</v>
      </c>
      <c r="I219" s="156">
        <f>SUMIFS(Import!I$2:I$237,Import!$F$2:$F$237,$F219,Import!$G$2:$G$237,$G219)</f>
        <v>149</v>
      </c>
      <c r="J219" s="25">
        <f>SUMIFS(Import!J$2:J$237,Import!$F$2:$F$237,$F219,Import!$G$2:$G$237,$G219)</f>
        <v>35.56</v>
      </c>
      <c r="K219" s="156">
        <f>SUMIFS(Import!K$2:K$237,Import!$F$2:$F$237,$F219,Import!$G$2:$G$237,$G219)</f>
        <v>270</v>
      </c>
      <c r="L219" s="25">
        <f>SUMIFS(Import!L$2:L$237,Import!$F$2:$F$237,$F219,Import!$G$2:$G$237,$G219)</f>
        <v>64.44</v>
      </c>
      <c r="M219" s="156">
        <f>SUMIFS(Import!M$2:M$237,Import!$F$2:$F$237,$F219,Import!$G$2:$G$237,$G219)</f>
        <v>4</v>
      </c>
      <c r="N219" s="25">
        <f>SUMIFS(Import!N$2:N$237,Import!$F$2:$F$237,$F219,Import!$G$2:$G$237,$G219)</f>
        <v>0.95</v>
      </c>
      <c r="O219" s="25">
        <f>SUMIFS(Import!O$2:O$237,Import!$F$2:$F$237,$F219,Import!$G$2:$G$237,$G219)</f>
        <v>1.48</v>
      </c>
      <c r="P219" s="156">
        <f>SUMIFS(Import!P$2:P$237,Import!$F$2:$F$237,$F219,Import!$G$2:$G$237,$G219)</f>
        <v>3</v>
      </c>
      <c r="Q219" s="25">
        <f>SUMIFS(Import!Q$2:Q$237,Import!$F$2:$F$237,$F219,Import!$G$2:$G$237,$G219)</f>
        <v>0.72</v>
      </c>
      <c r="R219" s="25">
        <f>SUMIFS(Import!R$2:R$237,Import!$F$2:$F$237,$F219,Import!$G$2:$G$237,$G219)</f>
        <v>1.1100000000000001</v>
      </c>
      <c r="S219" s="156">
        <f>SUMIFS(Import!S$2:S$237,Import!$F$2:$F$237,$F219,Import!$G$2:$G$237,$G219)</f>
        <v>263</v>
      </c>
      <c r="T219" s="25">
        <f>SUMIFS(Import!T$2:T$237,Import!$F$2:$F$237,$F219,Import!$G$2:$G$237,$G219)</f>
        <v>62.77</v>
      </c>
      <c r="U219" s="25">
        <f>SUMIFS(Import!U$2:U$237,Import!$F$2:$F$237,$F219,Import!$G$2:$G$237,$G219)</f>
        <v>97.41</v>
      </c>
      <c r="V219" s="25">
        <v>1</v>
      </c>
      <c r="W219" s="25" t="s">
        <v>32</v>
      </c>
      <c r="X219" s="25" t="s">
        <v>33</v>
      </c>
      <c r="Y219" s="25" t="s">
        <v>34</v>
      </c>
      <c r="Z219" s="160">
        <f>SUMIFS(Import!Z$2:Z$237,Import!$F$2:$F$237,$F219,Import!$G$2:$G$237,$G219)</f>
        <v>121</v>
      </c>
      <c r="AA219" s="25">
        <f>SUMIFS(Import!AA$2:AA$237,Import!$F$2:$F$237,$F219,Import!$G$2:$G$237,$G219)</f>
        <v>28.88</v>
      </c>
      <c r="AB219" s="176">
        <f>SUMIFS(Import!AB$2:AB$237,Import!$F$2:$F$237,$F219,Import!$G$2:$G$237,$G219)</f>
        <v>46.01</v>
      </c>
      <c r="AC219" s="25">
        <v>2</v>
      </c>
      <c r="AD219" s="25" t="s">
        <v>35</v>
      </c>
      <c r="AE219" s="25" t="s">
        <v>36</v>
      </c>
      <c r="AF219" s="25" t="s">
        <v>37</v>
      </c>
      <c r="AG219" s="160">
        <f>SUMIFS(Import!AG$2:AG$237,Import!$F$2:$F$237,$F219,Import!$G$2:$G$237,$G219)</f>
        <v>142</v>
      </c>
      <c r="AH219" s="25">
        <f>SUMIFS(Import!AH$2:AH$237,Import!$F$2:$F$237,$F219,Import!$G$2:$G$237,$G219)</f>
        <v>33.89</v>
      </c>
      <c r="AI219" s="118">
        <f>SUMIFS(Import!AI$2:AI$237,Import!$F$2:$F$237,$F219,Import!$G$2:$G$237,$G219)</f>
        <v>53.99</v>
      </c>
      <c r="AN219" s="25">
        <f ca="1">SUMIFS(Import!AN$2:AN$166,Import!$F$2:$F$166,$F219,Import!$G$2:$G$166,$G219)</f>
        <v>0</v>
      </c>
      <c r="AO219" s="25">
        <f ca="1">SUMIFS(Import!AO$2:AO$166,Import!$F$2:$F$166,$F219,Import!$G$2:$G$166,$G219)</f>
        <v>0</v>
      </c>
      <c r="AP219" s="25">
        <f ca="1">SUMIFS(Import!AP$2:AP$166,Import!$F$2:$F$166,$F219,Import!$G$2:$G$166,$G219)</f>
        <v>0</v>
      </c>
      <c r="AU219" s="25">
        <f ca="1">SUMIFS(Import!AU$2:AU$166,Import!$F$2:$F$166,$F219,Import!$G$2:$G$166,$G219)</f>
        <v>0</v>
      </c>
      <c r="AV219" s="25">
        <f ca="1">SUMIFS(Import!AV$2:AV$166,Import!$F$2:$F$166,$F219,Import!$G$2:$G$166,$G219)</f>
        <v>0</v>
      </c>
      <c r="AW219" s="25">
        <f ca="1">SUMIFS(Import!AW$2:AW$166,Import!$F$2:$F$166,$F219,Import!$G$2:$G$166,$G219)</f>
        <v>0</v>
      </c>
      <c r="BB219" s="25">
        <f ca="1">SUMIFS(Import!BB$2:BB$166,Import!$F$2:$F$166,$F219,Import!$G$2:$G$166,$G219)</f>
        <v>0</v>
      </c>
      <c r="BC219" s="25">
        <f ca="1">SUMIFS(Import!BC$2:BC$166,Import!$F$2:$F$166,$F219,Import!$G$2:$G$166,$G219)</f>
        <v>0</v>
      </c>
      <c r="BD219" s="25">
        <f ca="1">SUMIFS(Import!BD$2:BD$166,Import!$F$2:$F$166,$F219,Import!$G$2:$G$166,$G219)</f>
        <v>0</v>
      </c>
      <c r="BI219" s="25">
        <f ca="1">SUMIFS(Import!BI$2:BI$166,Import!$F$2:$F$166,$F219,Import!$G$2:$G$166,$G219)</f>
        <v>0</v>
      </c>
      <c r="BJ219" s="25">
        <f ca="1">SUMIFS(Import!BJ$2:BJ$166,Import!$F$2:$F$166,$F219,Import!$G$2:$G$166,$G219)</f>
        <v>0</v>
      </c>
      <c r="BK219" s="25">
        <f ca="1">SUMIFS(Import!BK$2:BK$166,Import!$F$2:$F$166,$F219,Import!$G$2:$G$166,$G219)</f>
        <v>0</v>
      </c>
      <c r="BP219" s="25">
        <f ca="1">SUMIFS(Import!BP$2:BP$166,Import!$F$2:$F$166,$F219,Import!$G$2:$G$166,$G219)</f>
        <v>0</v>
      </c>
      <c r="BQ219" s="25">
        <f ca="1">SUMIFS(Import!BQ$2:BQ$166,Import!$F$2:$F$166,$F219,Import!$G$2:$G$166,$G219)</f>
        <v>0</v>
      </c>
      <c r="BR219" s="25">
        <f ca="1">SUMIFS(Import!BR$2:BR$166,Import!$F$2:$F$166,$F219,Import!$G$2:$G$166,$G219)</f>
        <v>0</v>
      </c>
      <c r="BW219" s="25">
        <f ca="1">SUMIFS(Import!BW$2:BW$166,Import!$F$2:$F$166,$F219,Import!$G$2:$G$166,$G219)</f>
        <v>0</v>
      </c>
      <c r="BX219" s="25">
        <f ca="1">SUMIFS(Import!BX$2:BX$166,Import!$F$2:$F$166,$F219,Import!$G$2:$G$166,$G219)</f>
        <v>0</v>
      </c>
      <c r="BY219" s="25">
        <f ca="1">SUMIFS(Import!BY$2:BY$166,Import!$F$2:$F$166,$F219,Import!$G$2:$G$166,$G219)</f>
        <v>0</v>
      </c>
      <c r="CD219" s="25">
        <f ca="1">SUMIFS(Import!CD$2:CD$166,Import!$F$2:$F$166,$F219,Import!$G$2:$G$166,$G219)</f>
        <v>0</v>
      </c>
      <c r="CE219" s="25">
        <f ca="1">SUMIFS(Import!CE$2:CE$166,Import!$F$2:$F$166,$F219,Import!$G$2:$G$166,$G219)</f>
        <v>0</v>
      </c>
      <c r="CF219" s="25">
        <f ca="1">SUMIFS(Import!CF$2:CF$166,Import!$F$2:$F$166,$F219,Import!$G$2:$G$166,$G219)</f>
        <v>0</v>
      </c>
      <c r="CK219" s="25">
        <f ca="1">SUMIFS(Import!CK$2:CK$166,Import!$F$2:$F$166,$F219,Import!$G$2:$G$166,$G219)</f>
        <v>0</v>
      </c>
      <c r="CL219" s="25">
        <f ca="1">SUMIFS(Import!CL$2:CL$166,Import!$F$2:$F$166,$F219,Import!$G$2:$G$166,$G219)</f>
        <v>0</v>
      </c>
      <c r="CM219" s="25">
        <f ca="1">SUMIFS(Import!CM$2:CM$166,Import!$F$2:$F$166,$F219,Import!$G$2:$G$166,$G219)</f>
        <v>0</v>
      </c>
      <c r="CR219" s="25">
        <f ca="1">SUMIFS(Import!CR$2:CR$166,Import!$F$2:$F$166,$F219,Import!$G$2:$G$166,$G219)</f>
        <v>0</v>
      </c>
      <c r="CS219" s="25">
        <f ca="1">SUMIFS(Import!CS$2:CS$166,Import!$F$2:$F$166,$F219,Import!$G$2:$G$166,$G219)</f>
        <v>0</v>
      </c>
      <c r="CT219" s="25">
        <f ca="1">SUMIFS(Import!CT$2:CT$166,Import!$F$2:$F$166,$F219,Import!$G$2:$G$166,$G219)</f>
        <v>0</v>
      </c>
    </row>
    <row r="220" spans="1:98" s="82" customFormat="1" ht="14" thickBot="1" x14ac:dyDescent="0.2">
      <c r="A220" s="108" t="s">
        <v>28</v>
      </c>
      <c r="B220" s="82" t="s">
        <v>29</v>
      </c>
      <c r="C220" s="82">
        <v>2</v>
      </c>
      <c r="D220" s="82" t="s">
        <v>49</v>
      </c>
      <c r="E220" s="82">
        <v>53</v>
      </c>
      <c r="F220" s="82" t="s">
        <v>81</v>
      </c>
      <c r="G220" s="82">
        <v>3</v>
      </c>
      <c r="H220" s="155">
        <f>IF(SUMIFS(Import!H$2:H$237,Import!$F$2:$F$237,$F220,Import!$G$2:$G$237,$G220)=0,Data_T1!$H220,SUMIFS(Import!H$2:H$237,Import!$F$2:$F$237,$F220,Import!$G$2:$G$237,$G220))</f>
        <v>453</v>
      </c>
      <c r="I220" s="155">
        <f>SUMIFS(Import!I$2:I$237,Import!$F$2:$F$237,$F220,Import!$G$2:$G$237,$G220)</f>
        <v>169</v>
      </c>
      <c r="J220" s="82">
        <f>SUMIFS(Import!J$2:J$237,Import!$F$2:$F$237,$F220,Import!$G$2:$G$237,$G220)</f>
        <v>37.31</v>
      </c>
      <c r="K220" s="155">
        <f>SUMIFS(Import!K$2:K$237,Import!$F$2:$F$237,$F220,Import!$G$2:$G$237,$G220)</f>
        <v>284</v>
      </c>
      <c r="L220" s="82">
        <f>SUMIFS(Import!L$2:L$237,Import!$F$2:$F$237,$F220,Import!$G$2:$G$237,$G220)</f>
        <v>62.69</v>
      </c>
      <c r="M220" s="155">
        <f>SUMIFS(Import!M$2:M$237,Import!$F$2:$F$237,$F220,Import!$G$2:$G$237,$G220)</f>
        <v>7</v>
      </c>
      <c r="N220" s="82">
        <f>SUMIFS(Import!N$2:N$237,Import!$F$2:$F$237,$F220,Import!$G$2:$G$237,$G220)</f>
        <v>1.55</v>
      </c>
      <c r="O220" s="82">
        <f>SUMIFS(Import!O$2:O$237,Import!$F$2:$F$237,$F220,Import!$G$2:$G$237,$G220)</f>
        <v>2.46</v>
      </c>
      <c r="P220" s="155">
        <f>SUMIFS(Import!P$2:P$237,Import!$F$2:$F$237,$F220,Import!$G$2:$G$237,$G220)</f>
        <v>14</v>
      </c>
      <c r="Q220" s="82">
        <f>SUMIFS(Import!Q$2:Q$237,Import!$F$2:$F$237,$F220,Import!$G$2:$G$237,$G220)</f>
        <v>3.09</v>
      </c>
      <c r="R220" s="82">
        <f>SUMIFS(Import!R$2:R$237,Import!$F$2:$F$237,$F220,Import!$G$2:$G$237,$G220)</f>
        <v>4.93</v>
      </c>
      <c r="S220" s="155">
        <f>SUMIFS(Import!S$2:S$237,Import!$F$2:$F$237,$F220,Import!$G$2:$G$237,$G220)</f>
        <v>263</v>
      </c>
      <c r="T220" s="82">
        <f>SUMIFS(Import!T$2:T$237,Import!$F$2:$F$237,$F220,Import!$G$2:$G$237,$G220)</f>
        <v>58.06</v>
      </c>
      <c r="U220" s="82">
        <f>SUMIFS(Import!U$2:U$237,Import!$F$2:$F$237,$F220,Import!$G$2:$G$237,$G220)</f>
        <v>92.61</v>
      </c>
      <c r="V220" s="82">
        <v>1</v>
      </c>
      <c r="W220" s="82" t="s">
        <v>32</v>
      </c>
      <c r="X220" s="82" t="s">
        <v>33</v>
      </c>
      <c r="Y220" s="82" t="s">
        <v>34</v>
      </c>
      <c r="Z220" s="159">
        <f>SUMIFS(Import!Z$2:Z$237,Import!$F$2:$F$237,$F220,Import!$G$2:$G$237,$G220)</f>
        <v>141</v>
      </c>
      <c r="AA220" s="82">
        <f>SUMIFS(Import!AA$2:AA$237,Import!$F$2:$F$237,$F220,Import!$G$2:$G$237,$G220)</f>
        <v>31.13</v>
      </c>
      <c r="AB220" s="170">
        <f>SUMIFS(Import!AB$2:AB$237,Import!$F$2:$F$237,$F220,Import!$G$2:$G$237,$G220)</f>
        <v>53.61</v>
      </c>
      <c r="AC220" s="82">
        <v>2</v>
      </c>
      <c r="AD220" s="82" t="s">
        <v>35</v>
      </c>
      <c r="AE220" s="82" t="s">
        <v>36</v>
      </c>
      <c r="AF220" s="82" t="s">
        <v>37</v>
      </c>
      <c r="AG220" s="159">
        <f>SUMIFS(Import!AG$2:AG$237,Import!$F$2:$F$237,$F220,Import!$G$2:$G$237,$G220)</f>
        <v>122</v>
      </c>
      <c r="AH220" s="82">
        <f>SUMIFS(Import!AH$2:AH$237,Import!$F$2:$F$237,$F220,Import!$G$2:$G$237,$G220)</f>
        <v>26.93</v>
      </c>
      <c r="AI220" s="119">
        <f>SUMIFS(Import!AI$2:AI$237,Import!$F$2:$F$237,$F220,Import!$G$2:$G$237,$G220)</f>
        <v>46.39</v>
      </c>
      <c r="AN220" s="82">
        <f ca="1">SUMIFS(Import!AN$2:AN$166,Import!$F$2:$F$166,$F220,Import!$G$2:$G$166,$G220)</f>
        <v>0</v>
      </c>
      <c r="AO220" s="82">
        <f ca="1">SUMIFS(Import!AO$2:AO$166,Import!$F$2:$F$166,$F220,Import!$G$2:$G$166,$G220)</f>
        <v>0</v>
      </c>
      <c r="AP220" s="82">
        <f ca="1">SUMIFS(Import!AP$2:AP$166,Import!$F$2:$F$166,$F220,Import!$G$2:$G$166,$G220)</f>
        <v>0</v>
      </c>
      <c r="AU220" s="82">
        <f ca="1">SUMIFS(Import!AU$2:AU$166,Import!$F$2:$F$166,$F220,Import!$G$2:$G$166,$G220)</f>
        <v>0</v>
      </c>
      <c r="AV220" s="82">
        <f ca="1">SUMIFS(Import!AV$2:AV$166,Import!$F$2:$F$166,$F220,Import!$G$2:$G$166,$G220)</f>
        <v>0</v>
      </c>
      <c r="AW220" s="82">
        <f ca="1">SUMIFS(Import!AW$2:AW$166,Import!$F$2:$F$166,$F220,Import!$G$2:$G$166,$G220)</f>
        <v>0</v>
      </c>
      <c r="BB220" s="82">
        <f ca="1">SUMIFS(Import!BB$2:BB$166,Import!$F$2:$F$166,$F220,Import!$G$2:$G$166,$G220)</f>
        <v>0</v>
      </c>
      <c r="BC220" s="82">
        <f ca="1">SUMIFS(Import!BC$2:BC$166,Import!$F$2:$F$166,$F220,Import!$G$2:$G$166,$G220)</f>
        <v>0</v>
      </c>
      <c r="BD220" s="82">
        <f ca="1">SUMIFS(Import!BD$2:BD$166,Import!$F$2:$F$166,$F220,Import!$G$2:$G$166,$G220)</f>
        <v>0</v>
      </c>
      <c r="BI220" s="82">
        <f ca="1">SUMIFS(Import!BI$2:BI$166,Import!$F$2:$F$166,$F220,Import!$G$2:$G$166,$G220)</f>
        <v>0</v>
      </c>
      <c r="BJ220" s="82">
        <f ca="1">SUMIFS(Import!BJ$2:BJ$166,Import!$F$2:$F$166,$F220,Import!$G$2:$G$166,$G220)</f>
        <v>0</v>
      </c>
      <c r="BK220" s="82">
        <f ca="1">SUMIFS(Import!BK$2:BK$166,Import!$F$2:$F$166,$F220,Import!$G$2:$G$166,$G220)</f>
        <v>0</v>
      </c>
      <c r="BP220" s="82">
        <f ca="1">SUMIFS(Import!BP$2:BP$166,Import!$F$2:$F$166,$F220,Import!$G$2:$G$166,$G220)</f>
        <v>0</v>
      </c>
      <c r="BQ220" s="82">
        <f ca="1">SUMIFS(Import!BQ$2:BQ$166,Import!$F$2:$F$166,$F220,Import!$G$2:$G$166,$G220)</f>
        <v>0</v>
      </c>
      <c r="BR220" s="82">
        <f ca="1">SUMIFS(Import!BR$2:BR$166,Import!$F$2:$F$166,$F220,Import!$G$2:$G$166,$G220)</f>
        <v>0</v>
      </c>
      <c r="BW220" s="82">
        <f ca="1">SUMIFS(Import!BW$2:BW$166,Import!$F$2:$F$166,$F220,Import!$G$2:$G$166,$G220)</f>
        <v>0</v>
      </c>
      <c r="BX220" s="82">
        <f ca="1">SUMIFS(Import!BX$2:BX$166,Import!$F$2:$F$166,$F220,Import!$G$2:$G$166,$G220)</f>
        <v>0</v>
      </c>
      <c r="BY220" s="82">
        <f ca="1">SUMIFS(Import!BY$2:BY$166,Import!$F$2:$F$166,$F220,Import!$G$2:$G$166,$G220)</f>
        <v>0</v>
      </c>
      <c r="CD220" s="82">
        <f ca="1">SUMIFS(Import!CD$2:CD$166,Import!$F$2:$F$166,$F220,Import!$G$2:$G$166,$G220)</f>
        <v>0</v>
      </c>
      <c r="CE220" s="82">
        <f ca="1">SUMIFS(Import!CE$2:CE$166,Import!$F$2:$F$166,$F220,Import!$G$2:$G$166,$G220)</f>
        <v>0</v>
      </c>
      <c r="CF220" s="82">
        <f ca="1">SUMIFS(Import!CF$2:CF$166,Import!$F$2:$F$166,$F220,Import!$G$2:$G$166,$G220)</f>
        <v>0</v>
      </c>
      <c r="CK220" s="82">
        <f ca="1">SUMIFS(Import!CK$2:CK$166,Import!$F$2:$F$166,$F220,Import!$G$2:$G$166,$G220)</f>
        <v>0</v>
      </c>
      <c r="CL220" s="82">
        <f ca="1">SUMIFS(Import!CL$2:CL$166,Import!$F$2:$F$166,$F220,Import!$G$2:$G$166,$G220)</f>
        <v>0</v>
      </c>
      <c r="CM220" s="82">
        <f ca="1">SUMIFS(Import!CM$2:CM$166,Import!$F$2:$F$166,$F220,Import!$G$2:$G$166,$G220)</f>
        <v>0</v>
      </c>
      <c r="CR220" s="82">
        <f ca="1">SUMIFS(Import!CR$2:CR$166,Import!$F$2:$F$166,$F220,Import!$G$2:$G$166,$G220)</f>
        <v>0</v>
      </c>
      <c r="CS220" s="82">
        <f ca="1">SUMIFS(Import!CS$2:CS$166,Import!$F$2:$F$166,$F220,Import!$G$2:$G$166,$G220)</f>
        <v>0</v>
      </c>
      <c r="CT220" s="82">
        <f ca="1">SUMIFS(Import!CT$2:CT$166,Import!$F$2:$F$166,$F220,Import!$G$2:$G$166,$G220)</f>
        <v>0</v>
      </c>
    </row>
    <row r="221" spans="1:98" s="107" customFormat="1" x14ac:dyDescent="0.15">
      <c r="A221" s="106" t="s">
        <v>28</v>
      </c>
      <c r="B221" s="107" t="s">
        <v>29</v>
      </c>
      <c r="C221" s="107">
        <v>3</v>
      </c>
      <c r="D221" s="107" t="s">
        <v>40</v>
      </c>
      <c r="E221" s="107">
        <v>54</v>
      </c>
      <c r="F221" s="107" t="s">
        <v>82</v>
      </c>
      <c r="G221" s="107">
        <v>1</v>
      </c>
      <c r="H221" s="154">
        <f>IF(SUMIFS(Import!H$2:H$237,Import!$F$2:$F$237,$F221,Import!$G$2:$G$237,$G221)=0,Data_T1!$H221,SUMIFS(Import!H$2:H$237,Import!$F$2:$F$237,$F221,Import!$G$2:$G$237,$G221))</f>
        <v>805</v>
      </c>
      <c r="I221" s="154">
        <f>SUMIFS(Import!I$2:I$237,Import!$F$2:$F$237,$F221,Import!$G$2:$G$237,$G221)</f>
        <v>288</v>
      </c>
      <c r="J221" s="107">
        <f>SUMIFS(Import!J$2:J$237,Import!$F$2:$F$237,$F221,Import!$G$2:$G$237,$G221)</f>
        <v>35.78</v>
      </c>
      <c r="K221" s="154">
        <f>SUMIFS(Import!K$2:K$237,Import!$F$2:$F$237,$F221,Import!$G$2:$G$237,$G221)</f>
        <v>517</v>
      </c>
      <c r="L221" s="107">
        <f>SUMIFS(Import!L$2:L$237,Import!$F$2:$F$237,$F221,Import!$G$2:$G$237,$G221)</f>
        <v>64.22</v>
      </c>
      <c r="M221" s="154">
        <f>SUMIFS(Import!M$2:M$237,Import!$F$2:$F$237,$F221,Import!$G$2:$G$237,$G221)</f>
        <v>14</v>
      </c>
      <c r="N221" s="107">
        <f>SUMIFS(Import!N$2:N$237,Import!$F$2:$F$237,$F221,Import!$G$2:$G$237,$G221)</f>
        <v>1.74</v>
      </c>
      <c r="O221" s="107">
        <f>SUMIFS(Import!O$2:O$237,Import!$F$2:$F$237,$F221,Import!$G$2:$G$237,$G221)</f>
        <v>2.71</v>
      </c>
      <c r="P221" s="154">
        <f>SUMIFS(Import!P$2:P$237,Import!$F$2:$F$237,$F221,Import!$G$2:$G$237,$G221)</f>
        <v>10</v>
      </c>
      <c r="Q221" s="107">
        <f>SUMIFS(Import!Q$2:Q$237,Import!$F$2:$F$237,$F221,Import!$G$2:$G$237,$G221)</f>
        <v>1.24</v>
      </c>
      <c r="R221" s="107">
        <f>SUMIFS(Import!R$2:R$237,Import!$F$2:$F$237,$F221,Import!$G$2:$G$237,$G221)</f>
        <v>1.93</v>
      </c>
      <c r="S221" s="154">
        <f>SUMIFS(Import!S$2:S$237,Import!$F$2:$F$237,$F221,Import!$G$2:$G$237,$G221)</f>
        <v>493</v>
      </c>
      <c r="T221" s="107">
        <f>SUMIFS(Import!T$2:T$237,Import!$F$2:$F$237,$F221,Import!$G$2:$G$237,$G221)</f>
        <v>61.24</v>
      </c>
      <c r="U221" s="107">
        <f>SUMIFS(Import!U$2:U$237,Import!$F$2:$F$237,$F221,Import!$G$2:$G$237,$G221)</f>
        <v>95.36</v>
      </c>
      <c r="V221" s="107">
        <v>1</v>
      </c>
      <c r="W221" s="107" t="s">
        <v>32</v>
      </c>
      <c r="X221" s="107" t="s">
        <v>33</v>
      </c>
      <c r="Y221" s="107" t="s">
        <v>34</v>
      </c>
      <c r="Z221" s="158">
        <f>SUMIFS(Import!Z$2:Z$237,Import!$F$2:$F$237,$F221,Import!$G$2:$G$237,$G221)</f>
        <v>340</v>
      </c>
      <c r="AA221" s="107">
        <f>SUMIFS(Import!AA$2:AA$237,Import!$F$2:$F$237,$F221,Import!$G$2:$G$237,$G221)</f>
        <v>42.24</v>
      </c>
      <c r="AB221" s="173">
        <f>SUMIFS(Import!AB$2:AB$237,Import!$F$2:$F$237,$F221,Import!$G$2:$G$237,$G221)</f>
        <v>68.97</v>
      </c>
      <c r="AC221" s="107">
        <v>2</v>
      </c>
      <c r="AD221" s="107" t="s">
        <v>35</v>
      </c>
      <c r="AE221" s="107" t="s">
        <v>36</v>
      </c>
      <c r="AF221" s="107" t="s">
        <v>37</v>
      </c>
      <c r="AG221" s="158">
        <f>SUMIFS(Import!AG$2:AG$237,Import!$F$2:$F$237,$F221,Import!$G$2:$G$237,$G221)</f>
        <v>153</v>
      </c>
      <c r="AH221" s="107">
        <f>SUMIFS(Import!AH$2:AH$237,Import!$F$2:$F$237,$F221,Import!$G$2:$G$237,$G221)</f>
        <v>19.010000000000002</v>
      </c>
      <c r="AI221" s="117">
        <f>SUMIFS(Import!AI$2:AI$237,Import!$F$2:$F$237,$F221,Import!$G$2:$G$237,$G221)</f>
        <v>31.03</v>
      </c>
      <c r="AN221" s="107">
        <f ca="1">SUMIFS(Import!AN$2:AN$166,Import!$F$2:$F$166,$F221,Import!$G$2:$G$166,$G221)</f>
        <v>0</v>
      </c>
      <c r="AO221" s="107">
        <f ca="1">SUMIFS(Import!AO$2:AO$166,Import!$F$2:$F$166,$F221,Import!$G$2:$G$166,$G221)</f>
        <v>0</v>
      </c>
      <c r="AP221" s="107">
        <f ca="1">SUMIFS(Import!AP$2:AP$166,Import!$F$2:$F$166,$F221,Import!$G$2:$G$166,$G221)</f>
        <v>0</v>
      </c>
      <c r="AU221" s="107">
        <f ca="1">SUMIFS(Import!AU$2:AU$166,Import!$F$2:$F$166,$F221,Import!$G$2:$G$166,$G221)</f>
        <v>0</v>
      </c>
      <c r="AV221" s="107">
        <f ca="1">SUMIFS(Import!AV$2:AV$166,Import!$F$2:$F$166,$F221,Import!$G$2:$G$166,$G221)</f>
        <v>0</v>
      </c>
      <c r="AW221" s="107">
        <f ca="1">SUMIFS(Import!AW$2:AW$166,Import!$F$2:$F$166,$F221,Import!$G$2:$G$166,$G221)</f>
        <v>0</v>
      </c>
      <c r="BB221" s="107">
        <f ca="1">SUMIFS(Import!BB$2:BB$166,Import!$F$2:$F$166,$F221,Import!$G$2:$G$166,$G221)</f>
        <v>0</v>
      </c>
      <c r="BC221" s="107">
        <f ca="1">SUMIFS(Import!BC$2:BC$166,Import!$F$2:$F$166,$F221,Import!$G$2:$G$166,$G221)</f>
        <v>0</v>
      </c>
      <c r="BD221" s="107">
        <f ca="1">SUMIFS(Import!BD$2:BD$166,Import!$F$2:$F$166,$F221,Import!$G$2:$G$166,$G221)</f>
        <v>0</v>
      </c>
      <c r="BI221" s="107">
        <f ca="1">SUMIFS(Import!BI$2:BI$166,Import!$F$2:$F$166,$F221,Import!$G$2:$G$166,$G221)</f>
        <v>0</v>
      </c>
      <c r="BJ221" s="107">
        <f ca="1">SUMIFS(Import!BJ$2:BJ$166,Import!$F$2:$F$166,$F221,Import!$G$2:$G$166,$G221)</f>
        <v>0</v>
      </c>
      <c r="BK221" s="107">
        <f ca="1">SUMIFS(Import!BK$2:BK$166,Import!$F$2:$F$166,$F221,Import!$G$2:$G$166,$G221)</f>
        <v>0</v>
      </c>
      <c r="BP221" s="107">
        <f ca="1">SUMIFS(Import!BP$2:BP$166,Import!$F$2:$F$166,$F221,Import!$G$2:$G$166,$G221)</f>
        <v>0</v>
      </c>
      <c r="BQ221" s="107">
        <f ca="1">SUMIFS(Import!BQ$2:BQ$166,Import!$F$2:$F$166,$F221,Import!$G$2:$G$166,$G221)</f>
        <v>0</v>
      </c>
      <c r="BR221" s="107">
        <f ca="1">SUMIFS(Import!BR$2:BR$166,Import!$F$2:$F$166,$F221,Import!$G$2:$G$166,$G221)</f>
        <v>0</v>
      </c>
      <c r="BW221" s="107">
        <f ca="1">SUMIFS(Import!BW$2:BW$166,Import!$F$2:$F$166,$F221,Import!$G$2:$G$166,$G221)</f>
        <v>0</v>
      </c>
      <c r="BX221" s="107">
        <f ca="1">SUMIFS(Import!BX$2:BX$166,Import!$F$2:$F$166,$F221,Import!$G$2:$G$166,$G221)</f>
        <v>0</v>
      </c>
      <c r="BY221" s="107">
        <f ca="1">SUMIFS(Import!BY$2:BY$166,Import!$F$2:$F$166,$F221,Import!$G$2:$G$166,$G221)</f>
        <v>0</v>
      </c>
      <c r="CD221" s="107">
        <f ca="1">SUMIFS(Import!CD$2:CD$166,Import!$F$2:$F$166,$F221,Import!$G$2:$G$166,$G221)</f>
        <v>0</v>
      </c>
      <c r="CE221" s="107">
        <f ca="1">SUMIFS(Import!CE$2:CE$166,Import!$F$2:$F$166,$F221,Import!$G$2:$G$166,$G221)</f>
        <v>0</v>
      </c>
      <c r="CF221" s="107">
        <f ca="1">SUMIFS(Import!CF$2:CF$166,Import!$F$2:$F$166,$F221,Import!$G$2:$G$166,$G221)</f>
        <v>0</v>
      </c>
      <c r="CK221" s="107">
        <f ca="1">SUMIFS(Import!CK$2:CK$166,Import!$F$2:$F$166,$F221,Import!$G$2:$G$166,$G221)</f>
        <v>0</v>
      </c>
      <c r="CL221" s="107">
        <f ca="1">SUMIFS(Import!CL$2:CL$166,Import!$F$2:$F$166,$F221,Import!$G$2:$G$166,$G221)</f>
        <v>0</v>
      </c>
      <c r="CM221" s="107">
        <f ca="1">SUMIFS(Import!CM$2:CM$166,Import!$F$2:$F$166,$F221,Import!$G$2:$G$166,$G221)</f>
        <v>0</v>
      </c>
      <c r="CR221" s="107">
        <f ca="1">SUMIFS(Import!CR$2:CR$166,Import!$F$2:$F$166,$F221,Import!$G$2:$G$166,$G221)</f>
        <v>0</v>
      </c>
      <c r="CS221" s="107">
        <f ca="1">SUMIFS(Import!CS$2:CS$166,Import!$F$2:$F$166,$F221,Import!$G$2:$G$166,$G221)</f>
        <v>0</v>
      </c>
      <c r="CT221" s="107">
        <f ca="1">SUMIFS(Import!CT$2:CT$166,Import!$F$2:$F$166,$F221,Import!$G$2:$G$166,$G221)</f>
        <v>0</v>
      </c>
    </row>
    <row r="222" spans="1:98" s="25" customFormat="1" x14ac:dyDescent="0.15">
      <c r="A222" s="109" t="s">
        <v>28</v>
      </c>
      <c r="B222" s="25" t="s">
        <v>29</v>
      </c>
      <c r="C222" s="25">
        <v>3</v>
      </c>
      <c r="D222" s="25" t="s">
        <v>40</v>
      </c>
      <c r="E222" s="25">
        <v>54</v>
      </c>
      <c r="F222" s="25" t="s">
        <v>82</v>
      </c>
      <c r="G222" s="25">
        <v>2</v>
      </c>
      <c r="H222" s="156">
        <f>IF(SUMIFS(Import!H$2:H$237,Import!$F$2:$F$237,$F222,Import!$G$2:$G$237,$G222)=0,Data_T1!$H222,SUMIFS(Import!H$2:H$237,Import!$F$2:$F$237,$F222,Import!$G$2:$G$237,$G222))</f>
        <v>807</v>
      </c>
      <c r="I222" s="156">
        <f>SUMIFS(Import!I$2:I$237,Import!$F$2:$F$237,$F222,Import!$G$2:$G$237,$G222)</f>
        <v>243</v>
      </c>
      <c r="J222" s="25">
        <f>SUMIFS(Import!J$2:J$237,Import!$F$2:$F$237,$F222,Import!$G$2:$G$237,$G222)</f>
        <v>30.11</v>
      </c>
      <c r="K222" s="156">
        <f>SUMIFS(Import!K$2:K$237,Import!$F$2:$F$237,$F222,Import!$G$2:$G$237,$G222)</f>
        <v>564</v>
      </c>
      <c r="L222" s="25">
        <f>SUMIFS(Import!L$2:L$237,Import!$F$2:$F$237,$F222,Import!$G$2:$G$237,$G222)</f>
        <v>69.89</v>
      </c>
      <c r="M222" s="156">
        <f>SUMIFS(Import!M$2:M$237,Import!$F$2:$F$237,$F222,Import!$G$2:$G$237,$G222)</f>
        <v>1</v>
      </c>
      <c r="N222" s="25">
        <f>SUMIFS(Import!N$2:N$237,Import!$F$2:$F$237,$F222,Import!$G$2:$G$237,$G222)</f>
        <v>0.12</v>
      </c>
      <c r="O222" s="25">
        <f>SUMIFS(Import!O$2:O$237,Import!$F$2:$F$237,$F222,Import!$G$2:$G$237,$G222)</f>
        <v>0.18</v>
      </c>
      <c r="P222" s="156">
        <f>SUMIFS(Import!P$2:P$237,Import!$F$2:$F$237,$F222,Import!$G$2:$G$237,$G222)</f>
        <v>13</v>
      </c>
      <c r="Q222" s="25">
        <f>SUMIFS(Import!Q$2:Q$237,Import!$F$2:$F$237,$F222,Import!$G$2:$G$237,$G222)</f>
        <v>1.61</v>
      </c>
      <c r="R222" s="25">
        <f>SUMIFS(Import!R$2:R$237,Import!$F$2:$F$237,$F222,Import!$G$2:$G$237,$G222)</f>
        <v>2.2999999999999998</v>
      </c>
      <c r="S222" s="156">
        <f>SUMIFS(Import!S$2:S$237,Import!$F$2:$F$237,$F222,Import!$G$2:$G$237,$G222)</f>
        <v>550</v>
      </c>
      <c r="T222" s="25">
        <f>SUMIFS(Import!T$2:T$237,Import!$F$2:$F$237,$F222,Import!$G$2:$G$237,$G222)</f>
        <v>68.150000000000006</v>
      </c>
      <c r="U222" s="25">
        <f>SUMIFS(Import!U$2:U$237,Import!$F$2:$F$237,$F222,Import!$G$2:$G$237,$G222)</f>
        <v>97.52</v>
      </c>
      <c r="V222" s="25">
        <v>1</v>
      </c>
      <c r="W222" s="25" t="s">
        <v>32</v>
      </c>
      <c r="X222" s="25" t="s">
        <v>33</v>
      </c>
      <c r="Y222" s="25" t="s">
        <v>34</v>
      </c>
      <c r="Z222" s="160">
        <f>SUMIFS(Import!Z$2:Z$237,Import!$F$2:$F$237,$F222,Import!$G$2:$G$237,$G222)</f>
        <v>358</v>
      </c>
      <c r="AA222" s="25">
        <f>SUMIFS(Import!AA$2:AA$237,Import!$F$2:$F$237,$F222,Import!$G$2:$G$237,$G222)</f>
        <v>44.36</v>
      </c>
      <c r="AB222" s="176">
        <f>SUMIFS(Import!AB$2:AB$237,Import!$F$2:$F$237,$F222,Import!$G$2:$G$237,$G222)</f>
        <v>65.09</v>
      </c>
      <c r="AC222" s="25">
        <v>2</v>
      </c>
      <c r="AD222" s="25" t="s">
        <v>35</v>
      </c>
      <c r="AE222" s="25" t="s">
        <v>36</v>
      </c>
      <c r="AF222" s="25" t="s">
        <v>37</v>
      </c>
      <c r="AG222" s="160">
        <f>SUMIFS(Import!AG$2:AG$237,Import!$F$2:$F$237,$F222,Import!$G$2:$G$237,$G222)</f>
        <v>192</v>
      </c>
      <c r="AH222" s="25">
        <f>SUMIFS(Import!AH$2:AH$237,Import!$F$2:$F$237,$F222,Import!$G$2:$G$237,$G222)</f>
        <v>23.79</v>
      </c>
      <c r="AI222" s="118">
        <f>SUMIFS(Import!AI$2:AI$237,Import!$F$2:$F$237,$F222,Import!$G$2:$G$237,$G222)</f>
        <v>34.909999999999997</v>
      </c>
      <c r="AN222" s="25">
        <f ca="1">SUMIFS(Import!AN$2:AN$166,Import!$F$2:$F$166,$F222,Import!$G$2:$G$166,$G222)</f>
        <v>0</v>
      </c>
      <c r="AO222" s="25">
        <f ca="1">SUMIFS(Import!AO$2:AO$166,Import!$F$2:$F$166,$F222,Import!$G$2:$G$166,$G222)</f>
        <v>0</v>
      </c>
      <c r="AP222" s="25">
        <f ca="1">SUMIFS(Import!AP$2:AP$166,Import!$F$2:$F$166,$F222,Import!$G$2:$G$166,$G222)</f>
        <v>0</v>
      </c>
      <c r="AU222" s="25">
        <f ca="1">SUMIFS(Import!AU$2:AU$166,Import!$F$2:$F$166,$F222,Import!$G$2:$G$166,$G222)</f>
        <v>0</v>
      </c>
      <c r="AV222" s="25">
        <f ca="1">SUMIFS(Import!AV$2:AV$166,Import!$F$2:$F$166,$F222,Import!$G$2:$G$166,$G222)</f>
        <v>0</v>
      </c>
      <c r="AW222" s="25">
        <f ca="1">SUMIFS(Import!AW$2:AW$166,Import!$F$2:$F$166,$F222,Import!$G$2:$G$166,$G222)</f>
        <v>0</v>
      </c>
      <c r="BB222" s="25">
        <f ca="1">SUMIFS(Import!BB$2:BB$166,Import!$F$2:$F$166,$F222,Import!$G$2:$G$166,$G222)</f>
        <v>0</v>
      </c>
      <c r="BC222" s="25">
        <f ca="1">SUMIFS(Import!BC$2:BC$166,Import!$F$2:$F$166,$F222,Import!$G$2:$G$166,$G222)</f>
        <v>0</v>
      </c>
      <c r="BD222" s="25">
        <f ca="1">SUMIFS(Import!BD$2:BD$166,Import!$F$2:$F$166,$F222,Import!$G$2:$G$166,$G222)</f>
        <v>0</v>
      </c>
      <c r="BI222" s="25">
        <f ca="1">SUMIFS(Import!BI$2:BI$166,Import!$F$2:$F$166,$F222,Import!$G$2:$G$166,$G222)</f>
        <v>0</v>
      </c>
      <c r="BJ222" s="25">
        <f ca="1">SUMIFS(Import!BJ$2:BJ$166,Import!$F$2:$F$166,$F222,Import!$G$2:$G$166,$G222)</f>
        <v>0</v>
      </c>
      <c r="BK222" s="25">
        <f ca="1">SUMIFS(Import!BK$2:BK$166,Import!$F$2:$F$166,$F222,Import!$G$2:$G$166,$G222)</f>
        <v>0</v>
      </c>
      <c r="BP222" s="25">
        <f ca="1">SUMIFS(Import!BP$2:BP$166,Import!$F$2:$F$166,$F222,Import!$G$2:$G$166,$G222)</f>
        <v>0</v>
      </c>
      <c r="BQ222" s="25">
        <f ca="1">SUMIFS(Import!BQ$2:BQ$166,Import!$F$2:$F$166,$F222,Import!$G$2:$G$166,$G222)</f>
        <v>0</v>
      </c>
      <c r="BR222" s="25">
        <f ca="1">SUMIFS(Import!BR$2:BR$166,Import!$F$2:$F$166,$F222,Import!$G$2:$G$166,$G222)</f>
        <v>0</v>
      </c>
      <c r="BW222" s="25">
        <f ca="1">SUMIFS(Import!BW$2:BW$166,Import!$F$2:$F$166,$F222,Import!$G$2:$G$166,$G222)</f>
        <v>0</v>
      </c>
      <c r="BX222" s="25">
        <f ca="1">SUMIFS(Import!BX$2:BX$166,Import!$F$2:$F$166,$F222,Import!$G$2:$G$166,$G222)</f>
        <v>0</v>
      </c>
      <c r="BY222" s="25">
        <f ca="1">SUMIFS(Import!BY$2:BY$166,Import!$F$2:$F$166,$F222,Import!$G$2:$G$166,$G222)</f>
        <v>0</v>
      </c>
      <c r="CD222" s="25">
        <f ca="1">SUMIFS(Import!CD$2:CD$166,Import!$F$2:$F$166,$F222,Import!$G$2:$G$166,$G222)</f>
        <v>0</v>
      </c>
      <c r="CE222" s="25">
        <f ca="1">SUMIFS(Import!CE$2:CE$166,Import!$F$2:$F$166,$F222,Import!$G$2:$G$166,$G222)</f>
        <v>0</v>
      </c>
      <c r="CF222" s="25">
        <f ca="1">SUMIFS(Import!CF$2:CF$166,Import!$F$2:$F$166,$F222,Import!$G$2:$G$166,$G222)</f>
        <v>0</v>
      </c>
      <c r="CK222" s="25">
        <f ca="1">SUMIFS(Import!CK$2:CK$166,Import!$F$2:$F$166,$F222,Import!$G$2:$G$166,$G222)</f>
        <v>0</v>
      </c>
      <c r="CL222" s="25">
        <f ca="1">SUMIFS(Import!CL$2:CL$166,Import!$F$2:$F$166,$F222,Import!$G$2:$G$166,$G222)</f>
        <v>0</v>
      </c>
      <c r="CM222" s="25">
        <f ca="1">SUMIFS(Import!CM$2:CM$166,Import!$F$2:$F$166,$F222,Import!$G$2:$G$166,$G222)</f>
        <v>0</v>
      </c>
      <c r="CR222" s="25">
        <f ca="1">SUMIFS(Import!CR$2:CR$166,Import!$F$2:$F$166,$F222,Import!$G$2:$G$166,$G222)</f>
        <v>0</v>
      </c>
      <c r="CS222" s="25">
        <f ca="1">SUMIFS(Import!CS$2:CS$166,Import!$F$2:$F$166,$F222,Import!$G$2:$G$166,$G222)</f>
        <v>0</v>
      </c>
      <c r="CT222" s="25">
        <f ca="1">SUMIFS(Import!CT$2:CT$166,Import!$F$2:$F$166,$F222,Import!$G$2:$G$166,$G222)</f>
        <v>0</v>
      </c>
    </row>
    <row r="223" spans="1:98" s="25" customFormat="1" x14ac:dyDescent="0.15">
      <c r="A223" s="109" t="s">
        <v>28</v>
      </c>
      <c r="B223" s="25" t="s">
        <v>29</v>
      </c>
      <c r="C223" s="25">
        <v>3</v>
      </c>
      <c r="D223" s="25" t="s">
        <v>40</v>
      </c>
      <c r="E223" s="25">
        <v>54</v>
      </c>
      <c r="F223" s="25" t="s">
        <v>82</v>
      </c>
      <c r="G223" s="25">
        <v>3</v>
      </c>
      <c r="H223" s="156">
        <f>IF(SUMIFS(Import!H$2:H$237,Import!$F$2:$F$237,$F223,Import!$G$2:$G$237,$G223)=0,Data_T1!$H223,SUMIFS(Import!H$2:H$237,Import!$F$2:$F$237,$F223,Import!$G$2:$G$237,$G223))</f>
        <v>405</v>
      </c>
      <c r="I223" s="156">
        <f>SUMIFS(Import!I$2:I$237,Import!$F$2:$F$237,$F223,Import!$G$2:$G$237,$G223)</f>
        <v>127</v>
      </c>
      <c r="J223" s="25">
        <f>SUMIFS(Import!J$2:J$237,Import!$F$2:$F$237,$F223,Import!$G$2:$G$237,$G223)</f>
        <v>31.36</v>
      </c>
      <c r="K223" s="156">
        <f>SUMIFS(Import!K$2:K$237,Import!$F$2:$F$237,$F223,Import!$G$2:$G$237,$G223)</f>
        <v>278</v>
      </c>
      <c r="L223" s="25">
        <f>SUMIFS(Import!L$2:L$237,Import!$F$2:$F$237,$F223,Import!$G$2:$G$237,$G223)</f>
        <v>68.64</v>
      </c>
      <c r="M223" s="156">
        <f>SUMIFS(Import!M$2:M$237,Import!$F$2:$F$237,$F223,Import!$G$2:$G$237,$G223)</f>
        <v>0</v>
      </c>
      <c r="N223" s="25">
        <f>SUMIFS(Import!N$2:N$237,Import!$F$2:$F$237,$F223,Import!$G$2:$G$237,$G223)</f>
        <v>0</v>
      </c>
      <c r="O223" s="25">
        <f>SUMIFS(Import!O$2:O$237,Import!$F$2:$F$237,$F223,Import!$G$2:$G$237,$G223)</f>
        <v>0</v>
      </c>
      <c r="P223" s="156">
        <f>SUMIFS(Import!P$2:P$237,Import!$F$2:$F$237,$F223,Import!$G$2:$G$237,$G223)</f>
        <v>18</v>
      </c>
      <c r="Q223" s="25">
        <f>SUMIFS(Import!Q$2:Q$237,Import!$F$2:$F$237,$F223,Import!$G$2:$G$237,$G223)</f>
        <v>4.4400000000000004</v>
      </c>
      <c r="R223" s="25">
        <f>SUMIFS(Import!R$2:R$237,Import!$F$2:$F$237,$F223,Import!$G$2:$G$237,$G223)</f>
        <v>6.47</v>
      </c>
      <c r="S223" s="156">
        <f>SUMIFS(Import!S$2:S$237,Import!$F$2:$F$237,$F223,Import!$G$2:$G$237,$G223)</f>
        <v>260</v>
      </c>
      <c r="T223" s="25">
        <f>SUMIFS(Import!T$2:T$237,Import!$F$2:$F$237,$F223,Import!$G$2:$G$237,$G223)</f>
        <v>64.2</v>
      </c>
      <c r="U223" s="25">
        <f>SUMIFS(Import!U$2:U$237,Import!$F$2:$F$237,$F223,Import!$G$2:$G$237,$G223)</f>
        <v>93.53</v>
      </c>
      <c r="V223" s="25">
        <v>1</v>
      </c>
      <c r="W223" s="25" t="s">
        <v>32</v>
      </c>
      <c r="X223" s="25" t="s">
        <v>33</v>
      </c>
      <c r="Y223" s="25" t="s">
        <v>34</v>
      </c>
      <c r="Z223" s="160">
        <f>SUMIFS(Import!Z$2:Z$237,Import!$F$2:$F$237,$F223,Import!$G$2:$G$237,$G223)</f>
        <v>143</v>
      </c>
      <c r="AA223" s="25">
        <f>SUMIFS(Import!AA$2:AA$237,Import!$F$2:$F$237,$F223,Import!$G$2:$G$237,$G223)</f>
        <v>35.31</v>
      </c>
      <c r="AB223" s="176">
        <f>SUMIFS(Import!AB$2:AB$237,Import!$F$2:$F$237,$F223,Import!$G$2:$G$237,$G223)</f>
        <v>55</v>
      </c>
      <c r="AC223" s="25">
        <v>2</v>
      </c>
      <c r="AD223" s="25" t="s">
        <v>35</v>
      </c>
      <c r="AE223" s="25" t="s">
        <v>36</v>
      </c>
      <c r="AF223" s="25" t="s">
        <v>37</v>
      </c>
      <c r="AG223" s="160">
        <f>SUMIFS(Import!AG$2:AG$237,Import!$F$2:$F$237,$F223,Import!$G$2:$G$237,$G223)</f>
        <v>117</v>
      </c>
      <c r="AH223" s="25">
        <f>SUMIFS(Import!AH$2:AH$237,Import!$F$2:$F$237,$F223,Import!$G$2:$G$237,$G223)</f>
        <v>28.89</v>
      </c>
      <c r="AI223" s="118">
        <f>SUMIFS(Import!AI$2:AI$237,Import!$F$2:$F$237,$F223,Import!$G$2:$G$237,$G223)</f>
        <v>45</v>
      </c>
      <c r="AN223" s="25">
        <f ca="1">SUMIFS(Import!AN$2:AN$166,Import!$F$2:$F$166,$F223,Import!$G$2:$G$166,$G223)</f>
        <v>0</v>
      </c>
      <c r="AO223" s="25">
        <f ca="1">SUMIFS(Import!AO$2:AO$166,Import!$F$2:$F$166,$F223,Import!$G$2:$G$166,$G223)</f>
        <v>0</v>
      </c>
      <c r="AP223" s="25">
        <f ca="1">SUMIFS(Import!AP$2:AP$166,Import!$F$2:$F$166,$F223,Import!$G$2:$G$166,$G223)</f>
        <v>0</v>
      </c>
      <c r="AU223" s="25">
        <f ca="1">SUMIFS(Import!AU$2:AU$166,Import!$F$2:$F$166,$F223,Import!$G$2:$G$166,$G223)</f>
        <v>0</v>
      </c>
      <c r="AV223" s="25">
        <f ca="1">SUMIFS(Import!AV$2:AV$166,Import!$F$2:$F$166,$F223,Import!$G$2:$G$166,$G223)</f>
        <v>0</v>
      </c>
      <c r="AW223" s="25">
        <f ca="1">SUMIFS(Import!AW$2:AW$166,Import!$F$2:$F$166,$F223,Import!$G$2:$G$166,$G223)</f>
        <v>0</v>
      </c>
      <c r="BB223" s="25">
        <f ca="1">SUMIFS(Import!BB$2:BB$166,Import!$F$2:$F$166,$F223,Import!$G$2:$G$166,$G223)</f>
        <v>0</v>
      </c>
      <c r="BC223" s="25">
        <f ca="1">SUMIFS(Import!BC$2:BC$166,Import!$F$2:$F$166,$F223,Import!$G$2:$G$166,$G223)</f>
        <v>0</v>
      </c>
      <c r="BD223" s="25">
        <f ca="1">SUMIFS(Import!BD$2:BD$166,Import!$F$2:$F$166,$F223,Import!$G$2:$G$166,$G223)</f>
        <v>0</v>
      </c>
      <c r="BI223" s="25">
        <f ca="1">SUMIFS(Import!BI$2:BI$166,Import!$F$2:$F$166,$F223,Import!$G$2:$G$166,$G223)</f>
        <v>0</v>
      </c>
      <c r="BJ223" s="25">
        <f ca="1">SUMIFS(Import!BJ$2:BJ$166,Import!$F$2:$F$166,$F223,Import!$G$2:$G$166,$G223)</f>
        <v>0</v>
      </c>
      <c r="BK223" s="25">
        <f ca="1">SUMIFS(Import!BK$2:BK$166,Import!$F$2:$F$166,$F223,Import!$G$2:$G$166,$G223)</f>
        <v>0</v>
      </c>
      <c r="BP223" s="25">
        <f ca="1">SUMIFS(Import!BP$2:BP$166,Import!$F$2:$F$166,$F223,Import!$G$2:$G$166,$G223)</f>
        <v>0</v>
      </c>
      <c r="BQ223" s="25">
        <f ca="1">SUMIFS(Import!BQ$2:BQ$166,Import!$F$2:$F$166,$F223,Import!$G$2:$G$166,$G223)</f>
        <v>0</v>
      </c>
      <c r="BR223" s="25">
        <f ca="1">SUMIFS(Import!BR$2:BR$166,Import!$F$2:$F$166,$F223,Import!$G$2:$G$166,$G223)</f>
        <v>0</v>
      </c>
      <c r="BW223" s="25">
        <f ca="1">SUMIFS(Import!BW$2:BW$166,Import!$F$2:$F$166,$F223,Import!$G$2:$G$166,$G223)</f>
        <v>0</v>
      </c>
      <c r="BX223" s="25">
        <f ca="1">SUMIFS(Import!BX$2:BX$166,Import!$F$2:$F$166,$F223,Import!$G$2:$G$166,$G223)</f>
        <v>0</v>
      </c>
      <c r="BY223" s="25">
        <f ca="1">SUMIFS(Import!BY$2:BY$166,Import!$F$2:$F$166,$F223,Import!$G$2:$G$166,$G223)</f>
        <v>0</v>
      </c>
      <c r="CD223" s="25">
        <f ca="1">SUMIFS(Import!CD$2:CD$166,Import!$F$2:$F$166,$F223,Import!$G$2:$G$166,$G223)</f>
        <v>0</v>
      </c>
      <c r="CE223" s="25">
        <f ca="1">SUMIFS(Import!CE$2:CE$166,Import!$F$2:$F$166,$F223,Import!$G$2:$G$166,$G223)</f>
        <v>0</v>
      </c>
      <c r="CF223" s="25">
        <f ca="1">SUMIFS(Import!CF$2:CF$166,Import!$F$2:$F$166,$F223,Import!$G$2:$G$166,$G223)</f>
        <v>0</v>
      </c>
      <c r="CK223" s="25">
        <f ca="1">SUMIFS(Import!CK$2:CK$166,Import!$F$2:$F$166,$F223,Import!$G$2:$G$166,$G223)</f>
        <v>0</v>
      </c>
      <c r="CL223" s="25">
        <f ca="1">SUMIFS(Import!CL$2:CL$166,Import!$F$2:$F$166,$F223,Import!$G$2:$G$166,$G223)</f>
        <v>0</v>
      </c>
      <c r="CM223" s="25">
        <f ca="1">SUMIFS(Import!CM$2:CM$166,Import!$F$2:$F$166,$F223,Import!$G$2:$G$166,$G223)</f>
        <v>0</v>
      </c>
      <c r="CR223" s="25">
        <f ca="1">SUMIFS(Import!CR$2:CR$166,Import!$F$2:$F$166,$F223,Import!$G$2:$G$166,$G223)</f>
        <v>0</v>
      </c>
      <c r="CS223" s="25">
        <f ca="1">SUMIFS(Import!CS$2:CS$166,Import!$F$2:$F$166,$F223,Import!$G$2:$G$166,$G223)</f>
        <v>0</v>
      </c>
      <c r="CT223" s="25">
        <f ca="1">SUMIFS(Import!CT$2:CT$166,Import!$F$2:$F$166,$F223,Import!$G$2:$G$166,$G223)</f>
        <v>0</v>
      </c>
    </row>
    <row r="224" spans="1:98" s="25" customFormat="1" x14ac:dyDescent="0.15">
      <c r="A224" s="109" t="s">
        <v>28</v>
      </c>
      <c r="B224" s="25" t="s">
        <v>29</v>
      </c>
      <c r="C224" s="25">
        <v>3</v>
      </c>
      <c r="D224" s="25" t="s">
        <v>40</v>
      </c>
      <c r="E224" s="25">
        <v>54</v>
      </c>
      <c r="F224" s="25" t="s">
        <v>82</v>
      </c>
      <c r="G224" s="25">
        <v>4</v>
      </c>
      <c r="H224" s="156">
        <f>IF(SUMIFS(Import!H$2:H$237,Import!$F$2:$F$237,$F224,Import!$G$2:$G$237,$G224)=0,Data_T1!$H224,SUMIFS(Import!H$2:H$237,Import!$F$2:$F$237,$F224,Import!$G$2:$G$237,$G224))</f>
        <v>761</v>
      </c>
      <c r="I224" s="156">
        <f>SUMIFS(Import!I$2:I$237,Import!$F$2:$F$237,$F224,Import!$G$2:$G$237,$G224)</f>
        <v>401</v>
      </c>
      <c r="J224" s="25">
        <f>SUMIFS(Import!J$2:J$237,Import!$F$2:$F$237,$F224,Import!$G$2:$G$237,$G224)</f>
        <v>52.69</v>
      </c>
      <c r="K224" s="156">
        <f>SUMIFS(Import!K$2:K$237,Import!$F$2:$F$237,$F224,Import!$G$2:$G$237,$G224)</f>
        <v>360</v>
      </c>
      <c r="L224" s="25">
        <f>SUMIFS(Import!L$2:L$237,Import!$F$2:$F$237,$F224,Import!$G$2:$G$237,$G224)</f>
        <v>47.31</v>
      </c>
      <c r="M224" s="156">
        <f>SUMIFS(Import!M$2:M$237,Import!$F$2:$F$237,$F224,Import!$G$2:$G$237,$G224)</f>
        <v>1</v>
      </c>
      <c r="N224" s="25">
        <f>SUMIFS(Import!N$2:N$237,Import!$F$2:$F$237,$F224,Import!$G$2:$G$237,$G224)</f>
        <v>0.13</v>
      </c>
      <c r="O224" s="25">
        <f>SUMIFS(Import!O$2:O$237,Import!$F$2:$F$237,$F224,Import!$G$2:$G$237,$G224)</f>
        <v>0.28000000000000003</v>
      </c>
      <c r="P224" s="156">
        <f>SUMIFS(Import!P$2:P$237,Import!$F$2:$F$237,$F224,Import!$G$2:$G$237,$G224)</f>
        <v>29</v>
      </c>
      <c r="Q224" s="25">
        <f>SUMIFS(Import!Q$2:Q$237,Import!$F$2:$F$237,$F224,Import!$G$2:$G$237,$G224)</f>
        <v>3.81</v>
      </c>
      <c r="R224" s="25">
        <f>SUMIFS(Import!R$2:R$237,Import!$F$2:$F$237,$F224,Import!$G$2:$G$237,$G224)</f>
        <v>8.06</v>
      </c>
      <c r="S224" s="156">
        <f>SUMIFS(Import!S$2:S$237,Import!$F$2:$F$237,$F224,Import!$G$2:$G$237,$G224)</f>
        <v>330</v>
      </c>
      <c r="T224" s="25">
        <f>SUMIFS(Import!T$2:T$237,Import!$F$2:$F$237,$F224,Import!$G$2:$G$237,$G224)</f>
        <v>43.36</v>
      </c>
      <c r="U224" s="25">
        <f>SUMIFS(Import!U$2:U$237,Import!$F$2:$F$237,$F224,Import!$G$2:$G$237,$G224)</f>
        <v>91.67</v>
      </c>
      <c r="V224" s="25">
        <v>1</v>
      </c>
      <c r="W224" s="25" t="s">
        <v>32</v>
      </c>
      <c r="X224" s="25" t="s">
        <v>33</v>
      </c>
      <c r="Y224" s="25" t="s">
        <v>34</v>
      </c>
      <c r="Z224" s="160">
        <f>SUMIFS(Import!Z$2:Z$237,Import!$F$2:$F$237,$F224,Import!$G$2:$G$237,$G224)</f>
        <v>212</v>
      </c>
      <c r="AA224" s="25">
        <f>SUMIFS(Import!AA$2:AA$237,Import!$F$2:$F$237,$F224,Import!$G$2:$G$237,$G224)</f>
        <v>27.86</v>
      </c>
      <c r="AB224" s="176">
        <f>SUMIFS(Import!AB$2:AB$237,Import!$F$2:$F$237,$F224,Import!$G$2:$G$237,$G224)</f>
        <v>64.239999999999995</v>
      </c>
      <c r="AC224" s="25">
        <v>2</v>
      </c>
      <c r="AD224" s="25" t="s">
        <v>35</v>
      </c>
      <c r="AE224" s="25" t="s">
        <v>36</v>
      </c>
      <c r="AF224" s="25" t="s">
        <v>37</v>
      </c>
      <c r="AG224" s="160">
        <f>SUMIFS(Import!AG$2:AG$237,Import!$F$2:$F$237,$F224,Import!$G$2:$G$237,$G224)</f>
        <v>118</v>
      </c>
      <c r="AH224" s="25">
        <f>SUMIFS(Import!AH$2:AH$237,Import!$F$2:$F$237,$F224,Import!$G$2:$G$237,$G224)</f>
        <v>15.51</v>
      </c>
      <c r="AI224" s="118">
        <f>SUMIFS(Import!AI$2:AI$237,Import!$F$2:$F$237,$F224,Import!$G$2:$G$237,$G224)</f>
        <v>35.76</v>
      </c>
      <c r="AN224" s="25">
        <f ca="1">SUMIFS(Import!AN$2:AN$166,Import!$F$2:$F$166,$F224,Import!$G$2:$G$166,$G224)</f>
        <v>0</v>
      </c>
      <c r="AO224" s="25">
        <f ca="1">SUMIFS(Import!AO$2:AO$166,Import!$F$2:$F$166,$F224,Import!$G$2:$G$166,$G224)</f>
        <v>0</v>
      </c>
      <c r="AP224" s="25">
        <f ca="1">SUMIFS(Import!AP$2:AP$166,Import!$F$2:$F$166,$F224,Import!$G$2:$G$166,$G224)</f>
        <v>0</v>
      </c>
      <c r="AU224" s="25">
        <f ca="1">SUMIFS(Import!AU$2:AU$166,Import!$F$2:$F$166,$F224,Import!$G$2:$G$166,$G224)</f>
        <v>0</v>
      </c>
      <c r="AV224" s="25">
        <f ca="1">SUMIFS(Import!AV$2:AV$166,Import!$F$2:$F$166,$F224,Import!$G$2:$G$166,$G224)</f>
        <v>0</v>
      </c>
      <c r="AW224" s="25">
        <f ca="1">SUMIFS(Import!AW$2:AW$166,Import!$F$2:$F$166,$F224,Import!$G$2:$G$166,$G224)</f>
        <v>0</v>
      </c>
      <c r="BB224" s="25">
        <f ca="1">SUMIFS(Import!BB$2:BB$166,Import!$F$2:$F$166,$F224,Import!$G$2:$G$166,$G224)</f>
        <v>0</v>
      </c>
      <c r="BC224" s="25">
        <f ca="1">SUMIFS(Import!BC$2:BC$166,Import!$F$2:$F$166,$F224,Import!$G$2:$G$166,$G224)</f>
        <v>0</v>
      </c>
      <c r="BD224" s="25">
        <f ca="1">SUMIFS(Import!BD$2:BD$166,Import!$F$2:$F$166,$F224,Import!$G$2:$G$166,$G224)</f>
        <v>0</v>
      </c>
      <c r="BI224" s="25">
        <f ca="1">SUMIFS(Import!BI$2:BI$166,Import!$F$2:$F$166,$F224,Import!$G$2:$G$166,$G224)</f>
        <v>0</v>
      </c>
      <c r="BJ224" s="25">
        <f ca="1">SUMIFS(Import!BJ$2:BJ$166,Import!$F$2:$F$166,$F224,Import!$G$2:$G$166,$G224)</f>
        <v>0</v>
      </c>
      <c r="BK224" s="25">
        <f ca="1">SUMIFS(Import!BK$2:BK$166,Import!$F$2:$F$166,$F224,Import!$G$2:$G$166,$G224)</f>
        <v>0</v>
      </c>
      <c r="BP224" s="25">
        <f ca="1">SUMIFS(Import!BP$2:BP$166,Import!$F$2:$F$166,$F224,Import!$G$2:$G$166,$G224)</f>
        <v>0</v>
      </c>
      <c r="BQ224" s="25">
        <f ca="1">SUMIFS(Import!BQ$2:BQ$166,Import!$F$2:$F$166,$F224,Import!$G$2:$G$166,$G224)</f>
        <v>0</v>
      </c>
      <c r="BR224" s="25">
        <f ca="1">SUMIFS(Import!BR$2:BR$166,Import!$F$2:$F$166,$F224,Import!$G$2:$G$166,$G224)</f>
        <v>0</v>
      </c>
      <c r="BW224" s="25">
        <f ca="1">SUMIFS(Import!BW$2:BW$166,Import!$F$2:$F$166,$F224,Import!$G$2:$G$166,$G224)</f>
        <v>0</v>
      </c>
      <c r="BX224" s="25">
        <f ca="1">SUMIFS(Import!BX$2:BX$166,Import!$F$2:$F$166,$F224,Import!$G$2:$G$166,$G224)</f>
        <v>0</v>
      </c>
      <c r="BY224" s="25">
        <f ca="1">SUMIFS(Import!BY$2:BY$166,Import!$F$2:$F$166,$F224,Import!$G$2:$G$166,$G224)</f>
        <v>0</v>
      </c>
      <c r="CD224" s="25">
        <f ca="1">SUMIFS(Import!CD$2:CD$166,Import!$F$2:$F$166,$F224,Import!$G$2:$G$166,$G224)</f>
        <v>0</v>
      </c>
      <c r="CE224" s="25">
        <f ca="1">SUMIFS(Import!CE$2:CE$166,Import!$F$2:$F$166,$F224,Import!$G$2:$G$166,$G224)</f>
        <v>0</v>
      </c>
      <c r="CF224" s="25">
        <f ca="1">SUMIFS(Import!CF$2:CF$166,Import!$F$2:$F$166,$F224,Import!$G$2:$G$166,$G224)</f>
        <v>0</v>
      </c>
      <c r="CK224" s="25">
        <f ca="1">SUMIFS(Import!CK$2:CK$166,Import!$F$2:$F$166,$F224,Import!$G$2:$G$166,$G224)</f>
        <v>0</v>
      </c>
      <c r="CL224" s="25">
        <f ca="1">SUMIFS(Import!CL$2:CL$166,Import!$F$2:$F$166,$F224,Import!$G$2:$G$166,$G224)</f>
        <v>0</v>
      </c>
      <c r="CM224" s="25">
        <f ca="1">SUMIFS(Import!CM$2:CM$166,Import!$F$2:$F$166,$F224,Import!$G$2:$G$166,$G224)</f>
        <v>0</v>
      </c>
      <c r="CR224" s="25">
        <f ca="1">SUMIFS(Import!CR$2:CR$166,Import!$F$2:$F$166,$F224,Import!$G$2:$G$166,$G224)</f>
        <v>0</v>
      </c>
      <c r="CS224" s="25">
        <f ca="1">SUMIFS(Import!CS$2:CS$166,Import!$F$2:$F$166,$F224,Import!$G$2:$G$166,$G224)</f>
        <v>0</v>
      </c>
      <c r="CT224" s="25">
        <f ca="1">SUMIFS(Import!CT$2:CT$166,Import!$F$2:$F$166,$F224,Import!$G$2:$G$166,$G224)</f>
        <v>0</v>
      </c>
    </row>
    <row r="225" spans="1:98" s="82" customFormat="1" ht="14" thickBot="1" x14ac:dyDescent="0.2">
      <c r="A225" s="108" t="s">
        <v>28</v>
      </c>
      <c r="B225" s="82" t="s">
        <v>29</v>
      </c>
      <c r="C225" s="82">
        <v>3</v>
      </c>
      <c r="D225" s="82" t="s">
        <v>40</v>
      </c>
      <c r="E225" s="82">
        <v>54</v>
      </c>
      <c r="F225" s="82" t="s">
        <v>82</v>
      </c>
      <c r="G225" s="82">
        <v>5</v>
      </c>
      <c r="H225" s="155">
        <f>IF(SUMIFS(Import!H$2:H$237,Import!$F$2:$F$237,$F225,Import!$G$2:$G$237,$G225)=0,Data_T1!$H225,SUMIFS(Import!H$2:H$237,Import!$F$2:$F$237,$F225,Import!$G$2:$G$237,$G225))</f>
        <v>335</v>
      </c>
      <c r="I225" s="155">
        <f>SUMIFS(Import!I$2:I$237,Import!$F$2:$F$237,$F225,Import!$G$2:$G$237,$G225)</f>
        <v>68</v>
      </c>
      <c r="J225" s="82">
        <f>SUMIFS(Import!J$2:J$237,Import!$F$2:$F$237,$F225,Import!$G$2:$G$237,$G225)</f>
        <v>20.3</v>
      </c>
      <c r="K225" s="155">
        <f>SUMIFS(Import!K$2:K$237,Import!$F$2:$F$237,$F225,Import!$G$2:$G$237,$G225)</f>
        <v>267</v>
      </c>
      <c r="L225" s="82">
        <f>SUMIFS(Import!L$2:L$237,Import!$F$2:$F$237,$F225,Import!$G$2:$G$237,$G225)</f>
        <v>79.7</v>
      </c>
      <c r="M225" s="155">
        <f>SUMIFS(Import!M$2:M$237,Import!$F$2:$F$237,$F225,Import!$G$2:$G$237,$G225)</f>
        <v>1</v>
      </c>
      <c r="N225" s="82">
        <f>SUMIFS(Import!N$2:N$237,Import!$F$2:$F$237,$F225,Import!$G$2:$G$237,$G225)</f>
        <v>0.3</v>
      </c>
      <c r="O225" s="82">
        <f>SUMIFS(Import!O$2:O$237,Import!$F$2:$F$237,$F225,Import!$G$2:$G$237,$G225)</f>
        <v>0.37</v>
      </c>
      <c r="P225" s="155">
        <f>SUMIFS(Import!P$2:P$237,Import!$F$2:$F$237,$F225,Import!$G$2:$G$237,$G225)</f>
        <v>106</v>
      </c>
      <c r="Q225" s="82">
        <f>SUMIFS(Import!Q$2:Q$237,Import!$F$2:$F$237,$F225,Import!$G$2:$G$237,$G225)</f>
        <v>31.64</v>
      </c>
      <c r="R225" s="82">
        <f>SUMIFS(Import!R$2:R$237,Import!$F$2:$F$237,$F225,Import!$G$2:$G$237,$G225)</f>
        <v>39.700000000000003</v>
      </c>
      <c r="S225" s="155">
        <f>SUMIFS(Import!S$2:S$237,Import!$F$2:$F$237,$F225,Import!$G$2:$G$237,$G225)</f>
        <v>160</v>
      </c>
      <c r="T225" s="82">
        <f>SUMIFS(Import!T$2:T$237,Import!$F$2:$F$237,$F225,Import!$G$2:$G$237,$G225)</f>
        <v>47.76</v>
      </c>
      <c r="U225" s="82">
        <f>SUMIFS(Import!U$2:U$237,Import!$F$2:$F$237,$F225,Import!$G$2:$G$237,$G225)</f>
        <v>59.93</v>
      </c>
      <c r="V225" s="82">
        <v>1</v>
      </c>
      <c r="W225" s="82" t="s">
        <v>32</v>
      </c>
      <c r="X225" s="82" t="s">
        <v>33</v>
      </c>
      <c r="Y225" s="82" t="s">
        <v>34</v>
      </c>
      <c r="Z225" s="159">
        <f>SUMIFS(Import!Z$2:Z$237,Import!$F$2:$F$237,$F225,Import!$G$2:$G$237,$G225)</f>
        <v>115</v>
      </c>
      <c r="AA225" s="82">
        <f>SUMIFS(Import!AA$2:AA$237,Import!$F$2:$F$237,$F225,Import!$G$2:$G$237,$G225)</f>
        <v>34.33</v>
      </c>
      <c r="AB225" s="170">
        <f>SUMIFS(Import!AB$2:AB$237,Import!$F$2:$F$237,$F225,Import!$G$2:$G$237,$G225)</f>
        <v>71.88</v>
      </c>
      <c r="AC225" s="82">
        <v>2</v>
      </c>
      <c r="AD225" s="82" t="s">
        <v>35</v>
      </c>
      <c r="AE225" s="82" t="s">
        <v>36</v>
      </c>
      <c r="AF225" s="82" t="s">
        <v>37</v>
      </c>
      <c r="AG225" s="159">
        <f>SUMIFS(Import!AG$2:AG$237,Import!$F$2:$F$237,$F225,Import!$G$2:$G$237,$G225)</f>
        <v>45</v>
      </c>
      <c r="AH225" s="82">
        <f>SUMIFS(Import!AH$2:AH$237,Import!$F$2:$F$237,$F225,Import!$G$2:$G$237,$G225)</f>
        <v>13.43</v>
      </c>
      <c r="AI225" s="119">
        <f>SUMIFS(Import!AI$2:AI$237,Import!$F$2:$F$237,$F225,Import!$G$2:$G$237,$G225)</f>
        <v>28.13</v>
      </c>
      <c r="AN225" s="82">
        <f ca="1">SUMIFS(Import!AN$2:AN$166,Import!$F$2:$F$166,$F225,Import!$G$2:$G$166,$G225)</f>
        <v>0</v>
      </c>
      <c r="AO225" s="82">
        <f ca="1">SUMIFS(Import!AO$2:AO$166,Import!$F$2:$F$166,$F225,Import!$G$2:$G$166,$G225)</f>
        <v>0</v>
      </c>
      <c r="AP225" s="82">
        <f ca="1">SUMIFS(Import!AP$2:AP$166,Import!$F$2:$F$166,$F225,Import!$G$2:$G$166,$G225)</f>
        <v>0</v>
      </c>
      <c r="AU225" s="82">
        <f ca="1">SUMIFS(Import!AU$2:AU$166,Import!$F$2:$F$166,$F225,Import!$G$2:$G$166,$G225)</f>
        <v>0</v>
      </c>
      <c r="AV225" s="82">
        <f ca="1">SUMIFS(Import!AV$2:AV$166,Import!$F$2:$F$166,$F225,Import!$G$2:$G$166,$G225)</f>
        <v>0</v>
      </c>
      <c r="AW225" s="82">
        <f ca="1">SUMIFS(Import!AW$2:AW$166,Import!$F$2:$F$166,$F225,Import!$G$2:$G$166,$G225)</f>
        <v>0</v>
      </c>
      <c r="BB225" s="82">
        <f ca="1">SUMIFS(Import!BB$2:BB$166,Import!$F$2:$F$166,$F225,Import!$G$2:$G$166,$G225)</f>
        <v>0</v>
      </c>
      <c r="BC225" s="82">
        <f ca="1">SUMIFS(Import!BC$2:BC$166,Import!$F$2:$F$166,$F225,Import!$G$2:$G$166,$G225)</f>
        <v>0</v>
      </c>
      <c r="BD225" s="82">
        <f ca="1">SUMIFS(Import!BD$2:BD$166,Import!$F$2:$F$166,$F225,Import!$G$2:$G$166,$G225)</f>
        <v>0</v>
      </c>
      <c r="BI225" s="82">
        <f ca="1">SUMIFS(Import!BI$2:BI$166,Import!$F$2:$F$166,$F225,Import!$G$2:$G$166,$G225)</f>
        <v>0</v>
      </c>
      <c r="BJ225" s="82">
        <f ca="1">SUMIFS(Import!BJ$2:BJ$166,Import!$F$2:$F$166,$F225,Import!$G$2:$G$166,$G225)</f>
        <v>0</v>
      </c>
      <c r="BK225" s="82">
        <f ca="1">SUMIFS(Import!BK$2:BK$166,Import!$F$2:$F$166,$F225,Import!$G$2:$G$166,$G225)</f>
        <v>0</v>
      </c>
      <c r="BP225" s="82">
        <f ca="1">SUMIFS(Import!BP$2:BP$166,Import!$F$2:$F$166,$F225,Import!$G$2:$G$166,$G225)</f>
        <v>0</v>
      </c>
      <c r="BQ225" s="82">
        <f ca="1">SUMIFS(Import!BQ$2:BQ$166,Import!$F$2:$F$166,$F225,Import!$G$2:$G$166,$G225)</f>
        <v>0</v>
      </c>
      <c r="BR225" s="82">
        <f ca="1">SUMIFS(Import!BR$2:BR$166,Import!$F$2:$F$166,$F225,Import!$G$2:$G$166,$G225)</f>
        <v>0</v>
      </c>
      <c r="BW225" s="82">
        <f ca="1">SUMIFS(Import!BW$2:BW$166,Import!$F$2:$F$166,$F225,Import!$G$2:$G$166,$G225)</f>
        <v>0</v>
      </c>
      <c r="BX225" s="82">
        <f ca="1">SUMIFS(Import!BX$2:BX$166,Import!$F$2:$F$166,$F225,Import!$G$2:$G$166,$G225)</f>
        <v>0</v>
      </c>
      <c r="BY225" s="82">
        <f ca="1">SUMIFS(Import!BY$2:BY$166,Import!$F$2:$F$166,$F225,Import!$G$2:$G$166,$G225)</f>
        <v>0</v>
      </c>
      <c r="CD225" s="82">
        <f ca="1">SUMIFS(Import!CD$2:CD$166,Import!$F$2:$F$166,$F225,Import!$G$2:$G$166,$G225)</f>
        <v>0</v>
      </c>
      <c r="CE225" s="82">
        <f ca="1">SUMIFS(Import!CE$2:CE$166,Import!$F$2:$F$166,$F225,Import!$G$2:$G$166,$G225)</f>
        <v>0</v>
      </c>
      <c r="CF225" s="82">
        <f ca="1">SUMIFS(Import!CF$2:CF$166,Import!$F$2:$F$166,$F225,Import!$G$2:$G$166,$G225)</f>
        <v>0</v>
      </c>
      <c r="CK225" s="82">
        <f ca="1">SUMIFS(Import!CK$2:CK$166,Import!$F$2:$F$166,$F225,Import!$G$2:$G$166,$G225)</f>
        <v>0</v>
      </c>
      <c r="CL225" s="82">
        <f ca="1">SUMIFS(Import!CL$2:CL$166,Import!$F$2:$F$166,$F225,Import!$G$2:$G$166,$G225)</f>
        <v>0</v>
      </c>
      <c r="CM225" s="82">
        <f ca="1">SUMIFS(Import!CM$2:CM$166,Import!$F$2:$F$166,$F225,Import!$G$2:$G$166,$G225)</f>
        <v>0</v>
      </c>
      <c r="CR225" s="82">
        <f ca="1">SUMIFS(Import!CR$2:CR$166,Import!$F$2:$F$166,$F225,Import!$G$2:$G$166,$G225)</f>
        <v>0</v>
      </c>
      <c r="CS225" s="82">
        <f ca="1">SUMIFS(Import!CS$2:CS$166,Import!$F$2:$F$166,$F225,Import!$G$2:$G$166,$G225)</f>
        <v>0</v>
      </c>
      <c r="CT225" s="82">
        <f ca="1">SUMIFS(Import!CT$2:CT$166,Import!$F$2:$F$166,$F225,Import!$G$2:$G$166,$G225)</f>
        <v>0</v>
      </c>
    </row>
    <row r="226" spans="1:98" s="111" customFormat="1" ht="14" thickBot="1" x14ac:dyDescent="0.2">
      <c r="A226" s="110" t="s">
        <v>28</v>
      </c>
      <c r="B226" s="111" t="s">
        <v>29</v>
      </c>
      <c r="C226" s="111">
        <v>1</v>
      </c>
      <c r="D226" s="111" t="s">
        <v>30</v>
      </c>
      <c r="E226" s="111">
        <v>55</v>
      </c>
      <c r="F226" s="111" t="s">
        <v>83</v>
      </c>
      <c r="G226" s="111">
        <v>1</v>
      </c>
      <c r="H226" s="157">
        <f>IF(SUMIFS(Import!H$2:H$237,Import!$F$2:$F$237,$F226,Import!$G$2:$G$237,$G226)=0,Data_T1!$H226,SUMIFS(Import!H$2:H$237,Import!$F$2:$F$237,$F226,Import!$G$2:$G$237,$G226))</f>
        <v>237</v>
      </c>
      <c r="I226" s="157">
        <f>SUMIFS(Import!I$2:I$237,Import!$F$2:$F$237,$F226,Import!$G$2:$G$237,$G226)</f>
        <v>125</v>
      </c>
      <c r="J226" s="111">
        <f>SUMIFS(Import!J$2:J$237,Import!$F$2:$F$237,$F226,Import!$G$2:$G$237,$G226)</f>
        <v>52.74</v>
      </c>
      <c r="K226" s="157">
        <f>SUMIFS(Import!K$2:K$237,Import!$F$2:$F$237,$F226,Import!$G$2:$G$237,$G226)</f>
        <v>112</v>
      </c>
      <c r="L226" s="111">
        <f>SUMIFS(Import!L$2:L$237,Import!$F$2:$F$237,$F226,Import!$G$2:$G$237,$G226)</f>
        <v>47.26</v>
      </c>
      <c r="M226" s="157">
        <f>SUMIFS(Import!M$2:M$237,Import!$F$2:$F$237,$F226,Import!$G$2:$G$237,$G226)</f>
        <v>0</v>
      </c>
      <c r="N226" s="111">
        <f>SUMIFS(Import!N$2:N$237,Import!$F$2:$F$237,$F226,Import!$G$2:$G$237,$G226)</f>
        <v>0</v>
      </c>
      <c r="O226" s="111">
        <f>SUMIFS(Import!O$2:O$237,Import!$F$2:$F$237,$F226,Import!$G$2:$G$237,$G226)</f>
        <v>0</v>
      </c>
      <c r="P226" s="157">
        <f>SUMIFS(Import!P$2:P$237,Import!$F$2:$F$237,$F226,Import!$G$2:$G$237,$G226)</f>
        <v>2</v>
      </c>
      <c r="Q226" s="111">
        <f>SUMIFS(Import!Q$2:Q$237,Import!$F$2:$F$237,$F226,Import!$G$2:$G$237,$G226)</f>
        <v>0.84</v>
      </c>
      <c r="R226" s="111">
        <f>SUMIFS(Import!R$2:R$237,Import!$F$2:$F$237,$F226,Import!$G$2:$G$237,$G226)</f>
        <v>1.79</v>
      </c>
      <c r="S226" s="157">
        <f>SUMIFS(Import!S$2:S$237,Import!$F$2:$F$237,$F226,Import!$G$2:$G$237,$G226)</f>
        <v>110</v>
      </c>
      <c r="T226" s="111">
        <f>SUMIFS(Import!T$2:T$237,Import!$F$2:$F$237,$F226,Import!$G$2:$G$237,$G226)</f>
        <v>46.41</v>
      </c>
      <c r="U226" s="111">
        <f>SUMIFS(Import!U$2:U$237,Import!$F$2:$F$237,$F226,Import!$G$2:$G$237,$G226)</f>
        <v>98.21</v>
      </c>
      <c r="V226" s="111">
        <v>1</v>
      </c>
      <c r="W226" s="111" t="s">
        <v>32</v>
      </c>
      <c r="X226" s="111" t="s">
        <v>33</v>
      </c>
      <c r="Y226" s="111" t="s">
        <v>34</v>
      </c>
      <c r="Z226" s="161">
        <f>SUMIFS(Import!Z$2:Z$237,Import!$F$2:$F$237,$F226,Import!$G$2:$G$237,$G226)</f>
        <v>73</v>
      </c>
      <c r="AA226" s="111">
        <f>SUMIFS(Import!AA$2:AA$237,Import!$F$2:$F$237,$F226,Import!$G$2:$G$237,$G226)</f>
        <v>30.8</v>
      </c>
      <c r="AB226" s="178">
        <f>SUMIFS(Import!AB$2:AB$237,Import!$F$2:$F$237,$F226,Import!$G$2:$G$237,$G226)</f>
        <v>66.36</v>
      </c>
      <c r="AC226" s="111">
        <v>2</v>
      </c>
      <c r="AD226" s="111" t="s">
        <v>35</v>
      </c>
      <c r="AE226" s="111" t="s">
        <v>36</v>
      </c>
      <c r="AF226" s="111" t="s">
        <v>37</v>
      </c>
      <c r="AG226" s="161">
        <f>SUMIFS(Import!AG$2:AG$237,Import!$F$2:$F$237,$F226,Import!$G$2:$G$237,$G226)</f>
        <v>37</v>
      </c>
      <c r="AH226" s="111">
        <f>SUMIFS(Import!AH$2:AH$237,Import!$F$2:$F$237,$F226,Import!$G$2:$G$237,$G226)</f>
        <v>15.61</v>
      </c>
      <c r="AI226" s="120">
        <f>SUMIFS(Import!AI$2:AI$237,Import!$F$2:$F$237,$F226,Import!$G$2:$G$237,$G226)</f>
        <v>33.64</v>
      </c>
      <c r="AN226" s="111">
        <f ca="1">SUMIFS(Import!AN$2:AN$166,Import!$F$2:$F$166,$F226,Import!$G$2:$G$166,$G226)</f>
        <v>0</v>
      </c>
      <c r="AO226" s="111">
        <f ca="1">SUMIFS(Import!AO$2:AO$166,Import!$F$2:$F$166,$F226,Import!$G$2:$G$166,$G226)</f>
        <v>0</v>
      </c>
      <c r="AP226" s="111">
        <f ca="1">SUMIFS(Import!AP$2:AP$166,Import!$F$2:$F$166,$F226,Import!$G$2:$G$166,$G226)</f>
        <v>0</v>
      </c>
      <c r="AU226" s="111">
        <f ca="1">SUMIFS(Import!AU$2:AU$166,Import!$F$2:$F$166,$F226,Import!$G$2:$G$166,$G226)</f>
        <v>0</v>
      </c>
      <c r="AV226" s="111">
        <f ca="1">SUMIFS(Import!AV$2:AV$166,Import!$F$2:$F$166,$F226,Import!$G$2:$G$166,$G226)</f>
        <v>0</v>
      </c>
      <c r="AW226" s="111">
        <f ca="1">SUMIFS(Import!AW$2:AW$166,Import!$F$2:$F$166,$F226,Import!$G$2:$G$166,$G226)</f>
        <v>0</v>
      </c>
      <c r="BB226" s="111">
        <f ca="1">SUMIFS(Import!BB$2:BB$166,Import!$F$2:$F$166,$F226,Import!$G$2:$G$166,$G226)</f>
        <v>0</v>
      </c>
      <c r="BC226" s="111">
        <f ca="1">SUMIFS(Import!BC$2:BC$166,Import!$F$2:$F$166,$F226,Import!$G$2:$G$166,$G226)</f>
        <v>0</v>
      </c>
      <c r="BD226" s="111">
        <f ca="1">SUMIFS(Import!BD$2:BD$166,Import!$F$2:$F$166,$F226,Import!$G$2:$G$166,$G226)</f>
        <v>0</v>
      </c>
      <c r="BI226" s="111">
        <f ca="1">SUMIFS(Import!BI$2:BI$166,Import!$F$2:$F$166,$F226,Import!$G$2:$G$166,$G226)</f>
        <v>0</v>
      </c>
      <c r="BJ226" s="111">
        <f ca="1">SUMIFS(Import!BJ$2:BJ$166,Import!$F$2:$F$166,$F226,Import!$G$2:$G$166,$G226)</f>
        <v>0</v>
      </c>
      <c r="BK226" s="111">
        <f ca="1">SUMIFS(Import!BK$2:BK$166,Import!$F$2:$F$166,$F226,Import!$G$2:$G$166,$G226)</f>
        <v>0</v>
      </c>
      <c r="BP226" s="111">
        <f ca="1">SUMIFS(Import!BP$2:BP$166,Import!$F$2:$F$166,$F226,Import!$G$2:$G$166,$G226)</f>
        <v>0</v>
      </c>
      <c r="BQ226" s="111">
        <f ca="1">SUMIFS(Import!BQ$2:BQ$166,Import!$F$2:$F$166,$F226,Import!$G$2:$G$166,$G226)</f>
        <v>0</v>
      </c>
      <c r="BR226" s="111">
        <f ca="1">SUMIFS(Import!BR$2:BR$166,Import!$F$2:$F$166,$F226,Import!$G$2:$G$166,$G226)</f>
        <v>0</v>
      </c>
      <c r="BW226" s="111">
        <f ca="1">SUMIFS(Import!BW$2:BW$166,Import!$F$2:$F$166,$F226,Import!$G$2:$G$166,$G226)</f>
        <v>0</v>
      </c>
      <c r="BX226" s="111">
        <f ca="1">SUMIFS(Import!BX$2:BX$166,Import!$F$2:$F$166,$F226,Import!$G$2:$G$166,$G226)</f>
        <v>0</v>
      </c>
      <c r="BY226" s="111">
        <f ca="1">SUMIFS(Import!BY$2:BY$166,Import!$F$2:$F$166,$F226,Import!$G$2:$G$166,$G226)</f>
        <v>0</v>
      </c>
      <c r="CD226" s="111">
        <f ca="1">SUMIFS(Import!CD$2:CD$166,Import!$F$2:$F$166,$F226,Import!$G$2:$G$166,$G226)</f>
        <v>0</v>
      </c>
      <c r="CE226" s="111">
        <f ca="1">SUMIFS(Import!CE$2:CE$166,Import!$F$2:$F$166,$F226,Import!$G$2:$G$166,$G226)</f>
        <v>0</v>
      </c>
      <c r="CF226" s="111">
        <f ca="1">SUMIFS(Import!CF$2:CF$166,Import!$F$2:$F$166,$F226,Import!$G$2:$G$166,$G226)</f>
        <v>0</v>
      </c>
      <c r="CK226" s="111">
        <f ca="1">SUMIFS(Import!CK$2:CK$166,Import!$F$2:$F$166,$F226,Import!$G$2:$G$166,$G226)</f>
        <v>0</v>
      </c>
      <c r="CL226" s="111">
        <f ca="1">SUMIFS(Import!CL$2:CL$166,Import!$F$2:$F$166,$F226,Import!$G$2:$G$166,$G226)</f>
        <v>0</v>
      </c>
      <c r="CM226" s="111">
        <f ca="1">SUMIFS(Import!CM$2:CM$166,Import!$F$2:$F$166,$F226,Import!$G$2:$G$166,$G226)</f>
        <v>0</v>
      </c>
      <c r="CR226" s="111">
        <f ca="1">SUMIFS(Import!CR$2:CR$166,Import!$F$2:$F$166,$F226,Import!$G$2:$G$166,$G226)</f>
        <v>0</v>
      </c>
      <c r="CS226" s="111">
        <f ca="1">SUMIFS(Import!CS$2:CS$166,Import!$F$2:$F$166,$F226,Import!$G$2:$G$166,$G226)</f>
        <v>0</v>
      </c>
      <c r="CT226" s="111">
        <f ca="1">SUMIFS(Import!CT$2:CT$166,Import!$F$2:$F$166,$F226,Import!$G$2:$G$166,$G226)</f>
        <v>0</v>
      </c>
    </row>
    <row r="227" spans="1:98" s="107" customFormat="1" x14ac:dyDescent="0.15">
      <c r="A227" s="106" t="s">
        <v>28</v>
      </c>
      <c r="B227" s="107" t="s">
        <v>29</v>
      </c>
      <c r="C227" s="107">
        <v>1</v>
      </c>
      <c r="D227" s="107" t="s">
        <v>30</v>
      </c>
      <c r="E227" s="107">
        <v>56</v>
      </c>
      <c r="F227" s="107" t="s">
        <v>84</v>
      </c>
      <c r="G227" s="107">
        <v>1</v>
      </c>
      <c r="H227" s="154">
        <f>IF(SUMIFS(Import!H$2:H$237,Import!$F$2:$F$237,$F227,Import!$G$2:$G$237,$G227)=0,Data_T1!$H227,SUMIFS(Import!H$2:H$237,Import!$F$2:$F$237,$F227,Import!$G$2:$G$237,$G227))</f>
        <v>264</v>
      </c>
      <c r="I227" s="154">
        <f>SUMIFS(Import!I$2:I$237,Import!$F$2:$F$237,$F227,Import!$G$2:$G$237,$G227)</f>
        <v>93</v>
      </c>
      <c r="J227" s="107">
        <f>SUMIFS(Import!J$2:J$237,Import!$F$2:$F$237,$F227,Import!$G$2:$G$237,$G227)</f>
        <v>35.229999999999997</v>
      </c>
      <c r="K227" s="154">
        <f>SUMIFS(Import!K$2:K$237,Import!$F$2:$F$237,$F227,Import!$G$2:$G$237,$G227)</f>
        <v>171</v>
      </c>
      <c r="L227" s="107">
        <f>SUMIFS(Import!L$2:L$237,Import!$F$2:$F$237,$F227,Import!$G$2:$G$237,$G227)</f>
        <v>64.77</v>
      </c>
      <c r="M227" s="154">
        <f>SUMIFS(Import!M$2:M$237,Import!$F$2:$F$237,$F227,Import!$G$2:$G$237,$G227)</f>
        <v>0</v>
      </c>
      <c r="N227" s="107">
        <f>SUMIFS(Import!N$2:N$237,Import!$F$2:$F$237,$F227,Import!$G$2:$G$237,$G227)</f>
        <v>0</v>
      </c>
      <c r="O227" s="107">
        <f>SUMIFS(Import!O$2:O$237,Import!$F$2:$F$237,$F227,Import!$G$2:$G$237,$G227)</f>
        <v>0</v>
      </c>
      <c r="P227" s="154">
        <f>SUMIFS(Import!P$2:P$237,Import!$F$2:$F$237,$F227,Import!$G$2:$G$237,$G227)</f>
        <v>4</v>
      </c>
      <c r="Q227" s="107">
        <f>SUMIFS(Import!Q$2:Q$237,Import!$F$2:$F$237,$F227,Import!$G$2:$G$237,$G227)</f>
        <v>1.52</v>
      </c>
      <c r="R227" s="107">
        <f>SUMIFS(Import!R$2:R$237,Import!$F$2:$F$237,$F227,Import!$G$2:$G$237,$G227)</f>
        <v>2.34</v>
      </c>
      <c r="S227" s="154">
        <f>SUMIFS(Import!S$2:S$237,Import!$F$2:$F$237,$F227,Import!$G$2:$G$237,$G227)</f>
        <v>167</v>
      </c>
      <c r="T227" s="107">
        <f>SUMIFS(Import!T$2:T$237,Import!$F$2:$F$237,$F227,Import!$G$2:$G$237,$G227)</f>
        <v>63.26</v>
      </c>
      <c r="U227" s="107">
        <f>SUMIFS(Import!U$2:U$237,Import!$F$2:$F$237,$F227,Import!$G$2:$G$237,$G227)</f>
        <v>97.66</v>
      </c>
      <c r="V227" s="107">
        <v>1</v>
      </c>
      <c r="W227" s="107" t="s">
        <v>32</v>
      </c>
      <c r="X227" s="107" t="s">
        <v>33</v>
      </c>
      <c r="Y227" s="107" t="s">
        <v>34</v>
      </c>
      <c r="Z227" s="158">
        <f>SUMIFS(Import!Z$2:Z$237,Import!$F$2:$F$237,$F227,Import!$G$2:$G$237,$G227)</f>
        <v>119</v>
      </c>
      <c r="AA227" s="107">
        <f>SUMIFS(Import!AA$2:AA$237,Import!$F$2:$F$237,$F227,Import!$G$2:$G$237,$G227)</f>
        <v>45.08</v>
      </c>
      <c r="AB227" s="173">
        <f>SUMIFS(Import!AB$2:AB$237,Import!$F$2:$F$237,$F227,Import!$G$2:$G$237,$G227)</f>
        <v>71.260000000000005</v>
      </c>
      <c r="AC227" s="107">
        <v>2</v>
      </c>
      <c r="AD227" s="107" t="s">
        <v>35</v>
      </c>
      <c r="AE227" s="107" t="s">
        <v>36</v>
      </c>
      <c r="AF227" s="107" t="s">
        <v>37</v>
      </c>
      <c r="AG227" s="158">
        <f>SUMIFS(Import!AG$2:AG$237,Import!$F$2:$F$237,$F227,Import!$G$2:$G$237,$G227)</f>
        <v>48</v>
      </c>
      <c r="AH227" s="107">
        <f>SUMIFS(Import!AH$2:AH$237,Import!$F$2:$F$237,$F227,Import!$G$2:$G$237,$G227)</f>
        <v>18.18</v>
      </c>
      <c r="AI227" s="117">
        <f>SUMIFS(Import!AI$2:AI$237,Import!$F$2:$F$237,$F227,Import!$G$2:$G$237,$G227)</f>
        <v>28.74</v>
      </c>
      <c r="AN227" s="107">
        <f ca="1">SUMIFS(Import!AN$2:AN$166,Import!$F$2:$F$166,$F227,Import!$G$2:$G$166,$G227)</f>
        <v>0</v>
      </c>
      <c r="AO227" s="107">
        <f ca="1">SUMIFS(Import!AO$2:AO$166,Import!$F$2:$F$166,$F227,Import!$G$2:$G$166,$G227)</f>
        <v>0</v>
      </c>
      <c r="AP227" s="107">
        <f ca="1">SUMIFS(Import!AP$2:AP$166,Import!$F$2:$F$166,$F227,Import!$G$2:$G$166,$G227)</f>
        <v>0</v>
      </c>
      <c r="AU227" s="107">
        <f ca="1">SUMIFS(Import!AU$2:AU$166,Import!$F$2:$F$166,$F227,Import!$G$2:$G$166,$G227)</f>
        <v>0</v>
      </c>
      <c r="AV227" s="107">
        <f ca="1">SUMIFS(Import!AV$2:AV$166,Import!$F$2:$F$166,$F227,Import!$G$2:$G$166,$G227)</f>
        <v>0</v>
      </c>
      <c r="AW227" s="107">
        <f ca="1">SUMIFS(Import!AW$2:AW$166,Import!$F$2:$F$166,$F227,Import!$G$2:$G$166,$G227)</f>
        <v>0</v>
      </c>
      <c r="BB227" s="107">
        <f ca="1">SUMIFS(Import!BB$2:BB$166,Import!$F$2:$F$166,$F227,Import!$G$2:$G$166,$G227)</f>
        <v>0</v>
      </c>
      <c r="BC227" s="107">
        <f ca="1">SUMIFS(Import!BC$2:BC$166,Import!$F$2:$F$166,$F227,Import!$G$2:$G$166,$G227)</f>
        <v>0</v>
      </c>
      <c r="BD227" s="107">
        <f ca="1">SUMIFS(Import!BD$2:BD$166,Import!$F$2:$F$166,$F227,Import!$G$2:$G$166,$G227)</f>
        <v>0</v>
      </c>
      <c r="BI227" s="107">
        <f ca="1">SUMIFS(Import!BI$2:BI$166,Import!$F$2:$F$166,$F227,Import!$G$2:$G$166,$G227)</f>
        <v>0</v>
      </c>
      <c r="BJ227" s="107">
        <f ca="1">SUMIFS(Import!BJ$2:BJ$166,Import!$F$2:$F$166,$F227,Import!$G$2:$G$166,$G227)</f>
        <v>0</v>
      </c>
      <c r="BK227" s="107">
        <f ca="1">SUMIFS(Import!BK$2:BK$166,Import!$F$2:$F$166,$F227,Import!$G$2:$G$166,$G227)</f>
        <v>0</v>
      </c>
      <c r="BP227" s="107">
        <f ca="1">SUMIFS(Import!BP$2:BP$166,Import!$F$2:$F$166,$F227,Import!$G$2:$G$166,$G227)</f>
        <v>0</v>
      </c>
      <c r="BQ227" s="107">
        <f ca="1">SUMIFS(Import!BQ$2:BQ$166,Import!$F$2:$F$166,$F227,Import!$G$2:$G$166,$G227)</f>
        <v>0</v>
      </c>
      <c r="BR227" s="107">
        <f ca="1">SUMIFS(Import!BR$2:BR$166,Import!$F$2:$F$166,$F227,Import!$G$2:$G$166,$G227)</f>
        <v>0</v>
      </c>
      <c r="BW227" s="107">
        <f ca="1">SUMIFS(Import!BW$2:BW$166,Import!$F$2:$F$166,$F227,Import!$G$2:$G$166,$G227)</f>
        <v>0</v>
      </c>
      <c r="BX227" s="107">
        <f ca="1">SUMIFS(Import!BX$2:BX$166,Import!$F$2:$F$166,$F227,Import!$G$2:$G$166,$G227)</f>
        <v>0</v>
      </c>
      <c r="BY227" s="107">
        <f ca="1">SUMIFS(Import!BY$2:BY$166,Import!$F$2:$F$166,$F227,Import!$G$2:$G$166,$G227)</f>
        <v>0</v>
      </c>
      <c r="CD227" s="107">
        <f ca="1">SUMIFS(Import!CD$2:CD$166,Import!$F$2:$F$166,$F227,Import!$G$2:$G$166,$G227)</f>
        <v>0</v>
      </c>
      <c r="CE227" s="107">
        <f ca="1">SUMIFS(Import!CE$2:CE$166,Import!$F$2:$F$166,$F227,Import!$G$2:$G$166,$G227)</f>
        <v>0</v>
      </c>
      <c r="CF227" s="107">
        <f ca="1">SUMIFS(Import!CF$2:CF$166,Import!$F$2:$F$166,$F227,Import!$G$2:$G$166,$G227)</f>
        <v>0</v>
      </c>
      <c r="CK227" s="107">
        <f ca="1">SUMIFS(Import!CK$2:CK$166,Import!$F$2:$F$166,$F227,Import!$G$2:$G$166,$G227)</f>
        <v>0</v>
      </c>
      <c r="CL227" s="107">
        <f ca="1">SUMIFS(Import!CL$2:CL$166,Import!$F$2:$F$166,$F227,Import!$G$2:$G$166,$G227)</f>
        <v>0</v>
      </c>
      <c r="CM227" s="107">
        <f ca="1">SUMIFS(Import!CM$2:CM$166,Import!$F$2:$F$166,$F227,Import!$G$2:$G$166,$G227)</f>
        <v>0</v>
      </c>
      <c r="CR227" s="107">
        <f ca="1">SUMIFS(Import!CR$2:CR$166,Import!$F$2:$F$166,$F227,Import!$G$2:$G$166,$G227)</f>
        <v>0</v>
      </c>
      <c r="CS227" s="107">
        <f ca="1">SUMIFS(Import!CS$2:CS$166,Import!$F$2:$F$166,$F227,Import!$G$2:$G$166,$G227)</f>
        <v>0</v>
      </c>
      <c r="CT227" s="107">
        <f ca="1">SUMIFS(Import!CT$2:CT$166,Import!$F$2:$F$166,$F227,Import!$G$2:$G$166,$G227)</f>
        <v>0</v>
      </c>
    </row>
    <row r="228" spans="1:98" s="82" customFormat="1" ht="14" thickBot="1" x14ac:dyDescent="0.2">
      <c r="A228" s="108" t="s">
        <v>28</v>
      </c>
      <c r="B228" s="82" t="s">
        <v>29</v>
      </c>
      <c r="C228" s="82">
        <v>1</v>
      </c>
      <c r="D228" s="82" t="s">
        <v>30</v>
      </c>
      <c r="E228" s="82">
        <v>56</v>
      </c>
      <c r="F228" s="82" t="s">
        <v>84</v>
      </c>
      <c r="G228" s="82">
        <v>2</v>
      </c>
      <c r="H228" s="155">
        <f>IF(SUMIFS(Import!H$2:H$237,Import!$F$2:$F$237,$F228,Import!$G$2:$G$237,$G228)=0,Data_T1!$H228,SUMIFS(Import!H$2:H$237,Import!$F$2:$F$237,$F228,Import!$G$2:$G$237,$G228))</f>
        <v>261</v>
      </c>
      <c r="I228" s="155">
        <f>SUMIFS(Import!I$2:I$237,Import!$F$2:$F$237,$F228,Import!$G$2:$G$237,$G228)</f>
        <v>71</v>
      </c>
      <c r="J228" s="82">
        <f>SUMIFS(Import!J$2:J$237,Import!$F$2:$F$237,$F228,Import!$G$2:$G$237,$G228)</f>
        <v>27.2</v>
      </c>
      <c r="K228" s="155">
        <f>SUMIFS(Import!K$2:K$237,Import!$F$2:$F$237,$F228,Import!$G$2:$G$237,$G228)</f>
        <v>190</v>
      </c>
      <c r="L228" s="82">
        <f>SUMIFS(Import!L$2:L$237,Import!$F$2:$F$237,$F228,Import!$G$2:$G$237,$G228)</f>
        <v>72.8</v>
      </c>
      <c r="M228" s="155">
        <f>SUMIFS(Import!M$2:M$237,Import!$F$2:$F$237,$F228,Import!$G$2:$G$237,$G228)</f>
        <v>0</v>
      </c>
      <c r="N228" s="82">
        <f>SUMIFS(Import!N$2:N$237,Import!$F$2:$F$237,$F228,Import!$G$2:$G$237,$G228)</f>
        <v>0</v>
      </c>
      <c r="O228" s="82">
        <f>SUMIFS(Import!O$2:O$237,Import!$F$2:$F$237,$F228,Import!$G$2:$G$237,$G228)</f>
        <v>0</v>
      </c>
      <c r="P228" s="155">
        <f>SUMIFS(Import!P$2:P$237,Import!$F$2:$F$237,$F228,Import!$G$2:$G$237,$G228)</f>
        <v>2</v>
      </c>
      <c r="Q228" s="82">
        <f>SUMIFS(Import!Q$2:Q$237,Import!$F$2:$F$237,$F228,Import!$G$2:$G$237,$G228)</f>
        <v>0.77</v>
      </c>
      <c r="R228" s="82">
        <f>SUMIFS(Import!R$2:R$237,Import!$F$2:$F$237,$F228,Import!$G$2:$G$237,$G228)</f>
        <v>1.05</v>
      </c>
      <c r="S228" s="155">
        <f>SUMIFS(Import!S$2:S$237,Import!$F$2:$F$237,$F228,Import!$G$2:$G$237,$G228)</f>
        <v>188</v>
      </c>
      <c r="T228" s="82">
        <f>SUMIFS(Import!T$2:T$237,Import!$F$2:$F$237,$F228,Import!$G$2:$G$237,$G228)</f>
        <v>72.03</v>
      </c>
      <c r="U228" s="82">
        <f>SUMIFS(Import!U$2:U$237,Import!$F$2:$F$237,$F228,Import!$G$2:$G$237,$G228)</f>
        <v>98.95</v>
      </c>
      <c r="V228" s="82">
        <v>1</v>
      </c>
      <c r="W228" s="82" t="s">
        <v>32</v>
      </c>
      <c r="X228" s="82" t="s">
        <v>33</v>
      </c>
      <c r="Y228" s="82" t="s">
        <v>34</v>
      </c>
      <c r="Z228" s="159">
        <f>SUMIFS(Import!Z$2:Z$237,Import!$F$2:$F$237,$F228,Import!$G$2:$G$237,$G228)</f>
        <v>153</v>
      </c>
      <c r="AA228" s="82">
        <f>SUMIFS(Import!AA$2:AA$237,Import!$F$2:$F$237,$F228,Import!$G$2:$G$237,$G228)</f>
        <v>58.62</v>
      </c>
      <c r="AB228" s="170">
        <f>SUMIFS(Import!AB$2:AB$237,Import!$F$2:$F$237,$F228,Import!$G$2:$G$237,$G228)</f>
        <v>81.38</v>
      </c>
      <c r="AC228" s="82">
        <v>2</v>
      </c>
      <c r="AD228" s="82" t="s">
        <v>35</v>
      </c>
      <c r="AE228" s="82" t="s">
        <v>36</v>
      </c>
      <c r="AF228" s="82" t="s">
        <v>37</v>
      </c>
      <c r="AG228" s="159">
        <f>SUMIFS(Import!AG$2:AG$237,Import!$F$2:$F$237,$F228,Import!$G$2:$G$237,$G228)</f>
        <v>35</v>
      </c>
      <c r="AH228" s="82">
        <f>SUMIFS(Import!AH$2:AH$237,Import!$F$2:$F$237,$F228,Import!$G$2:$G$237,$G228)</f>
        <v>13.41</v>
      </c>
      <c r="AI228" s="119">
        <f>SUMIFS(Import!AI$2:AI$237,Import!$F$2:$F$237,$F228,Import!$G$2:$G$237,$G228)</f>
        <v>18.62</v>
      </c>
      <c r="AN228" s="82">
        <f ca="1">SUMIFS(Import!AN$2:AN$166,Import!$F$2:$F$166,$F228,Import!$G$2:$G$166,$G228)</f>
        <v>0</v>
      </c>
      <c r="AO228" s="82">
        <f ca="1">SUMIFS(Import!AO$2:AO$166,Import!$F$2:$F$166,$F228,Import!$G$2:$G$166,$G228)</f>
        <v>0</v>
      </c>
      <c r="AP228" s="82">
        <f ca="1">SUMIFS(Import!AP$2:AP$166,Import!$F$2:$F$166,$F228,Import!$G$2:$G$166,$G228)</f>
        <v>0</v>
      </c>
      <c r="AU228" s="82">
        <f ca="1">SUMIFS(Import!AU$2:AU$166,Import!$F$2:$F$166,$F228,Import!$G$2:$G$166,$G228)</f>
        <v>0</v>
      </c>
      <c r="AV228" s="82">
        <f ca="1">SUMIFS(Import!AV$2:AV$166,Import!$F$2:$F$166,$F228,Import!$G$2:$G$166,$G228)</f>
        <v>0</v>
      </c>
      <c r="AW228" s="82">
        <f ca="1">SUMIFS(Import!AW$2:AW$166,Import!$F$2:$F$166,$F228,Import!$G$2:$G$166,$G228)</f>
        <v>0</v>
      </c>
      <c r="BB228" s="82">
        <f ca="1">SUMIFS(Import!BB$2:BB$166,Import!$F$2:$F$166,$F228,Import!$G$2:$G$166,$G228)</f>
        <v>0</v>
      </c>
      <c r="BC228" s="82">
        <f ca="1">SUMIFS(Import!BC$2:BC$166,Import!$F$2:$F$166,$F228,Import!$G$2:$G$166,$G228)</f>
        <v>0</v>
      </c>
      <c r="BD228" s="82">
        <f ca="1">SUMIFS(Import!BD$2:BD$166,Import!$F$2:$F$166,$F228,Import!$G$2:$G$166,$G228)</f>
        <v>0</v>
      </c>
      <c r="BI228" s="82">
        <f ca="1">SUMIFS(Import!BI$2:BI$166,Import!$F$2:$F$166,$F228,Import!$G$2:$G$166,$G228)</f>
        <v>0</v>
      </c>
      <c r="BJ228" s="82">
        <f ca="1">SUMIFS(Import!BJ$2:BJ$166,Import!$F$2:$F$166,$F228,Import!$G$2:$G$166,$G228)</f>
        <v>0</v>
      </c>
      <c r="BK228" s="82">
        <f ca="1">SUMIFS(Import!BK$2:BK$166,Import!$F$2:$F$166,$F228,Import!$G$2:$G$166,$G228)</f>
        <v>0</v>
      </c>
      <c r="BP228" s="82">
        <f ca="1">SUMIFS(Import!BP$2:BP$166,Import!$F$2:$F$166,$F228,Import!$G$2:$G$166,$G228)</f>
        <v>0</v>
      </c>
      <c r="BQ228" s="82">
        <f ca="1">SUMIFS(Import!BQ$2:BQ$166,Import!$F$2:$F$166,$F228,Import!$G$2:$G$166,$G228)</f>
        <v>0</v>
      </c>
      <c r="BR228" s="82">
        <f ca="1">SUMIFS(Import!BR$2:BR$166,Import!$F$2:$F$166,$F228,Import!$G$2:$G$166,$G228)</f>
        <v>0</v>
      </c>
      <c r="BW228" s="82">
        <f ca="1">SUMIFS(Import!BW$2:BW$166,Import!$F$2:$F$166,$F228,Import!$G$2:$G$166,$G228)</f>
        <v>0</v>
      </c>
      <c r="BX228" s="82">
        <f ca="1">SUMIFS(Import!BX$2:BX$166,Import!$F$2:$F$166,$F228,Import!$G$2:$G$166,$G228)</f>
        <v>0</v>
      </c>
      <c r="BY228" s="82">
        <f ca="1">SUMIFS(Import!BY$2:BY$166,Import!$F$2:$F$166,$F228,Import!$G$2:$G$166,$G228)</f>
        <v>0</v>
      </c>
      <c r="CD228" s="82">
        <f ca="1">SUMIFS(Import!CD$2:CD$166,Import!$F$2:$F$166,$F228,Import!$G$2:$G$166,$G228)</f>
        <v>0</v>
      </c>
      <c r="CE228" s="82">
        <f ca="1">SUMIFS(Import!CE$2:CE$166,Import!$F$2:$F$166,$F228,Import!$G$2:$G$166,$G228)</f>
        <v>0</v>
      </c>
      <c r="CF228" s="82">
        <f ca="1">SUMIFS(Import!CF$2:CF$166,Import!$F$2:$F$166,$F228,Import!$G$2:$G$166,$G228)</f>
        <v>0</v>
      </c>
      <c r="CK228" s="82">
        <f ca="1">SUMIFS(Import!CK$2:CK$166,Import!$F$2:$F$166,$F228,Import!$G$2:$G$166,$G228)</f>
        <v>0</v>
      </c>
      <c r="CL228" s="82">
        <f ca="1">SUMIFS(Import!CL$2:CL$166,Import!$F$2:$F$166,$F228,Import!$G$2:$G$166,$G228)</f>
        <v>0</v>
      </c>
      <c r="CM228" s="82">
        <f ca="1">SUMIFS(Import!CM$2:CM$166,Import!$F$2:$F$166,$F228,Import!$G$2:$G$166,$G228)</f>
        <v>0</v>
      </c>
      <c r="CR228" s="82">
        <f ca="1">SUMIFS(Import!CR$2:CR$166,Import!$F$2:$F$166,$F228,Import!$G$2:$G$166,$G228)</f>
        <v>0</v>
      </c>
      <c r="CS228" s="82">
        <f ca="1">SUMIFS(Import!CS$2:CS$166,Import!$F$2:$F$166,$F228,Import!$G$2:$G$166,$G228)</f>
        <v>0</v>
      </c>
      <c r="CT228" s="82">
        <f ca="1">SUMIFS(Import!CT$2:CT$166,Import!$F$2:$F$166,$F228,Import!$G$2:$G$166,$G228)</f>
        <v>0</v>
      </c>
    </row>
    <row r="229" spans="1:98" s="107" customFormat="1" x14ac:dyDescent="0.15">
      <c r="A229" s="106" t="s">
        <v>28</v>
      </c>
      <c r="B229" s="107" t="s">
        <v>29</v>
      </c>
      <c r="C229" s="107">
        <v>1</v>
      </c>
      <c r="D229" s="107" t="s">
        <v>30</v>
      </c>
      <c r="E229" s="107">
        <v>57</v>
      </c>
      <c r="F229" s="107" t="s">
        <v>85</v>
      </c>
      <c r="G229" s="107">
        <v>1</v>
      </c>
      <c r="H229" s="154">
        <f>IF(SUMIFS(Import!H$2:H$237,Import!$F$2:$F$237,$F229,Import!$G$2:$G$237,$G229)=0,Data_T1!$H229,SUMIFS(Import!H$2:H$237,Import!$F$2:$F$237,$F229,Import!$G$2:$G$237,$G229))</f>
        <v>956</v>
      </c>
      <c r="I229" s="154">
        <f>SUMIFS(Import!I$2:I$237,Import!$F$2:$F$237,$F229,Import!$G$2:$G$237,$G229)</f>
        <v>393</v>
      </c>
      <c r="J229" s="107">
        <f>SUMIFS(Import!J$2:J$237,Import!$F$2:$F$237,$F229,Import!$G$2:$G$237,$G229)</f>
        <v>41.11</v>
      </c>
      <c r="K229" s="154">
        <f>SUMIFS(Import!K$2:K$237,Import!$F$2:$F$237,$F229,Import!$G$2:$G$237,$G229)</f>
        <v>563</v>
      </c>
      <c r="L229" s="107">
        <f>SUMIFS(Import!L$2:L$237,Import!$F$2:$F$237,$F229,Import!$G$2:$G$237,$G229)</f>
        <v>58.89</v>
      </c>
      <c r="M229" s="154">
        <f>SUMIFS(Import!M$2:M$237,Import!$F$2:$F$237,$F229,Import!$G$2:$G$237,$G229)</f>
        <v>11</v>
      </c>
      <c r="N229" s="107">
        <f>SUMIFS(Import!N$2:N$237,Import!$F$2:$F$237,$F229,Import!$G$2:$G$237,$G229)</f>
        <v>1.1499999999999999</v>
      </c>
      <c r="O229" s="107">
        <f>SUMIFS(Import!O$2:O$237,Import!$F$2:$F$237,$F229,Import!$G$2:$G$237,$G229)</f>
        <v>1.95</v>
      </c>
      <c r="P229" s="154">
        <f>SUMIFS(Import!P$2:P$237,Import!$F$2:$F$237,$F229,Import!$G$2:$G$237,$G229)</f>
        <v>9</v>
      </c>
      <c r="Q229" s="107">
        <f>SUMIFS(Import!Q$2:Q$237,Import!$F$2:$F$237,$F229,Import!$G$2:$G$237,$G229)</f>
        <v>0.94</v>
      </c>
      <c r="R229" s="107">
        <f>SUMIFS(Import!R$2:R$237,Import!$F$2:$F$237,$F229,Import!$G$2:$G$237,$G229)</f>
        <v>1.6</v>
      </c>
      <c r="S229" s="154">
        <f>SUMIFS(Import!S$2:S$237,Import!$F$2:$F$237,$F229,Import!$G$2:$G$237,$G229)</f>
        <v>543</v>
      </c>
      <c r="T229" s="107">
        <f>SUMIFS(Import!T$2:T$237,Import!$F$2:$F$237,$F229,Import!$G$2:$G$237,$G229)</f>
        <v>56.8</v>
      </c>
      <c r="U229" s="107">
        <f>SUMIFS(Import!U$2:U$237,Import!$F$2:$F$237,$F229,Import!$G$2:$G$237,$G229)</f>
        <v>96.45</v>
      </c>
      <c r="V229" s="107">
        <v>1</v>
      </c>
      <c r="W229" s="107" t="s">
        <v>32</v>
      </c>
      <c r="X229" s="107" t="s">
        <v>33</v>
      </c>
      <c r="Y229" s="107" t="s">
        <v>34</v>
      </c>
      <c r="Z229" s="158">
        <f>SUMIFS(Import!Z$2:Z$237,Import!$F$2:$F$237,$F229,Import!$G$2:$G$237,$G229)</f>
        <v>257</v>
      </c>
      <c r="AA229" s="107">
        <f>SUMIFS(Import!AA$2:AA$237,Import!$F$2:$F$237,$F229,Import!$G$2:$G$237,$G229)</f>
        <v>26.88</v>
      </c>
      <c r="AB229" s="173">
        <f>SUMIFS(Import!AB$2:AB$237,Import!$F$2:$F$237,$F229,Import!$G$2:$G$237,$G229)</f>
        <v>47.33</v>
      </c>
      <c r="AC229" s="107">
        <v>2</v>
      </c>
      <c r="AD229" s="107" t="s">
        <v>35</v>
      </c>
      <c r="AE229" s="107" t="s">
        <v>36</v>
      </c>
      <c r="AF229" s="107" t="s">
        <v>37</v>
      </c>
      <c r="AG229" s="158">
        <f>SUMIFS(Import!AG$2:AG$237,Import!$F$2:$F$237,$F229,Import!$G$2:$G$237,$G229)</f>
        <v>286</v>
      </c>
      <c r="AH229" s="107">
        <f>SUMIFS(Import!AH$2:AH$237,Import!$F$2:$F$237,$F229,Import!$G$2:$G$237,$G229)</f>
        <v>29.92</v>
      </c>
      <c r="AI229" s="117">
        <f>SUMIFS(Import!AI$2:AI$237,Import!$F$2:$F$237,$F229,Import!$G$2:$G$237,$G229)</f>
        <v>52.67</v>
      </c>
      <c r="AN229" s="107">
        <f ca="1">SUMIFS(Import!AN$2:AN$166,Import!$F$2:$F$166,$F229,Import!$G$2:$G$166,$G229)</f>
        <v>0</v>
      </c>
      <c r="AO229" s="107">
        <f ca="1">SUMIFS(Import!AO$2:AO$166,Import!$F$2:$F$166,$F229,Import!$G$2:$G$166,$G229)</f>
        <v>0</v>
      </c>
      <c r="AP229" s="107">
        <f ca="1">SUMIFS(Import!AP$2:AP$166,Import!$F$2:$F$166,$F229,Import!$G$2:$G$166,$G229)</f>
        <v>0</v>
      </c>
      <c r="AU229" s="107">
        <f ca="1">SUMIFS(Import!AU$2:AU$166,Import!$F$2:$F$166,$F229,Import!$G$2:$G$166,$G229)</f>
        <v>0</v>
      </c>
      <c r="AV229" s="107">
        <f ca="1">SUMIFS(Import!AV$2:AV$166,Import!$F$2:$F$166,$F229,Import!$G$2:$G$166,$G229)</f>
        <v>0</v>
      </c>
      <c r="AW229" s="107">
        <f ca="1">SUMIFS(Import!AW$2:AW$166,Import!$F$2:$F$166,$F229,Import!$G$2:$G$166,$G229)</f>
        <v>0</v>
      </c>
      <c r="BB229" s="107">
        <f ca="1">SUMIFS(Import!BB$2:BB$166,Import!$F$2:$F$166,$F229,Import!$G$2:$G$166,$G229)</f>
        <v>0</v>
      </c>
      <c r="BC229" s="107">
        <f ca="1">SUMIFS(Import!BC$2:BC$166,Import!$F$2:$F$166,$F229,Import!$G$2:$G$166,$G229)</f>
        <v>0</v>
      </c>
      <c r="BD229" s="107">
        <f ca="1">SUMIFS(Import!BD$2:BD$166,Import!$F$2:$F$166,$F229,Import!$G$2:$G$166,$G229)</f>
        <v>0</v>
      </c>
      <c r="BI229" s="107">
        <f ca="1">SUMIFS(Import!BI$2:BI$166,Import!$F$2:$F$166,$F229,Import!$G$2:$G$166,$G229)</f>
        <v>0</v>
      </c>
      <c r="BJ229" s="107">
        <f ca="1">SUMIFS(Import!BJ$2:BJ$166,Import!$F$2:$F$166,$F229,Import!$G$2:$G$166,$G229)</f>
        <v>0</v>
      </c>
      <c r="BK229" s="107">
        <f ca="1">SUMIFS(Import!BK$2:BK$166,Import!$F$2:$F$166,$F229,Import!$G$2:$G$166,$G229)</f>
        <v>0</v>
      </c>
      <c r="BP229" s="107">
        <f ca="1">SUMIFS(Import!BP$2:BP$166,Import!$F$2:$F$166,$F229,Import!$G$2:$G$166,$G229)</f>
        <v>0</v>
      </c>
      <c r="BQ229" s="107">
        <f ca="1">SUMIFS(Import!BQ$2:BQ$166,Import!$F$2:$F$166,$F229,Import!$G$2:$G$166,$G229)</f>
        <v>0</v>
      </c>
      <c r="BR229" s="107">
        <f ca="1">SUMIFS(Import!BR$2:BR$166,Import!$F$2:$F$166,$F229,Import!$G$2:$G$166,$G229)</f>
        <v>0</v>
      </c>
      <c r="BW229" s="107">
        <f ca="1">SUMIFS(Import!BW$2:BW$166,Import!$F$2:$F$166,$F229,Import!$G$2:$G$166,$G229)</f>
        <v>0</v>
      </c>
      <c r="BX229" s="107">
        <f ca="1">SUMIFS(Import!BX$2:BX$166,Import!$F$2:$F$166,$F229,Import!$G$2:$G$166,$G229)</f>
        <v>0</v>
      </c>
      <c r="BY229" s="107">
        <f ca="1">SUMIFS(Import!BY$2:BY$166,Import!$F$2:$F$166,$F229,Import!$G$2:$G$166,$G229)</f>
        <v>0</v>
      </c>
      <c r="CD229" s="107">
        <f ca="1">SUMIFS(Import!CD$2:CD$166,Import!$F$2:$F$166,$F229,Import!$G$2:$G$166,$G229)</f>
        <v>0</v>
      </c>
      <c r="CE229" s="107">
        <f ca="1">SUMIFS(Import!CE$2:CE$166,Import!$F$2:$F$166,$F229,Import!$G$2:$G$166,$G229)</f>
        <v>0</v>
      </c>
      <c r="CF229" s="107">
        <f ca="1">SUMIFS(Import!CF$2:CF$166,Import!$F$2:$F$166,$F229,Import!$G$2:$G$166,$G229)</f>
        <v>0</v>
      </c>
      <c r="CK229" s="107">
        <f ca="1">SUMIFS(Import!CK$2:CK$166,Import!$F$2:$F$166,$F229,Import!$G$2:$G$166,$G229)</f>
        <v>0</v>
      </c>
      <c r="CL229" s="107">
        <f ca="1">SUMIFS(Import!CL$2:CL$166,Import!$F$2:$F$166,$F229,Import!$G$2:$G$166,$G229)</f>
        <v>0</v>
      </c>
      <c r="CM229" s="107">
        <f ca="1">SUMIFS(Import!CM$2:CM$166,Import!$F$2:$F$166,$F229,Import!$G$2:$G$166,$G229)</f>
        <v>0</v>
      </c>
      <c r="CR229" s="107">
        <f ca="1">SUMIFS(Import!CR$2:CR$166,Import!$F$2:$F$166,$F229,Import!$G$2:$G$166,$G229)</f>
        <v>0</v>
      </c>
      <c r="CS229" s="107">
        <f ca="1">SUMIFS(Import!CS$2:CS$166,Import!$F$2:$F$166,$F229,Import!$G$2:$G$166,$G229)</f>
        <v>0</v>
      </c>
      <c r="CT229" s="107">
        <f ca="1">SUMIFS(Import!CT$2:CT$166,Import!$F$2:$F$166,$F229,Import!$G$2:$G$166,$G229)</f>
        <v>0</v>
      </c>
    </row>
    <row r="230" spans="1:98" s="25" customFormat="1" x14ac:dyDescent="0.15">
      <c r="A230" s="109" t="s">
        <v>28</v>
      </c>
      <c r="B230" s="25" t="s">
        <v>29</v>
      </c>
      <c r="C230" s="25">
        <v>1</v>
      </c>
      <c r="D230" s="25" t="s">
        <v>30</v>
      </c>
      <c r="E230" s="25">
        <v>57</v>
      </c>
      <c r="F230" s="25" t="s">
        <v>85</v>
      </c>
      <c r="G230" s="25">
        <v>2</v>
      </c>
      <c r="H230" s="156">
        <f>IF(SUMIFS(Import!H$2:H$237,Import!$F$2:$F$237,$F230,Import!$G$2:$G$237,$G230)=0,Data_T1!$H230,SUMIFS(Import!H$2:H$237,Import!$F$2:$F$237,$F230,Import!$G$2:$G$237,$G230))</f>
        <v>147</v>
      </c>
      <c r="I230" s="156">
        <f>SUMIFS(Import!I$2:I$237,Import!$F$2:$F$237,$F230,Import!$G$2:$G$237,$G230)</f>
        <v>80</v>
      </c>
      <c r="J230" s="25">
        <f>SUMIFS(Import!J$2:J$237,Import!$F$2:$F$237,$F230,Import!$G$2:$G$237,$G230)</f>
        <v>54.42</v>
      </c>
      <c r="K230" s="156">
        <f>SUMIFS(Import!K$2:K$237,Import!$F$2:$F$237,$F230,Import!$G$2:$G$237,$G230)</f>
        <v>67</v>
      </c>
      <c r="L230" s="25">
        <f>SUMIFS(Import!L$2:L$237,Import!$F$2:$F$237,$F230,Import!$G$2:$G$237,$G230)</f>
        <v>45.58</v>
      </c>
      <c r="M230" s="156">
        <f>SUMIFS(Import!M$2:M$237,Import!$F$2:$F$237,$F230,Import!$G$2:$G$237,$G230)</f>
        <v>0</v>
      </c>
      <c r="N230" s="25">
        <f>SUMIFS(Import!N$2:N$237,Import!$F$2:$F$237,$F230,Import!$G$2:$G$237,$G230)</f>
        <v>0</v>
      </c>
      <c r="O230" s="25">
        <f>SUMIFS(Import!O$2:O$237,Import!$F$2:$F$237,$F230,Import!$G$2:$G$237,$G230)</f>
        <v>0</v>
      </c>
      <c r="P230" s="156">
        <f>SUMIFS(Import!P$2:P$237,Import!$F$2:$F$237,$F230,Import!$G$2:$G$237,$G230)</f>
        <v>4</v>
      </c>
      <c r="Q230" s="25">
        <f>SUMIFS(Import!Q$2:Q$237,Import!$F$2:$F$237,$F230,Import!$G$2:$G$237,$G230)</f>
        <v>2.72</v>
      </c>
      <c r="R230" s="25">
        <f>SUMIFS(Import!R$2:R$237,Import!$F$2:$F$237,$F230,Import!$G$2:$G$237,$G230)</f>
        <v>5.97</v>
      </c>
      <c r="S230" s="156">
        <f>SUMIFS(Import!S$2:S$237,Import!$F$2:$F$237,$F230,Import!$G$2:$G$237,$G230)</f>
        <v>63</v>
      </c>
      <c r="T230" s="25">
        <f>SUMIFS(Import!T$2:T$237,Import!$F$2:$F$237,$F230,Import!$G$2:$G$237,$G230)</f>
        <v>42.86</v>
      </c>
      <c r="U230" s="25">
        <f>SUMIFS(Import!U$2:U$237,Import!$F$2:$F$237,$F230,Import!$G$2:$G$237,$G230)</f>
        <v>94.03</v>
      </c>
      <c r="V230" s="25">
        <v>1</v>
      </c>
      <c r="W230" s="25" t="s">
        <v>32</v>
      </c>
      <c r="X230" s="25" t="s">
        <v>33</v>
      </c>
      <c r="Y230" s="25" t="s">
        <v>34</v>
      </c>
      <c r="Z230" s="160">
        <f>SUMIFS(Import!Z$2:Z$237,Import!$F$2:$F$237,$F230,Import!$G$2:$G$237,$G230)</f>
        <v>34</v>
      </c>
      <c r="AA230" s="25">
        <f>SUMIFS(Import!AA$2:AA$237,Import!$F$2:$F$237,$F230,Import!$G$2:$G$237,$G230)</f>
        <v>23.13</v>
      </c>
      <c r="AB230" s="176">
        <f>SUMIFS(Import!AB$2:AB$237,Import!$F$2:$F$237,$F230,Import!$G$2:$G$237,$G230)</f>
        <v>53.97</v>
      </c>
      <c r="AC230" s="25">
        <v>2</v>
      </c>
      <c r="AD230" s="25" t="s">
        <v>35</v>
      </c>
      <c r="AE230" s="25" t="s">
        <v>36</v>
      </c>
      <c r="AF230" s="25" t="s">
        <v>37</v>
      </c>
      <c r="AG230" s="160">
        <f>SUMIFS(Import!AG$2:AG$237,Import!$F$2:$F$237,$F230,Import!$G$2:$G$237,$G230)</f>
        <v>29</v>
      </c>
      <c r="AH230" s="25">
        <f>SUMIFS(Import!AH$2:AH$237,Import!$F$2:$F$237,$F230,Import!$G$2:$G$237,$G230)</f>
        <v>19.73</v>
      </c>
      <c r="AI230" s="118">
        <f>SUMIFS(Import!AI$2:AI$237,Import!$F$2:$F$237,$F230,Import!$G$2:$G$237,$G230)</f>
        <v>46.03</v>
      </c>
      <c r="AN230" s="25">
        <f ca="1">SUMIFS(Import!AN$2:AN$166,Import!$F$2:$F$166,$F230,Import!$G$2:$G$166,$G230)</f>
        <v>0</v>
      </c>
      <c r="AO230" s="25">
        <f ca="1">SUMIFS(Import!AO$2:AO$166,Import!$F$2:$F$166,$F230,Import!$G$2:$G$166,$G230)</f>
        <v>0</v>
      </c>
      <c r="AP230" s="25">
        <f ca="1">SUMIFS(Import!AP$2:AP$166,Import!$F$2:$F$166,$F230,Import!$G$2:$G$166,$G230)</f>
        <v>0</v>
      </c>
      <c r="AU230" s="25">
        <f ca="1">SUMIFS(Import!AU$2:AU$166,Import!$F$2:$F$166,$F230,Import!$G$2:$G$166,$G230)</f>
        <v>0</v>
      </c>
      <c r="AV230" s="25">
        <f ca="1">SUMIFS(Import!AV$2:AV$166,Import!$F$2:$F$166,$F230,Import!$G$2:$G$166,$G230)</f>
        <v>0</v>
      </c>
      <c r="AW230" s="25">
        <f ca="1">SUMIFS(Import!AW$2:AW$166,Import!$F$2:$F$166,$F230,Import!$G$2:$G$166,$G230)</f>
        <v>0</v>
      </c>
      <c r="BB230" s="25">
        <f ca="1">SUMIFS(Import!BB$2:BB$166,Import!$F$2:$F$166,$F230,Import!$G$2:$G$166,$G230)</f>
        <v>0</v>
      </c>
      <c r="BC230" s="25">
        <f ca="1">SUMIFS(Import!BC$2:BC$166,Import!$F$2:$F$166,$F230,Import!$G$2:$G$166,$G230)</f>
        <v>0</v>
      </c>
      <c r="BD230" s="25">
        <f ca="1">SUMIFS(Import!BD$2:BD$166,Import!$F$2:$F$166,$F230,Import!$G$2:$G$166,$G230)</f>
        <v>0</v>
      </c>
      <c r="BI230" s="25">
        <f ca="1">SUMIFS(Import!BI$2:BI$166,Import!$F$2:$F$166,$F230,Import!$G$2:$G$166,$G230)</f>
        <v>0</v>
      </c>
      <c r="BJ230" s="25">
        <f ca="1">SUMIFS(Import!BJ$2:BJ$166,Import!$F$2:$F$166,$F230,Import!$G$2:$G$166,$G230)</f>
        <v>0</v>
      </c>
      <c r="BK230" s="25">
        <f ca="1">SUMIFS(Import!BK$2:BK$166,Import!$F$2:$F$166,$F230,Import!$G$2:$G$166,$G230)</f>
        <v>0</v>
      </c>
      <c r="BP230" s="25">
        <f ca="1">SUMIFS(Import!BP$2:BP$166,Import!$F$2:$F$166,$F230,Import!$G$2:$G$166,$G230)</f>
        <v>0</v>
      </c>
      <c r="BQ230" s="25">
        <f ca="1">SUMIFS(Import!BQ$2:BQ$166,Import!$F$2:$F$166,$F230,Import!$G$2:$G$166,$G230)</f>
        <v>0</v>
      </c>
      <c r="BR230" s="25">
        <f ca="1">SUMIFS(Import!BR$2:BR$166,Import!$F$2:$F$166,$F230,Import!$G$2:$G$166,$G230)</f>
        <v>0</v>
      </c>
      <c r="BW230" s="25">
        <f ca="1">SUMIFS(Import!BW$2:BW$166,Import!$F$2:$F$166,$F230,Import!$G$2:$G$166,$G230)</f>
        <v>0</v>
      </c>
      <c r="BX230" s="25">
        <f ca="1">SUMIFS(Import!BX$2:BX$166,Import!$F$2:$F$166,$F230,Import!$G$2:$G$166,$G230)</f>
        <v>0</v>
      </c>
      <c r="BY230" s="25">
        <f ca="1">SUMIFS(Import!BY$2:BY$166,Import!$F$2:$F$166,$F230,Import!$G$2:$G$166,$G230)</f>
        <v>0</v>
      </c>
      <c r="CD230" s="25">
        <f ca="1">SUMIFS(Import!CD$2:CD$166,Import!$F$2:$F$166,$F230,Import!$G$2:$G$166,$G230)</f>
        <v>0</v>
      </c>
      <c r="CE230" s="25">
        <f ca="1">SUMIFS(Import!CE$2:CE$166,Import!$F$2:$F$166,$F230,Import!$G$2:$G$166,$G230)</f>
        <v>0</v>
      </c>
      <c r="CF230" s="25">
        <f ca="1">SUMIFS(Import!CF$2:CF$166,Import!$F$2:$F$166,$F230,Import!$G$2:$G$166,$G230)</f>
        <v>0</v>
      </c>
      <c r="CK230" s="25">
        <f ca="1">SUMIFS(Import!CK$2:CK$166,Import!$F$2:$F$166,$F230,Import!$G$2:$G$166,$G230)</f>
        <v>0</v>
      </c>
      <c r="CL230" s="25">
        <f ca="1">SUMIFS(Import!CL$2:CL$166,Import!$F$2:$F$166,$F230,Import!$G$2:$G$166,$G230)</f>
        <v>0</v>
      </c>
      <c r="CM230" s="25">
        <f ca="1">SUMIFS(Import!CM$2:CM$166,Import!$F$2:$F$166,$F230,Import!$G$2:$G$166,$G230)</f>
        <v>0</v>
      </c>
      <c r="CR230" s="25">
        <f ca="1">SUMIFS(Import!CR$2:CR$166,Import!$F$2:$F$166,$F230,Import!$G$2:$G$166,$G230)</f>
        <v>0</v>
      </c>
      <c r="CS230" s="25">
        <f ca="1">SUMIFS(Import!CS$2:CS$166,Import!$F$2:$F$166,$F230,Import!$G$2:$G$166,$G230)</f>
        <v>0</v>
      </c>
      <c r="CT230" s="25">
        <f ca="1">SUMIFS(Import!CT$2:CT$166,Import!$F$2:$F$166,$F230,Import!$G$2:$G$166,$G230)</f>
        <v>0</v>
      </c>
    </row>
    <row r="231" spans="1:98" s="25" customFormat="1" x14ac:dyDescent="0.15">
      <c r="A231" s="109" t="s">
        <v>28</v>
      </c>
      <c r="B231" s="25" t="s">
        <v>29</v>
      </c>
      <c r="C231" s="25">
        <v>1</v>
      </c>
      <c r="D231" s="25" t="s">
        <v>30</v>
      </c>
      <c r="E231" s="25">
        <v>57</v>
      </c>
      <c r="F231" s="25" t="s">
        <v>85</v>
      </c>
      <c r="G231" s="25">
        <v>3</v>
      </c>
      <c r="H231" s="156">
        <f>IF(SUMIFS(Import!H$2:H$237,Import!$F$2:$F$237,$F231,Import!$G$2:$G$237,$G231)=0,Data_T1!$H231,SUMIFS(Import!H$2:H$237,Import!$F$2:$F$237,$F231,Import!$G$2:$G$237,$G231))</f>
        <v>132</v>
      </c>
      <c r="I231" s="156">
        <f>SUMIFS(Import!I$2:I$237,Import!$F$2:$F$237,$F231,Import!$G$2:$G$237,$G231)</f>
        <v>63</v>
      </c>
      <c r="J231" s="25">
        <f>SUMIFS(Import!J$2:J$237,Import!$F$2:$F$237,$F231,Import!$G$2:$G$237,$G231)</f>
        <v>47.73</v>
      </c>
      <c r="K231" s="156">
        <f>SUMIFS(Import!K$2:K$237,Import!$F$2:$F$237,$F231,Import!$G$2:$G$237,$G231)</f>
        <v>69</v>
      </c>
      <c r="L231" s="25">
        <f>SUMIFS(Import!L$2:L$237,Import!$F$2:$F$237,$F231,Import!$G$2:$G$237,$G231)</f>
        <v>52.27</v>
      </c>
      <c r="M231" s="156">
        <f>SUMIFS(Import!M$2:M$237,Import!$F$2:$F$237,$F231,Import!$G$2:$G$237,$G231)</f>
        <v>0</v>
      </c>
      <c r="N231" s="25">
        <f>SUMIFS(Import!N$2:N$237,Import!$F$2:$F$237,$F231,Import!$G$2:$G$237,$G231)</f>
        <v>0</v>
      </c>
      <c r="O231" s="25">
        <f>SUMIFS(Import!O$2:O$237,Import!$F$2:$F$237,$F231,Import!$G$2:$G$237,$G231)</f>
        <v>0</v>
      </c>
      <c r="P231" s="156">
        <f>SUMIFS(Import!P$2:P$237,Import!$F$2:$F$237,$F231,Import!$G$2:$G$237,$G231)</f>
        <v>0</v>
      </c>
      <c r="Q231" s="25">
        <f>SUMIFS(Import!Q$2:Q$237,Import!$F$2:$F$237,$F231,Import!$G$2:$G$237,$G231)</f>
        <v>0</v>
      </c>
      <c r="R231" s="25">
        <f>SUMIFS(Import!R$2:R$237,Import!$F$2:$F$237,$F231,Import!$G$2:$G$237,$G231)</f>
        <v>0</v>
      </c>
      <c r="S231" s="156">
        <f>SUMIFS(Import!S$2:S$237,Import!$F$2:$F$237,$F231,Import!$G$2:$G$237,$G231)</f>
        <v>69</v>
      </c>
      <c r="T231" s="25">
        <f>SUMIFS(Import!T$2:T$237,Import!$F$2:$F$237,$F231,Import!$G$2:$G$237,$G231)</f>
        <v>52.27</v>
      </c>
      <c r="U231" s="25">
        <f>SUMIFS(Import!U$2:U$237,Import!$F$2:$F$237,$F231,Import!$G$2:$G$237,$G231)</f>
        <v>100</v>
      </c>
      <c r="V231" s="25">
        <v>1</v>
      </c>
      <c r="W231" s="25" t="s">
        <v>32</v>
      </c>
      <c r="X231" s="25" t="s">
        <v>33</v>
      </c>
      <c r="Y231" s="25" t="s">
        <v>34</v>
      </c>
      <c r="Z231" s="160">
        <f>SUMIFS(Import!Z$2:Z$237,Import!$F$2:$F$237,$F231,Import!$G$2:$G$237,$G231)</f>
        <v>25</v>
      </c>
      <c r="AA231" s="25">
        <f>SUMIFS(Import!AA$2:AA$237,Import!$F$2:$F$237,$F231,Import!$G$2:$G$237,$G231)</f>
        <v>18.940000000000001</v>
      </c>
      <c r="AB231" s="176">
        <f>SUMIFS(Import!AB$2:AB$237,Import!$F$2:$F$237,$F231,Import!$G$2:$G$237,$G231)</f>
        <v>36.229999999999997</v>
      </c>
      <c r="AC231" s="25">
        <v>2</v>
      </c>
      <c r="AD231" s="25" t="s">
        <v>35</v>
      </c>
      <c r="AE231" s="25" t="s">
        <v>36</v>
      </c>
      <c r="AF231" s="25" t="s">
        <v>37</v>
      </c>
      <c r="AG231" s="160">
        <f>SUMIFS(Import!AG$2:AG$237,Import!$F$2:$F$237,$F231,Import!$G$2:$G$237,$G231)</f>
        <v>44</v>
      </c>
      <c r="AH231" s="25">
        <f>SUMIFS(Import!AH$2:AH$237,Import!$F$2:$F$237,$F231,Import!$G$2:$G$237,$G231)</f>
        <v>33.33</v>
      </c>
      <c r="AI231" s="118">
        <f>SUMIFS(Import!AI$2:AI$237,Import!$F$2:$F$237,$F231,Import!$G$2:$G$237,$G231)</f>
        <v>63.77</v>
      </c>
      <c r="AN231" s="25">
        <f ca="1">SUMIFS(Import!AN$2:AN$166,Import!$F$2:$F$166,$F231,Import!$G$2:$G$166,$G231)</f>
        <v>0</v>
      </c>
      <c r="AO231" s="25">
        <f ca="1">SUMIFS(Import!AO$2:AO$166,Import!$F$2:$F$166,$F231,Import!$G$2:$G$166,$G231)</f>
        <v>0</v>
      </c>
      <c r="AP231" s="25">
        <f ca="1">SUMIFS(Import!AP$2:AP$166,Import!$F$2:$F$166,$F231,Import!$G$2:$G$166,$G231)</f>
        <v>0</v>
      </c>
      <c r="AU231" s="25">
        <f ca="1">SUMIFS(Import!AU$2:AU$166,Import!$F$2:$F$166,$F231,Import!$G$2:$G$166,$G231)</f>
        <v>0</v>
      </c>
      <c r="AV231" s="25">
        <f ca="1">SUMIFS(Import!AV$2:AV$166,Import!$F$2:$F$166,$F231,Import!$G$2:$G$166,$G231)</f>
        <v>0</v>
      </c>
      <c r="AW231" s="25">
        <f ca="1">SUMIFS(Import!AW$2:AW$166,Import!$F$2:$F$166,$F231,Import!$G$2:$G$166,$G231)</f>
        <v>0</v>
      </c>
      <c r="BB231" s="25">
        <f ca="1">SUMIFS(Import!BB$2:BB$166,Import!$F$2:$F$166,$F231,Import!$G$2:$G$166,$G231)</f>
        <v>0</v>
      </c>
      <c r="BC231" s="25">
        <f ca="1">SUMIFS(Import!BC$2:BC$166,Import!$F$2:$F$166,$F231,Import!$G$2:$G$166,$G231)</f>
        <v>0</v>
      </c>
      <c r="BD231" s="25">
        <f ca="1">SUMIFS(Import!BD$2:BD$166,Import!$F$2:$F$166,$F231,Import!$G$2:$G$166,$G231)</f>
        <v>0</v>
      </c>
      <c r="BI231" s="25">
        <f ca="1">SUMIFS(Import!BI$2:BI$166,Import!$F$2:$F$166,$F231,Import!$G$2:$G$166,$G231)</f>
        <v>0</v>
      </c>
      <c r="BJ231" s="25">
        <f ca="1">SUMIFS(Import!BJ$2:BJ$166,Import!$F$2:$F$166,$F231,Import!$G$2:$G$166,$G231)</f>
        <v>0</v>
      </c>
      <c r="BK231" s="25">
        <f ca="1">SUMIFS(Import!BK$2:BK$166,Import!$F$2:$F$166,$F231,Import!$G$2:$G$166,$G231)</f>
        <v>0</v>
      </c>
      <c r="BP231" s="25">
        <f ca="1">SUMIFS(Import!BP$2:BP$166,Import!$F$2:$F$166,$F231,Import!$G$2:$G$166,$G231)</f>
        <v>0</v>
      </c>
      <c r="BQ231" s="25">
        <f ca="1">SUMIFS(Import!BQ$2:BQ$166,Import!$F$2:$F$166,$F231,Import!$G$2:$G$166,$G231)</f>
        <v>0</v>
      </c>
      <c r="BR231" s="25">
        <f ca="1">SUMIFS(Import!BR$2:BR$166,Import!$F$2:$F$166,$F231,Import!$G$2:$G$166,$G231)</f>
        <v>0</v>
      </c>
      <c r="BW231" s="25">
        <f ca="1">SUMIFS(Import!BW$2:BW$166,Import!$F$2:$F$166,$F231,Import!$G$2:$G$166,$G231)</f>
        <v>0</v>
      </c>
      <c r="BX231" s="25">
        <f ca="1">SUMIFS(Import!BX$2:BX$166,Import!$F$2:$F$166,$F231,Import!$G$2:$G$166,$G231)</f>
        <v>0</v>
      </c>
      <c r="BY231" s="25">
        <f ca="1">SUMIFS(Import!BY$2:BY$166,Import!$F$2:$F$166,$F231,Import!$G$2:$G$166,$G231)</f>
        <v>0</v>
      </c>
      <c r="CD231" s="25">
        <f ca="1">SUMIFS(Import!CD$2:CD$166,Import!$F$2:$F$166,$F231,Import!$G$2:$G$166,$G231)</f>
        <v>0</v>
      </c>
      <c r="CE231" s="25">
        <f ca="1">SUMIFS(Import!CE$2:CE$166,Import!$F$2:$F$166,$F231,Import!$G$2:$G$166,$G231)</f>
        <v>0</v>
      </c>
      <c r="CF231" s="25">
        <f ca="1">SUMIFS(Import!CF$2:CF$166,Import!$F$2:$F$166,$F231,Import!$G$2:$G$166,$G231)</f>
        <v>0</v>
      </c>
      <c r="CK231" s="25">
        <f ca="1">SUMIFS(Import!CK$2:CK$166,Import!$F$2:$F$166,$F231,Import!$G$2:$G$166,$G231)</f>
        <v>0</v>
      </c>
      <c r="CL231" s="25">
        <f ca="1">SUMIFS(Import!CL$2:CL$166,Import!$F$2:$F$166,$F231,Import!$G$2:$G$166,$G231)</f>
        <v>0</v>
      </c>
      <c r="CM231" s="25">
        <f ca="1">SUMIFS(Import!CM$2:CM$166,Import!$F$2:$F$166,$F231,Import!$G$2:$G$166,$G231)</f>
        <v>0</v>
      </c>
      <c r="CR231" s="25">
        <f ca="1">SUMIFS(Import!CR$2:CR$166,Import!$F$2:$F$166,$F231,Import!$G$2:$G$166,$G231)</f>
        <v>0</v>
      </c>
      <c r="CS231" s="25">
        <f ca="1">SUMIFS(Import!CS$2:CS$166,Import!$F$2:$F$166,$F231,Import!$G$2:$G$166,$G231)</f>
        <v>0</v>
      </c>
      <c r="CT231" s="25">
        <f ca="1">SUMIFS(Import!CT$2:CT$166,Import!$F$2:$F$166,$F231,Import!$G$2:$G$166,$G231)</f>
        <v>0</v>
      </c>
    </row>
    <row r="232" spans="1:98" s="25" customFormat="1" x14ac:dyDescent="0.15">
      <c r="A232" s="109" t="s">
        <v>28</v>
      </c>
      <c r="B232" s="25" t="s">
        <v>29</v>
      </c>
      <c r="C232" s="25">
        <v>1</v>
      </c>
      <c r="D232" s="25" t="s">
        <v>30</v>
      </c>
      <c r="E232" s="25">
        <v>57</v>
      </c>
      <c r="F232" s="25" t="s">
        <v>85</v>
      </c>
      <c r="G232" s="25">
        <v>4</v>
      </c>
      <c r="H232" s="156">
        <f>IF(SUMIFS(Import!H$2:H$237,Import!$F$2:$F$237,$F232,Import!$G$2:$G$237,$G232)=0,Data_T1!$H232,SUMIFS(Import!H$2:H$237,Import!$F$2:$F$237,$F232,Import!$G$2:$G$237,$G232))</f>
        <v>132</v>
      </c>
      <c r="I232" s="156">
        <f>SUMIFS(Import!I$2:I$237,Import!$F$2:$F$237,$F232,Import!$G$2:$G$237,$G232)</f>
        <v>51</v>
      </c>
      <c r="J232" s="25">
        <f>SUMIFS(Import!J$2:J$237,Import!$F$2:$F$237,$F232,Import!$G$2:$G$237,$G232)</f>
        <v>38.64</v>
      </c>
      <c r="K232" s="156">
        <f>SUMIFS(Import!K$2:K$237,Import!$F$2:$F$237,$F232,Import!$G$2:$G$237,$G232)</f>
        <v>81</v>
      </c>
      <c r="L232" s="25">
        <f>SUMIFS(Import!L$2:L$237,Import!$F$2:$F$237,$F232,Import!$G$2:$G$237,$G232)</f>
        <v>61.36</v>
      </c>
      <c r="M232" s="156">
        <f>SUMIFS(Import!M$2:M$237,Import!$F$2:$F$237,$F232,Import!$G$2:$G$237,$G232)</f>
        <v>0</v>
      </c>
      <c r="N232" s="25">
        <f>SUMIFS(Import!N$2:N$237,Import!$F$2:$F$237,$F232,Import!$G$2:$G$237,$G232)</f>
        <v>0</v>
      </c>
      <c r="O232" s="25">
        <f>SUMIFS(Import!O$2:O$237,Import!$F$2:$F$237,$F232,Import!$G$2:$G$237,$G232)</f>
        <v>0</v>
      </c>
      <c r="P232" s="156">
        <f>SUMIFS(Import!P$2:P$237,Import!$F$2:$F$237,$F232,Import!$G$2:$G$237,$G232)</f>
        <v>1</v>
      </c>
      <c r="Q232" s="25">
        <f>SUMIFS(Import!Q$2:Q$237,Import!$F$2:$F$237,$F232,Import!$G$2:$G$237,$G232)</f>
        <v>0.76</v>
      </c>
      <c r="R232" s="25">
        <f>SUMIFS(Import!R$2:R$237,Import!$F$2:$F$237,$F232,Import!$G$2:$G$237,$G232)</f>
        <v>1.23</v>
      </c>
      <c r="S232" s="156">
        <f>SUMIFS(Import!S$2:S$237,Import!$F$2:$F$237,$F232,Import!$G$2:$G$237,$G232)</f>
        <v>80</v>
      </c>
      <c r="T232" s="25">
        <f>SUMIFS(Import!T$2:T$237,Import!$F$2:$F$237,$F232,Import!$G$2:$G$237,$G232)</f>
        <v>60.61</v>
      </c>
      <c r="U232" s="25">
        <f>SUMIFS(Import!U$2:U$237,Import!$F$2:$F$237,$F232,Import!$G$2:$G$237,$G232)</f>
        <v>98.77</v>
      </c>
      <c r="V232" s="25">
        <v>1</v>
      </c>
      <c r="W232" s="25" t="s">
        <v>32</v>
      </c>
      <c r="X232" s="25" t="s">
        <v>33</v>
      </c>
      <c r="Y232" s="25" t="s">
        <v>34</v>
      </c>
      <c r="Z232" s="160">
        <f>SUMIFS(Import!Z$2:Z$237,Import!$F$2:$F$237,$F232,Import!$G$2:$G$237,$G232)</f>
        <v>23</v>
      </c>
      <c r="AA232" s="25">
        <f>SUMIFS(Import!AA$2:AA$237,Import!$F$2:$F$237,$F232,Import!$G$2:$G$237,$G232)</f>
        <v>17.420000000000002</v>
      </c>
      <c r="AB232" s="176">
        <f>SUMIFS(Import!AB$2:AB$237,Import!$F$2:$F$237,$F232,Import!$G$2:$G$237,$G232)</f>
        <v>28.75</v>
      </c>
      <c r="AC232" s="25">
        <v>2</v>
      </c>
      <c r="AD232" s="25" t="s">
        <v>35</v>
      </c>
      <c r="AE232" s="25" t="s">
        <v>36</v>
      </c>
      <c r="AF232" s="25" t="s">
        <v>37</v>
      </c>
      <c r="AG232" s="160">
        <f>SUMIFS(Import!AG$2:AG$237,Import!$F$2:$F$237,$F232,Import!$G$2:$G$237,$G232)</f>
        <v>57</v>
      </c>
      <c r="AH232" s="25">
        <f>SUMIFS(Import!AH$2:AH$237,Import!$F$2:$F$237,$F232,Import!$G$2:$G$237,$G232)</f>
        <v>43.18</v>
      </c>
      <c r="AI232" s="118">
        <f>SUMIFS(Import!AI$2:AI$237,Import!$F$2:$F$237,$F232,Import!$G$2:$G$237,$G232)</f>
        <v>71.25</v>
      </c>
      <c r="AN232" s="25">
        <f ca="1">SUMIFS(Import!AN$2:AN$166,Import!$F$2:$F$166,$F232,Import!$G$2:$G$166,$G232)</f>
        <v>0</v>
      </c>
      <c r="AO232" s="25">
        <f ca="1">SUMIFS(Import!AO$2:AO$166,Import!$F$2:$F$166,$F232,Import!$G$2:$G$166,$G232)</f>
        <v>0</v>
      </c>
      <c r="AP232" s="25">
        <f ca="1">SUMIFS(Import!AP$2:AP$166,Import!$F$2:$F$166,$F232,Import!$G$2:$G$166,$G232)</f>
        <v>0</v>
      </c>
      <c r="AU232" s="25">
        <f ca="1">SUMIFS(Import!AU$2:AU$166,Import!$F$2:$F$166,$F232,Import!$G$2:$G$166,$G232)</f>
        <v>0</v>
      </c>
      <c r="AV232" s="25">
        <f ca="1">SUMIFS(Import!AV$2:AV$166,Import!$F$2:$F$166,$F232,Import!$G$2:$G$166,$G232)</f>
        <v>0</v>
      </c>
      <c r="AW232" s="25">
        <f ca="1">SUMIFS(Import!AW$2:AW$166,Import!$F$2:$F$166,$F232,Import!$G$2:$G$166,$G232)</f>
        <v>0</v>
      </c>
      <c r="BB232" s="25">
        <f ca="1">SUMIFS(Import!BB$2:BB$166,Import!$F$2:$F$166,$F232,Import!$G$2:$G$166,$G232)</f>
        <v>0</v>
      </c>
      <c r="BC232" s="25">
        <f ca="1">SUMIFS(Import!BC$2:BC$166,Import!$F$2:$F$166,$F232,Import!$G$2:$G$166,$G232)</f>
        <v>0</v>
      </c>
      <c r="BD232" s="25">
        <f ca="1">SUMIFS(Import!BD$2:BD$166,Import!$F$2:$F$166,$F232,Import!$G$2:$G$166,$G232)</f>
        <v>0</v>
      </c>
      <c r="BI232" s="25">
        <f ca="1">SUMIFS(Import!BI$2:BI$166,Import!$F$2:$F$166,$F232,Import!$G$2:$G$166,$G232)</f>
        <v>0</v>
      </c>
      <c r="BJ232" s="25">
        <f ca="1">SUMIFS(Import!BJ$2:BJ$166,Import!$F$2:$F$166,$F232,Import!$G$2:$G$166,$G232)</f>
        <v>0</v>
      </c>
      <c r="BK232" s="25">
        <f ca="1">SUMIFS(Import!BK$2:BK$166,Import!$F$2:$F$166,$F232,Import!$G$2:$G$166,$G232)</f>
        <v>0</v>
      </c>
      <c r="BP232" s="25">
        <f ca="1">SUMIFS(Import!BP$2:BP$166,Import!$F$2:$F$166,$F232,Import!$G$2:$G$166,$G232)</f>
        <v>0</v>
      </c>
      <c r="BQ232" s="25">
        <f ca="1">SUMIFS(Import!BQ$2:BQ$166,Import!$F$2:$F$166,$F232,Import!$G$2:$G$166,$G232)</f>
        <v>0</v>
      </c>
      <c r="BR232" s="25">
        <f ca="1">SUMIFS(Import!BR$2:BR$166,Import!$F$2:$F$166,$F232,Import!$G$2:$G$166,$G232)</f>
        <v>0</v>
      </c>
      <c r="BW232" s="25">
        <f ca="1">SUMIFS(Import!BW$2:BW$166,Import!$F$2:$F$166,$F232,Import!$G$2:$G$166,$G232)</f>
        <v>0</v>
      </c>
      <c r="BX232" s="25">
        <f ca="1">SUMIFS(Import!BX$2:BX$166,Import!$F$2:$F$166,$F232,Import!$G$2:$G$166,$G232)</f>
        <v>0</v>
      </c>
      <c r="BY232" s="25">
        <f ca="1">SUMIFS(Import!BY$2:BY$166,Import!$F$2:$F$166,$F232,Import!$G$2:$G$166,$G232)</f>
        <v>0</v>
      </c>
      <c r="CD232" s="25">
        <f ca="1">SUMIFS(Import!CD$2:CD$166,Import!$F$2:$F$166,$F232,Import!$G$2:$G$166,$G232)</f>
        <v>0</v>
      </c>
      <c r="CE232" s="25">
        <f ca="1">SUMIFS(Import!CE$2:CE$166,Import!$F$2:$F$166,$F232,Import!$G$2:$G$166,$G232)</f>
        <v>0</v>
      </c>
      <c r="CF232" s="25">
        <f ca="1">SUMIFS(Import!CF$2:CF$166,Import!$F$2:$F$166,$F232,Import!$G$2:$G$166,$G232)</f>
        <v>0</v>
      </c>
      <c r="CK232" s="25">
        <f ca="1">SUMIFS(Import!CK$2:CK$166,Import!$F$2:$F$166,$F232,Import!$G$2:$G$166,$G232)</f>
        <v>0</v>
      </c>
      <c r="CL232" s="25">
        <f ca="1">SUMIFS(Import!CL$2:CL$166,Import!$F$2:$F$166,$F232,Import!$G$2:$G$166,$G232)</f>
        <v>0</v>
      </c>
      <c r="CM232" s="25">
        <f ca="1">SUMIFS(Import!CM$2:CM$166,Import!$F$2:$F$166,$F232,Import!$G$2:$G$166,$G232)</f>
        <v>0</v>
      </c>
      <c r="CR232" s="25">
        <f ca="1">SUMIFS(Import!CR$2:CR$166,Import!$F$2:$F$166,$F232,Import!$G$2:$G$166,$G232)</f>
        <v>0</v>
      </c>
      <c r="CS232" s="25">
        <f ca="1">SUMIFS(Import!CS$2:CS$166,Import!$F$2:$F$166,$F232,Import!$G$2:$G$166,$G232)</f>
        <v>0</v>
      </c>
      <c r="CT232" s="25">
        <f ca="1">SUMIFS(Import!CT$2:CT$166,Import!$F$2:$F$166,$F232,Import!$G$2:$G$166,$G232)</f>
        <v>0</v>
      </c>
    </row>
    <row r="233" spans="1:98" s="25" customFormat="1" x14ac:dyDescent="0.15">
      <c r="A233" s="109" t="s">
        <v>28</v>
      </c>
      <c r="B233" s="25" t="s">
        <v>29</v>
      </c>
      <c r="C233" s="25">
        <v>1</v>
      </c>
      <c r="D233" s="25" t="s">
        <v>30</v>
      </c>
      <c r="E233" s="25">
        <v>57</v>
      </c>
      <c r="F233" s="25" t="s">
        <v>85</v>
      </c>
      <c r="G233" s="25">
        <v>5</v>
      </c>
      <c r="H233" s="156">
        <f>IF(SUMIFS(Import!H$2:H$237,Import!$F$2:$F$237,$F233,Import!$G$2:$G$237,$G233)=0,Data_T1!$H233,SUMIFS(Import!H$2:H$237,Import!$F$2:$F$237,$F233,Import!$G$2:$G$237,$G233))</f>
        <v>128</v>
      </c>
      <c r="I233" s="156">
        <f>SUMIFS(Import!I$2:I$237,Import!$F$2:$F$237,$F233,Import!$G$2:$G$237,$G233)</f>
        <v>47</v>
      </c>
      <c r="J233" s="25">
        <f>SUMIFS(Import!J$2:J$237,Import!$F$2:$F$237,$F233,Import!$G$2:$G$237,$G233)</f>
        <v>36.72</v>
      </c>
      <c r="K233" s="156">
        <f>SUMIFS(Import!K$2:K$237,Import!$F$2:$F$237,$F233,Import!$G$2:$G$237,$G233)</f>
        <v>81</v>
      </c>
      <c r="L233" s="25">
        <f>SUMIFS(Import!L$2:L$237,Import!$F$2:$F$237,$F233,Import!$G$2:$G$237,$G233)</f>
        <v>63.28</v>
      </c>
      <c r="M233" s="156">
        <f>SUMIFS(Import!M$2:M$237,Import!$F$2:$F$237,$F233,Import!$G$2:$G$237,$G233)</f>
        <v>0</v>
      </c>
      <c r="N233" s="25">
        <f>SUMIFS(Import!N$2:N$237,Import!$F$2:$F$237,$F233,Import!$G$2:$G$237,$G233)</f>
        <v>0</v>
      </c>
      <c r="O233" s="25">
        <f>SUMIFS(Import!O$2:O$237,Import!$F$2:$F$237,$F233,Import!$G$2:$G$237,$G233)</f>
        <v>0</v>
      </c>
      <c r="P233" s="156">
        <f>SUMIFS(Import!P$2:P$237,Import!$F$2:$F$237,$F233,Import!$G$2:$G$237,$G233)</f>
        <v>0</v>
      </c>
      <c r="Q233" s="25">
        <f>SUMIFS(Import!Q$2:Q$237,Import!$F$2:$F$237,$F233,Import!$G$2:$G$237,$G233)</f>
        <v>0</v>
      </c>
      <c r="R233" s="25">
        <f>SUMIFS(Import!R$2:R$237,Import!$F$2:$F$237,$F233,Import!$G$2:$G$237,$G233)</f>
        <v>0</v>
      </c>
      <c r="S233" s="156">
        <f>SUMIFS(Import!S$2:S$237,Import!$F$2:$F$237,$F233,Import!$G$2:$G$237,$G233)</f>
        <v>81</v>
      </c>
      <c r="T233" s="25">
        <f>SUMIFS(Import!T$2:T$237,Import!$F$2:$F$237,$F233,Import!$G$2:$G$237,$G233)</f>
        <v>63.28</v>
      </c>
      <c r="U233" s="25">
        <f>SUMIFS(Import!U$2:U$237,Import!$F$2:$F$237,$F233,Import!$G$2:$G$237,$G233)</f>
        <v>100</v>
      </c>
      <c r="V233" s="25">
        <v>1</v>
      </c>
      <c r="W233" s="25" t="s">
        <v>32</v>
      </c>
      <c r="X233" s="25" t="s">
        <v>33</v>
      </c>
      <c r="Y233" s="25" t="s">
        <v>34</v>
      </c>
      <c r="Z233" s="160">
        <f>SUMIFS(Import!Z$2:Z$237,Import!$F$2:$F$237,$F233,Import!$G$2:$G$237,$G233)</f>
        <v>54</v>
      </c>
      <c r="AA233" s="25">
        <f>SUMIFS(Import!AA$2:AA$237,Import!$F$2:$F$237,$F233,Import!$G$2:$G$237,$G233)</f>
        <v>42.19</v>
      </c>
      <c r="AB233" s="176">
        <f>SUMIFS(Import!AB$2:AB$237,Import!$F$2:$F$237,$F233,Import!$G$2:$G$237,$G233)</f>
        <v>66.67</v>
      </c>
      <c r="AC233" s="25">
        <v>2</v>
      </c>
      <c r="AD233" s="25" t="s">
        <v>35</v>
      </c>
      <c r="AE233" s="25" t="s">
        <v>36</v>
      </c>
      <c r="AF233" s="25" t="s">
        <v>37</v>
      </c>
      <c r="AG233" s="160">
        <f>SUMIFS(Import!AG$2:AG$237,Import!$F$2:$F$237,$F233,Import!$G$2:$G$237,$G233)</f>
        <v>27</v>
      </c>
      <c r="AH233" s="25">
        <f>SUMIFS(Import!AH$2:AH$237,Import!$F$2:$F$237,$F233,Import!$G$2:$G$237,$G233)</f>
        <v>21.09</v>
      </c>
      <c r="AI233" s="118">
        <f>SUMIFS(Import!AI$2:AI$237,Import!$F$2:$F$237,$F233,Import!$G$2:$G$237,$G233)</f>
        <v>33.33</v>
      </c>
      <c r="AN233" s="25">
        <f ca="1">SUMIFS(Import!AN$2:AN$166,Import!$F$2:$F$166,$F233,Import!$G$2:$G$166,$G233)</f>
        <v>0</v>
      </c>
      <c r="AO233" s="25">
        <f ca="1">SUMIFS(Import!AO$2:AO$166,Import!$F$2:$F$166,$F233,Import!$G$2:$G$166,$G233)</f>
        <v>0</v>
      </c>
      <c r="AP233" s="25">
        <f ca="1">SUMIFS(Import!AP$2:AP$166,Import!$F$2:$F$166,$F233,Import!$G$2:$G$166,$G233)</f>
        <v>0</v>
      </c>
      <c r="AU233" s="25">
        <f ca="1">SUMIFS(Import!AU$2:AU$166,Import!$F$2:$F$166,$F233,Import!$G$2:$G$166,$G233)</f>
        <v>0</v>
      </c>
      <c r="AV233" s="25">
        <f ca="1">SUMIFS(Import!AV$2:AV$166,Import!$F$2:$F$166,$F233,Import!$G$2:$G$166,$G233)</f>
        <v>0</v>
      </c>
      <c r="AW233" s="25">
        <f ca="1">SUMIFS(Import!AW$2:AW$166,Import!$F$2:$F$166,$F233,Import!$G$2:$G$166,$G233)</f>
        <v>0</v>
      </c>
      <c r="BB233" s="25">
        <f ca="1">SUMIFS(Import!BB$2:BB$166,Import!$F$2:$F$166,$F233,Import!$G$2:$G$166,$G233)</f>
        <v>0</v>
      </c>
      <c r="BC233" s="25">
        <f ca="1">SUMIFS(Import!BC$2:BC$166,Import!$F$2:$F$166,$F233,Import!$G$2:$G$166,$G233)</f>
        <v>0</v>
      </c>
      <c r="BD233" s="25">
        <f ca="1">SUMIFS(Import!BD$2:BD$166,Import!$F$2:$F$166,$F233,Import!$G$2:$G$166,$G233)</f>
        <v>0</v>
      </c>
      <c r="BI233" s="25">
        <f ca="1">SUMIFS(Import!BI$2:BI$166,Import!$F$2:$F$166,$F233,Import!$G$2:$G$166,$G233)</f>
        <v>0</v>
      </c>
      <c r="BJ233" s="25">
        <f ca="1">SUMIFS(Import!BJ$2:BJ$166,Import!$F$2:$F$166,$F233,Import!$G$2:$G$166,$G233)</f>
        <v>0</v>
      </c>
      <c r="BK233" s="25">
        <f ca="1">SUMIFS(Import!BK$2:BK$166,Import!$F$2:$F$166,$F233,Import!$G$2:$G$166,$G233)</f>
        <v>0</v>
      </c>
      <c r="BP233" s="25">
        <f ca="1">SUMIFS(Import!BP$2:BP$166,Import!$F$2:$F$166,$F233,Import!$G$2:$G$166,$G233)</f>
        <v>0</v>
      </c>
      <c r="BQ233" s="25">
        <f ca="1">SUMIFS(Import!BQ$2:BQ$166,Import!$F$2:$F$166,$F233,Import!$G$2:$G$166,$G233)</f>
        <v>0</v>
      </c>
      <c r="BR233" s="25">
        <f ca="1">SUMIFS(Import!BR$2:BR$166,Import!$F$2:$F$166,$F233,Import!$G$2:$G$166,$G233)</f>
        <v>0</v>
      </c>
      <c r="BW233" s="25">
        <f ca="1">SUMIFS(Import!BW$2:BW$166,Import!$F$2:$F$166,$F233,Import!$G$2:$G$166,$G233)</f>
        <v>0</v>
      </c>
      <c r="BX233" s="25">
        <f ca="1">SUMIFS(Import!BX$2:BX$166,Import!$F$2:$F$166,$F233,Import!$G$2:$G$166,$G233)</f>
        <v>0</v>
      </c>
      <c r="BY233" s="25">
        <f ca="1">SUMIFS(Import!BY$2:BY$166,Import!$F$2:$F$166,$F233,Import!$G$2:$G$166,$G233)</f>
        <v>0</v>
      </c>
      <c r="CD233" s="25">
        <f ca="1">SUMIFS(Import!CD$2:CD$166,Import!$F$2:$F$166,$F233,Import!$G$2:$G$166,$G233)</f>
        <v>0</v>
      </c>
      <c r="CE233" s="25">
        <f ca="1">SUMIFS(Import!CE$2:CE$166,Import!$F$2:$F$166,$F233,Import!$G$2:$G$166,$G233)</f>
        <v>0</v>
      </c>
      <c r="CF233" s="25">
        <f ca="1">SUMIFS(Import!CF$2:CF$166,Import!$F$2:$F$166,$F233,Import!$G$2:$G$166,$G233)</f>
        <v>0</v>
      </c>
      <c r="CK233" s="25">
        <f ca="1">SUMIFS(Import!CK$2:CK$166,Import!$F$2:$F$166,$F233,Import!$G$2:$G$166,$G233)</f>
        <v>0</v>
      </c>
      <c r="CL233" s="25">
        <f ca="1">SUMIFS(Import!CL$2:CL$166,Import!$F$2:$F$166,$F233,Import!$G$2:$G$166,$G233)</f>
        <v>0</v>
      </c>
      <c r="CM233" s="25">
        <f ca="1">SUMIFS(Import!CM$2:CM$166,Import!$F$2:$F$166,$F233,Import!$G$2:$G$166,$G233)</f>
        <v>0</v>
      </c>
      <c r="CR233" s="25">
        <f ca="1">SUMIFS(Import!CR$2:CR$166,Import!$F$2:$F$166,$F233,Import!$G$2:$G$166,$G233)</f>
        <v>0</v>
      </c>
      <c r="CS233" s="25">
        <f ca="1">SUMIFS(Import!CS$2:CS$166,Import!$F$2:$F$166,$F233,Import!$G$2:$G$166,$G233)</f>
        <v>0</v>
      </c>
      <c r="CT233" s="25">
        <f ca="1">SUMIFS(Import!CT$2:CT$166,Import!$F$2:$F$166,$F233,Import!$G$2:$G$166,$G233)</f>
        <v>0</v>
      </c>
    </row>
    <row r="234" spans="1:98" s="82" customFormat="1" ht="14" thickBot="1" x14ac:dyDescent="0.2">
      <c r="A234" s="108" t="s">
        <v>28</v>
      </c>
      <c r="B234" s="82" t="s">
        <v>29</v>
      </c>
      <c r="C234" s="82">
        <v>1</v>
      </c>
      <c r="D234" s="82" t="s">
        <v>30</v>
      </c>
      <c r="E234" s="82">
        <v>57</v>
      </c>
      <c r="F234" s="82" t="s">
        <v>85</v>
      </c>
      <c r="G234" s="82">
        <v>6</v>
      </c>
      <c r="H234" s="155">
        <f>IF(SUMIFS(Import!H$2:H$237,Import!$F$2:$F$237,$F234,Import!$G$2:$G$237,$G234)=0,Data_T1!$H234,SUMIFS(Import!H$2:H$237,Import!$F$2:$F$237,$F234,Import!$G$2:$G$237,$G234))</f>
        <v>70</v>
      </c>
      <c r="I234" s="155">
        <f>SUMIFS(Import!I$2:I$237,Import!$F$2:$F$237,$F234,Import!$G$2:$G$237,$G234)</f>
        <v>26</v>
      </c>
      <c r="J234" s="82">
        <f>SUMIFS(Import!J$2:J$237,Import!$F$2:$F$237,$F234,Import!$G$2:$G$237,$G234)</f>
        <v>37.14</v>
      </c>
      <c r="K234" s="155">
        <f>SUMIFS(Import!K$2:K$237,Import!$F$2:$F$237,$F234,Import!$G$2:$G$237,$G234)</f>
        <v>44</v>
      </c>
      <c r="L234" s="82">
        <f>SUMIFS(Import!L$2:L$237,Import!$F$2:$F$237,$F234,Import!$G$2:$G$237,$G234)</f>
        <v>62.86</v>
      </c>
      <c r="M234" s="155">
        <f>SUMIFS(Import!M$2:M$237,Import!$F$2:$F$237,$F234,Import!$G$2:$G$237,$G234)</f>
        <v>0</v>
      </c>
      <c r="N234" s="82">
        <f>SUMIFS(Import!N$2:N$237,Import!$F$2:$F$237,$F234,Import!$G$2:$G$237,$G234)</f>
        <v>0</v>
      </c>
      <c r="O234" s="82">
        <f>SUMIFS(Import!O$2:O$237,Import!$F$2:$F$237,$F234,Import!$G$2:$G$237,$G234)</f>
        <v>0</v>
      </c>
      <c r="P234" s="155">
        <f>SUMIFS(Import!P$2:P$237,Import!$F$2:$F$237,$F234,Import!$G$2:$G$237,$G234)</f>
        <v>0</v>
      </c>
      <c r="Q234" s="82">
        <f>SUMIFS(Import!Q$2:Q$237,Import!$F$2:$F$237,$F234,Import!$G$2:$G$237,$G234)</f>
        <v>0</v>
      </c>
      <c r="R234" s="82">
        <f>SUMIFS(Import!R$2:R$237,Import!$F$2:$F$237,$F234,Import!$G$2:$G$237,$G234)</f>
        <v>0</v>
      </c>
      <c r="S234" s="155">
        <f>SUMIFS(Import!S$2:S$237,Import!$F$2:$F$237,$F234,Import!$G$2:$G$237,$G234)</f>
        <v>44</v>
      </c>
      <c r="T234" s="82">
        <f>SUMIFS(Import!T$2:T$237,Import!$F$2:$F$237,$F234,Import!$G$2:$G$237,$G234)</f>
        <v>62.86</v>
      </c>
      <c r="U234" s="82">
        <f>SUMIFS(Import!U$2:U$237,Import!$F$2:$F$237,$F234,Import!$G$2:$G$237,$G234)</f>
        <v>100</v>
      </c>
      <c r="V234" s="82">
        <v>1</v>
      </c>
      <c r="W234" s="82" t="s">
        <v>32</v>
      </c>
      <c r="X234" s="82" t="s">
        <v>33</v>
      </c>
      <c r="Y234" s="82" t="s">
        <v>34</v>
      </c>
      <c r="Z234" s="159">
        <f>SUMIFS(Import!Z$2:Z$237,Import!$F$2:$F$237,$F234,Import!$G$2:$G$237,$G234)</f>
        <v>23</v>
      </c>
      <c r="AA234" s="82">
        <f>SUMIFS(Import!AA$2:AA$237,Import!$F$2:$F$237,$F234,Import!$G$2:$G$237,$G234)</f>
        <v>32.86</v>
      </c>
      <c r="AB234" s="170">
        <f>SUMIFS(Import!AB$2:AB$237,Import!$F$2:$F$237,$F234,Import!$G$2:$G$237,$G234)</f>
        <v>52.27</v>
      </c>
      <c r="AC234" s="82">
        <v>2</v>
      </c>
      <c r="AD234" s="82" t="s">
        <v>35</v>
      </c>
      <c r="AE234" s="82" t="s">
        <v>36</v>
      </c>
      <c r="AF234" s="82" t="s">
        <v>37</v>
      </c>
      <c r="AG234" s="159">
        <f>SUMIFS(Import!AG$2:AG$237,Import!$F$2:$F$237,$F234,Import!$G$2:$G$237,$G234)</f>
        <v>21</v>
      </c>
      <c r="AH234" s="82">
        <f>SUMIFS(Import!AH$2:AH$237,Import!$F$2:$F$237,$F234,Import!$G$2:$G$237,$G234)</f>
        <v>30</v>
      </c>
      <c r="AI234" s="119">
        <f>SUMIFS(Import!AI$2:AI$237,Import!$F$2:$F$237,$F234,Import!$G$2:$G$237,$G234)</f>
        <v>47.73</v>
      </c>
      <c r="AN234" s="82">
        <f ca="1">SUMIFS(Import!AN$2:AN$166,Import!$F$2:$F$166,$F234,Import!$G$2:$G$166,$G234)</f>
        <v>0</v>
      </c>
      <c r="AO234" s="82">
        <f ca="1">SUMIFS(Import!AO$2:AO$166,Import!$F$2:$F$166,$F234,Import!$G$2:$G$166,$G234)</f>
        <v>0</v>
      </c>
      <c r="AP234" s="82">
        <f ca="1">SUMIFS(Import!AP$2:AP$166,Import!$F$2:$F$166,$F234,Import!$G$2:$G$166,$G234)</f>
        <v>0</v>
      </c>
      <c r="AU234" s="82">
        <f ca="1">SUMIFS(Import!AU$2:AU$166,Import!$F$2:$F$166,$F234,Import!$G$2:$G$166,$G234)</f>
        <v>0</v>
      </c>
      <c r="AV234" s="82">
        <f ca="1">SUMIFS(Import!AV$2:AV$166,Import!$F$2:$F$166,$F234,Import!$G$2:$G$166,$G234)</f>
        <v>0</v>
      </c>
      <c r="AW234" s="82">
        <f ca="1">SUMIFS(Import!AW$2:AW$166,Import!$F$2:$F$166,$F234,Import!$G$2:$G$166,$G234)</f>
        <v>0</v>
      </c>
      <c r="BB234" s="82">
        <f ca="1">SUMIFS(Import!BB$2:BB$166,Import!$F$2:$F$166,$F234,Import!$G$2:$G$166,$G234)</f>
        <v>0</v>
      </c>
      <c r="BC234" s="82">
        <f ca="1">SUMIFS(Import!BC$2:BC$166,Import!$F$2:$F$166,$F234,Import!$G$2:$G$166,$G234)</f>
        <v>0</v>
      </c>
      <c r="BD234" s="82">
        <f ca="1">SUMIFS(Import!BD$2:BD$166,Import!$F$2:$F$166,$F234,Import!$G$2:$G$166,$G234)</f>
        <v>0</v>
      </c>
      <c r="BI234" s="82">
        <f ca="1">SUMIFS(Import!BI$2:BI$166,Import!$F$2:$F$166,$F234,Import!$G$2:$G$166,$G234)</f>
        <v>0</v>
      </c>
      <c r="BJ234" s="82">
        <f ca="1">SUMIFS(Import!BJ$2:BJ$166,Import!$F$2:$F$166,$F234,Import!$G$2:$G$166,$G234)</f>
        <v>0</v>
      </c>
      <c r="BK234" s="82">
        <f ca="1">SUMIFS(Import!BK$2:BK$166,Import!$F$2:$F$166,$F234,Import!$G$2:$G$166,$G234)</f>
        <v>0</v>
      </c>
      <c r="BP234" s="82">
        <f ca="1">SUMIFS(Import!BP$2:BP$166,Import!$F$2:$F$166,$F234,Import!$G$2:$G$166,$G234)</f>
        <v>0</v>
      </c>
      <c r="BQ234" s="82">
        <f ca="1">SUMIFS(Import!BQ$2:BQ$166,Import!$F$2:$F$166,$F234,Import!$G$2:$G$166,$G234)</f>
        <v>0</v>
      </c>
      <c r="BR234" s="82">
        <f ca="1">SUMIFS(Import!BR$2:BR$166,Import!$F$2:$F$166,$F234,Import!$G$2:$G$166,$G234)</f>
        <v>0</v>
      </c>
      <c r="BW234" s="82">
        <f ca="1">SUMIFS(Import!BW$2:BW$166,Import!$F$2:$F$166,$F234,Import!$G$2:$G$166,$G234)</f>
        <v>0</v>
      </c>
      <c r="BX234" s="82">
        <f ca="1">SUMIFS(Import!BX$2:BX$166,Import!$F$2:$F$166,$F234,Import!$G$2:$G$166,$G234)</f>
        <v>0</v>
      </c>
      <c r="BY234" s="82">
        <f ca="1">SUMIFS(Import!BY$2:BY$166,Import!$F$2:$F$166,$F234,Import!$G$2:$G$166,$G234)</f>
        <v>0</v>
      </c>
      <c r="CD234" s="82">
        <f ca="1">SUMIFS(Import!CD$2:CD$166,Import!$F$2:$F$166,$F234,Import!$G$2:$G$166,$G234)</f>
        <v>0</v>
      </c>
      <c r="CE234" s="82">
        <f ca="1">SUMIFS(Import!CE$2:CE$166,Import!$F$2:$F$166,$F234,Import!$G$2:$G$166,$G234)</f>
        <v>0</v>
      </c>
      <c r="CF234" s="82">
        <f ca="1">SUMIFS(Import!CF$2:CF$166,Import!$F$2:$F$166,$F234,Import!$G$2:$G$166,$G234)</f>
        <v>0</v>
      </c>
      <c r="CK234" s="82">
        <f ca="1">SUMIFS(Import!CK$2:CK$166,Import!$F$2:$F$166,$F234,Import!$G$2:$G$166,$G234)</f>
        <v>0</v>
      </c>
      <c r="CL234" s="82">
        <f ca="1">SUMIFS(Import!CL$2:CL$166,Import!$F$2:$F$166,$F234,Import!$G$2:$G$166,$G234)</f>
        <v>0</v>
      </c>
      <c r="CM234" s="82">
        <f ca="1">SUMIFS(Import!CM$2:CM$166,Import!$F$2:$F$166,$F234,Import!$G$2:$G$166,$G234)</f>
        <v>0</v>
      </c>
      <c r="CR234" s="82">
        <f ca="1">SUMIFS(Import!CR$2:CR$166,Import!$F$2:$F$166,$F234,Import!$G$2:$G$166,$G234)</f>
        <v>0</v>
      </c>
      <c r="CS234" s="82">
        <f ca="1">SUMIFS(Import!CS$2:CS$166,Import!$F$2:$F$166,$F234,Import!$G$2:$G$166,$G234)</f>
        <v>0</v>
      </c>
      <c r="CT234" s="82">
        <f ca="1">SUMIFS(Import!CT$2:CT$166,Import!$F$2:$F$166,$F234,Import!$G$2:$G$166,$G234)</f>
        <v>0</v>
      </c>
    </row>
    <row r="235" spans="1:98" s="107" customFormat="1" x14ac:dyDescent="0.15">
      <c r="A235" s="106" t="s">
        <v>28</v>
      </c>
      <c r="B235" s="107" t="s">
        <v>29</v>
      </c>
      <c r="C235" s="107">
        <v>3</v>
      </c>
      <c r="D235" s="107" t="s">
        <v>40</v>
      </c>
      <c r="E235" s="107">
        <v>58</v>
      </c>
      <c r="F235" s="107" t="s">
        <v>86</v>
      </c>
      <c r="G235" s="107">
        <v>1</v>
      </c>
      <c r="H235" s="154">
        <f>IF(SUMIFS(Import!H$2:H$237,Import!$F$2:$F$237,$F235,Import!$G$2:$G$237,$G235)=0,Data_T1!$H235,SUMIFS(Import!H$2:H$237,Import!$F$2:$F$237,$F235,Import!$G$2:$G$237,$G235))</f>
        <v>1224</v>
      </c>
      <c r="I235" s="154">
        <f>SUMIFS(Import!I$2:I$237,Import!$F$2:$F$237,$F235,Import!$G$2:$G$237,$G235)</f>
        <v>529</v>
      </c>
      <c r="J235" s="107">
        <f>SUMIFS(Import!J$2:J$237,Import!$F$2:$F$237,$F235,Import!$G$2:$G$237,$G235)</f>
        <v>43.22</v>
      </c>
      <c r="K235" s="154">
        <f>SUMIFS(Import!K$2:K$237,Import!$F$2:$F$237,$F235,Import!$G$2:$G$237,$G235)</f>
        <v>695</v>
      </c>
      <c r="L235" s="107">
        <f>SUMIFS(Import!L$2:L$237,Import!$F$2:$F$237,$F235,Import!$G$2:$G$237,$G235)</f>
        <v>56.78</v>
      </c>
      <c r="M235" s="154">
        <f>SUMIFS(Import!M$2:M$237,Import!$F$2:$F$237,$F235,Import!$G$2:$G$237,$G235)</f>
        <v>20</v>
      </c>
      <c r="N235" s="107">
        <f>SUMIFS(Import!N$2:N$237,Import!$F$2:$F$237,$F235,Import!$G$2:$G$237,$G235)</f>
        <v>1.63</v>
      </c>
      <c r="O235" s="107">
        <f>SUMIFS(Import!O$2:O$237,Import!$F$2:$F$237,$F235,Import!$G$2:$G$237,$G235)</f>
        <v>2.88</v>
      </c>
      <c r="P235" s="154">
        <f>SUMIFS(Import!P$2:P$237,Import!$F$2:$F$237,$F235,Import!$G$2:$G$237,$G235)</f>
        <v>18</v>
      </c>
      <c r="Q235" s="107">
        <f>SUMIFS(Import!Q$2:Q$237,Import!$F$2:$F$237,$F235,Import!$G$2:$G$237,$G235)</f>
        <v>1.47</v>
      </c>
      <c r="R235" s="107">
        <f>SUMIFS(Import!R$2:R$237,Import!$F$2:$F$237,$F235,Import!$G$2:$G$237,$G235)</f>
        <v>2.59</v>
      </c>
      <c r="S235" s="154">
        <f>SUMIFS(Import!S$2:S$237,Import!$F$2:$F$237,$F235,Import!$G$2:$G$237,$G235)</f>
        <v>657</v>
      </c>
      <c r="T235" s="107">
        <f>SUMIFS(Import!T$2:T$237,Import!$F$2:$F$237,$F235,Import!$G$2:$G$237,$G235)</f>
        <v>53.68</v>
      </c>
      <c r="U235" s="107">
        <f>SUMIFS(Import!U$2:U$237,Import!$F$2:$F$237,$F235,Import!$G$2:$G$237,$G235)</f>
        <v>94.53</v>
      </c>
      <c r="V235" s="107">
        <v>1</v>
      </c>
      <c r="W235" s="107" t="s">
        <v>32</v>
      </c>
      <c r="X235" s="107" t="s">
        <v>33</v>
      </c>
      <c r="Y235" s="107" t="s">
        <v>34</v>
      </c>
      <c r="Z235" s="158">
        <f>SUMIFS(Import!Z$2:Z$237,Import!$F$2:$F$237,$F235,Import!$G$2:$G$237,$G235)</f>
        <v>395</v>
      </c>
      <c r="AA235" s="107">
        <f>SUMIFS(Import!AA$2:AA$237,Import!$F$2:$F$237,$F235,Import!$G$2:$G$237,$G235)</f>
        <v>32.270000000000003</v>
      </c>
      <c r="AB235" s="173">
        <f>SUMIFS(Import!AB$2:AB$237,Import!$F$2:$F$237,$F235,Import!$G$2:$G$237,$G235)</f>
        <v>60.12</v>
      </c>
      <c r="AC235" s="107">
        <v>2</v>
      </c>
      <c r="AD235" s="107" t="s">
        <v>35</v>
      </c>
      <c r="AE235" s="107" t="s">
        <v>36</v>
      </c>
      <c r="AF235" s="107" t="s">
        <v>37</v>
      </c>
      <c r="AG235" s="158">
        <f>SUMIFS(Import!AG$2:AG$237,Import!$F$2:$F$237,$F235,Import!$G$2:$G$237,$G235)</f>
        <v>262</v>
      </c>
      <c r="AH235" s="107">
        <f>SUMIFS(Import!AH$2:AH$237,Import!$F$2:$F$237,$F235,Import!$G$2:$G$237,$G235)</f>
        <v>21.41</v>
      </c>
      <c r="AI235" s="117">
        <f>SUMIFS(Import!AI$2:AI$237,Import!$F$2:$F$237,$F235,Import!$G$2:$G$237,$G235)</f>
        <v>39.880000000000003</v>
      </c>
      <c r="AN235" s="107">
        <f ca="1">SUMIFS(Import!AN$2:AN$166,Import!$F$2:$F$166,$F235,Import!$G$2:$G$166,$G235)</f>
        <v>0</v>
      </c>
      <c r="AO235" s="107">
        <f ca="1">SUMIFS(Import!AO$2:AO$166,Import!$F$2:$F$166,$F235,Import!$G$2:$G$166,$G235)</f>
        <v>0</v>
      </c>
      <c r="AP235" s="107">
        <f ca="1">SUMIFS(Import!AP$2:AP$166,Import!$F$2:$F$166,$F235,Import!$G$2:$G$166,$G235)</f>
        <v>0</v>
      </c>
      <c r="AU235" s="107">
        <f ca="1">SUMIFS(Import!AU$2:AU$166,Import!$F$2:$F$166,$F235,Import!$G$2:$G$166,$G235)</f>
        <v>0</v>
      </c>
      <c r="AV235" s="107">
        <f ca="1">SUMIFS(Import!AV$2:AV$166,Import!$F$2:$F$166,$F235,Import!$G$2:$G$166,$G235)</f>
        <v>0</v>
      </c>
      <c r="AW235" s="107">
        <f ca="1">SUMIFS(Import!AW$2:AW$166,Import!$F$2:$F$166,$F235,Import!$G$2:$G$166,$G235)</f>
        <v>0</v>
      </c>
      <c r="BB235" s="107">
        <f ca="1">SUMIFS(Import!BB$2:BB$166,Import!$F$2:$F$166,$F235,Import!$G$2:$G$166,$G235)</f>
        <v>0</v>
      </c>
      <c r="BC235" s="107">
        <f ca="1">SUMIFS(Import!BC$2:BC$166,Import!$F$2:$F$166,$F235,Import!$G$2:$G$166,$G235)</f>
        <v>0</v>
      </c>
      <c r="BD235" s="107">
        <f ca="1">SUMIFS(Import!BD$2:BD$166,Import!$F$2:$F$166,$F235,Import!$G$2:$G$166,$G235)</f>
        <v>0</v>
      </c>
      <c r="BI235" s="107">
        <f ca="1">SUMIFS(Import!BI$2:BI$166,Import!$F$2:$F$166,$F235,Import!$G$2:$G$166,$G235)</f>
        <v>0</v>
      </c>
      <c r="BJ235" s="107">
        <f ca="1">SUMIFS(Import!BJ$2:BJ$166,Import!$F$2:$F$166,$F235,Import!$G$2:$G$166,$G235)</f>
        <v>0</v>
      </c>
      <c r="BK235" s="107">
        <f ca="1">SUMIFS(Import!BK$2:BK$166,Import!$F$2:$F$166,$F235,Import!$G$2:$G$166,$G235)</f>
        <v>0</v>
      </c>
      <c r="BP235" s="107">
        <f ca="1">SUMIFS(Import!BP$2:BP$166,Import!$F$2:$F$166,$F235,Import!$G$2:$G$166,$G235)</f>
        <v>0</v>
      </c>
      <c r="BQ235" s="107">
        <f ca="1">SUMIFS(Import!BQ$2:BQ$166,Import!$F$2:$F$166,$F235,Import!$G$2:$G$166,$G235)</f>
        <v>0</v>
      </c>
      <c r="BR235" s="107">
        <f ca="1">SUMIFS(Import!BR$2:BR$166,Import!$F$2:$F$166,$F235,Import!$G$2:$G$166,$G235)</f>
        <v>0</v>
      </c>
      <c r="BW235" s="107">
        <f ca="1">SUMIFS(Import!BW$2:BW$166,Import!$F$2:$F$166,$F235,Import!$G$2:$G$166,$G235)</f>
        <v>0</v>
      </c>
      <c r="BX235" s="107">
        <f ca="1">SUMIFS(Import!BX$2:BX$166,Import!$F$2:$F$166,$F235,Import!$G$2:$G$166,$G235)</f>
        <v>0</v>
      </c>
      <c r="BY235" s="107">
        <f ca="1">SUMIFS(Import!BY$2:BY$166,Import!$F$2:$F$166,$F235,Import!$G$2:$G$166,$G235)</f>
        <v>0</v>
      </c>
      <c r="CD235" s="107">
        <f ca="1">SUMIFS(Import!CD$2:CD$166,Import!$F$2:$F$166,$F235,Import!$G$2:$G$166,$G235)</f>
        <v>0</v>
      </c>
      <c r="CE235" s="107">
        <f ca="1">SUMIFS(Import!CE$2:CE$166,Import!$F$2:$F$166,$F235,Import!$G$2:$G$166,$G235)</f>
        <v>0</v>
      </c>
      <c r="CF235" s="107">
        <f ca="1">SUMIFS(Import!CF$2:CF$166,Import!$F$2:$F$166,$F235,Import!$G$2:$G$166,$G235)</f>
        <v>0</v>
      </c>
      <c r="CK235" s="107">
        <f ca="1">SUMIFS(Import!CK$2:CK$166,Import!$F$2:$F$166,$F235,Import!$G$2:$G$166,$G235)</f>
        <v>0</v>
      </c>
      <c r="CL235" s="107">
        <f ca="1">SUMIFS(Import!CL$2:CL$166,Import!$F$2:$F$166,$F235,Import!$G$2:$G$166,$G235)</f>
        <v>0</v>
      </c>
      <c r="CM235" s="107">
        <f ca="1">SUMIFS(Import!CM$2:CM$166,Import!$F$2:$F$166,$F235,Import!$G$2:$G$166,$G235)</f>
        <v>0</v>
      </c>
      <c r="CR235" s="107">
        <f ca="1">SUMIFS(Import!CR$2:CR$166,Import!$F$2:$F$166,$F235,Import!$G$2:$G$166,$G235)</f>
        <v>0</v>
      </c>
      <c r="CS235" s="107">
        <f ca="1">SUMIFS(Import!CS$2:CS$166,Import!$F$2:$F$166,$F235,Import!$G$2:$G$166,$G235)</f>
        <v>0</v>
      </c>
      <c r="CT235" s="107">
        <f ca="1">SUMIFS(Import!CT$2:CT$166,Import!$F$2:$F$166,$F235,Import!$G$2:$G$166,$G235)</f>
        <v>0</v>
      </c>
    </row>
    <row r="236" spans="1:98" s="25" customFormat="1" x14ac:dyDescent="0.15">
      <c r="A236" s="109" t="s">
        <v>28</v>
      </c>
      <c r="B236" s="25" t="s">
        <v>29</v>
      </c>
      <c r="C236" s="25">
        <v>3</v>
      </c>
      <c r="D236" s="25" t="s">
        <v>40</v>
      </c>
      <c r="E236" s="25">
        <v>58</v>
      </c>
      <c r="F236" s="25" t="s">
        <v>86</v>
      </c>
      <c r="G236" s="25">
        <v>2</v>
      </c>
      <c r="H236" s="156">
        <f>IF(SUMIFS(Import!H$2:H$237,Import!$F$2:$F$237,$F236,Import!$G$2:$G$237,$G236)=0,Data_T1!$H236,SUMIFS(Import!H$2:H$237,Import!$F$2:$F$237,$F236,Import!$G$2:$G$237,$G236))</f>
        <v>1044</v>
      </c>
      <c r="I236" s="156">
        <f>SUMIFS(Import!I$2:I$237,Import!$F$2:$F$237,$F236,Import!$G$2:$G$237,$G236)</f>
        <v>409</v>
      </c>
      <c r="J236" s="25">
        <f>SUMIFS(Import!J$2:J$237,Import!$F$2:$F$237,$F236,Import!$G$2:$G$237,$G236)</f>
        <v>39.18</v>
      </c>
      <c r="K236" s="156">
        <f>SUMIFS(Import!K$2:K$237,Import!$F$2:$F$237,$F236,Import!$G$2:$G$237,$G236)</f>
        <v>635</v>
      </c>
      <c r="L236" s="25">
        <f>SUMIFS(Import!L$2:L$237,Import!$F$2:$F$237,$F236,Import!$G$2:$G$237,$G236)</f>
        <v>60.82</v>
      </c>
      <c r="M236" s="156">
        <f>SUMIFS(Import!M$2:M$237,Import!$F$2:$F$237,$F236,Import!$G$2:$G$237,$G236)</f>
        <v>8</v>
      </c>
      <c r="N236" s="25">
        <f>SUMIFS(Import!N$2:N$237,Import!$F$2:$F$237,$F236,Import!$G$2:$G$237,$G236)</f>
        <v>0.77</v>
      </c>
      <c r="O236" s="25">
        <f>SUMIFS(Import!O$2:O$237,Import!$F$2:$F$237,$F236,Import!$G$2:$G$237,$G236)</f>
        <v>1.26</v>
      </c>
      <c r="P236" s="156">
        <f>SUMIFS(Import!P$2:P$237,Import!$F$2:$F$237,$F236,Import!$G$2:$G$237,$G236)</f>
        <v>23</v>
      </c>
      <c r="Q236" s="25">
        <f>SUMIFS(Import!Q$2:Q$237,Import!$F$2:$F$237,$F236,Import!$G$2:$G$237,$G236)</f>
        <v>2.2000000000000002</v>
      </c>
      <c r="R236" s="25">
        <f>SUMIFS(Import!R$2:R$237,Import!$F$2:$F$237,$F236,Import!$G$2:$G$237,$G236)</f>
        <v>3.62</v>
      </c>
      <c r="S236" s="156">
        <f>SUMIFS(Import!S$2:S$237,Import!$F$2:$F$237,$F236,Import!$G$2:$G$237,$G236)</f>
        <v>604</v>
      </c>
      <c r="T236" s="25">
        <f>SUMIFS(Import!T$2:T$237,Import!$F$2:$F$237,$F236,Import!$G$2:$G$237,$G236)</f>
        <v>57.85</v>
      </c>
      <c r="U236" s="25">
        <f>SUMIFS(Import!U$2:U$237,Import!$F$2:$F$237,$F236,Import!$G$2:$G$237,$G236)</f>
        <v>95.12</v>
      </c>
      <c r="V236" s="25">
        <v>1</v>
      </c>
      <c r="W236" s="25" t="s">
        <v>32</v>
      </c>
      <c r="X236" s="25" t="s">
        <v>33</v>
      </c>
      <c r="Y236" s="25" t="s">
        <v>34</v>
      </c>
      <c r="Z236" s="160">
        <f>SUMIFS(Import!Z$2:Z$237,Import!$F$2:$F$237,$F236,Import!$G$2:$G$237,$G236)</f>
        <v>339</v>
      </c>
      <c r="AA236" s="25">
        <f>SUMIFS(Import!AA$2:AA$237,Import!$F$2:$F$237,$F236,Import!$G$2:$G$237,$G236)</f>
        <v>32.47</v>
      </c>
      <c r="AB236" s="176">
        <f>SUMIFS(Import!AB$2:AB$237,Import!$F$2:$F$237,$F236,Import!$G$2:$G$237,$G236)</f>
        <v>56.13</v>
      </c>
      <c r="AC236" s="25">
        <v>2</v>
      </c>
      <c r="AD236" s="25" t="s">
        <v>35</v>
      </c>
      <c r="AE236" s="25" t="s">
        <v>36</v>
      </c>
      <c r="AF236" s="25" t="s">
        <v>37</v>
      </c>
      <c r="AG236" s="160">
        <f>SUMIFS(Import!AG$2:AG$237,Import!$F$2:$F$237,$F236,Import!$G$2:$G$237,$G236)</f>
        <v>265</v>
      </c>
      <c r="AH236" s="25">
        <f>SUMIFS(Import!AH$2:AH$237,Import!$F$2:$F$237,$F236,Import!$G$2:$G$237,$G236)</f>
        <v>25.38</v>
      </c>
      <c r="AI236" s="118">
        <f>SUMIFS(Import!AI$2:AI$237,Import!$F$2:$F$237,$F236,Import!$G$2:$G$237,$G236)</f>
        <v>43.87</v>
      </c>
      <c r="AN236" s="25">
        <f ca="1">SUMIFS(Import!AN$2:AN$166,Import!$F$2:$F$166,$F236,Import!$G$2:$G$166,$G236)</f>
        <v>0</v>
      </c>
      <c r="AO236" s="25">
        <f ca="1">SUMIFS(Import!AO$2:AO$166,Import!$F$2:$F$166,$F236,Import!$G$2:$G$166,$G236)</f>
        <v>0</v>
      </c>
      <c r="AP236" s="25">
        <f ca="1">SUMIFS(Import!AP$2:AP$166,Import!$F$2:$F$166,$F236,Import!$G$2:$G$166,$G236)</f>
        <v>0</v>
      </c>
      <c r="AU236" s="25">
        <f ca="1">SUMIFS(Import!AU$2:AU$166,Import!$F$2:$F$166,$F236,Import!$G$2:$G$166,$G236)</f>
        <v>0</v>
      </c>
      <c r="AV236" s="25">
        <f ca="1">SUMIFS(Import!AV$2:AV$166,Import!$F$2:$F$166,$F236,Import!$G$2:$G$166,$G236)</f>
        <v>0</v>
      </c>
      <c r="AW236" s="25">
        <f ca="1">SUMIFS(Import!AW$2:AW$166,Import!$F$2:$F$166,$F236,Import!$G$2:$G$166,$G236)</f>
        <v>0</v>
      </c>
      <c r="BB236" s="25">
        <f ca="1">SUMIFS(Import!BB$2:BB$166,Import!$F$2:$F$166,$F236,Import!$G$2:$G$166,$G236)</f>
        <v>0</v>
      </c>
      <c r="BC236" s="25">
        <f ca="1">SUMIFS(Import!BC$2:BC$166,Import!$F$2:$F$166,$F236,Import!$G$2:$G$166,$G236)</f>
        <v>0</v>
      </c>
      <c r="BD236" s="25">
        <f ca="1">SUMIFS(Import!BD$2:BD$166,Import!$F$2:$F$166,$F236,Import!$G$2:$G$166,$G236)</f>
        <v>0</v>
      </c>
      <c r="BI236" s="25">
        <f ca="1">SUMIFS(Import!BI$2:BI$166,Import!$F$2:$F$166,$F236,Import!$G$2:$G$166,$G236)</f>
        <v>0</v>
      </c>
      <c r="BJ236" s="25">
        <f ca="1">SUMIFS(Import!BJ$2:BJ$166,Import!$F$2:$F$166,$F236,Import!$G$2:$G$166,$G236)</f>
        <v>0</v>
      </c>
      <c r="BK236" s="25">
        <f ca="1">SUMIFS(Import!BK$2:BK$166,Import!$F$2:$F$166,$F236,Import!$G$2:$G$166,$G236)</f>
        <v>0</v>
      </c>
      <c r="BP236" s="25">
        <f ca="1">SUMIFS(Import!BP$2:BP$166,Import!$F$2:$F$166,$F236,Import!$G$2:$G$166,$G236)</f>
        <v>0</v>
      </c>
      <c r="BQ236" s="25">
        <f ca="1">SUMIFS(Import!BQ$2:BQ$166,Import!$F$2:$F$166,$F236,Import!$G$2:$G$166,$G236)</f>
        <v>0</v>
      </c>
      <c r="BR236" s="25">
        <f ca="1">SUMIFS(Import!BR$2:BR$166,Import!$F$2:$F$166,$F236,Import!$G$2:$G$166,$G236)</f>
        <v>0</v>
      </c>
      <c r="BW236" s="25">
        <f ca="1">SUMIFS(Import!BW$2:BW$166,Import!$F$2:$F$166,$F236,Import!$G$2:$G$166,$G236)</f>
        <v>0</v>
      </c>
      <c r="BX236" s="25">
        <f ca="1">SUMIFS(Import!BX$2:BX$166,Import!$F$2:$F$166,$F236,Import!$G$2:$G$166,$G236)</f>
        <v>0</v>
      </c>
      <c r="BY236" s="25">
        <f ca="1">SUMIFS(Import!BY$2:BY$166,Import!$F$2:$F$166,$F236,Import!$G$2:$G$166,$G236)</f>
        <v>0</v>
      </c>
      <c r="CD236" s="25">
        <f ca="1">SUMIFS(Import!CD$2:CD$166,Import!$F$2:$F$166,$F236,Import!$G$2:$G$166,$G236)</f>
        <v>0</v>
      </c>
      <c r="CE236" s="25">
        <f ca="1">SUMIFS(Import!CE$2:CE$166,Import!$F$2:$F$166,$F236,Import!$G$2:$G$166,$G236)</f>
        <v>0</v>
      </c>
      <c r="CF236" s="25">
        <f ca="1">SUMIFS(Import!CF$2:CF$166,Import!$F$2:$F$166,$F236,Import!$G$2:$G$166,$G236)</f>
        <v>0</v>
      </c>
      <c r="CK236" s="25">
        <f ca="1">SUMIFS(Import!CK$2:CK$166,Import!$F$2:$F$166,$F236,Import!$G$2:$G$166,$G236)</f>
        <v>0</v>
      </c>
      <c r="CL236" s="25">
        <f ca="1">SUMIFS(Import!CL$2:CL$166,Import!$F$2:$F$166,$F236,Import!$G$2:$G$166,$G236)</f>
        <v>0</v>
      </c>
      <c r="CM236" s="25">
        <f ca="1">SUMIFS(Import!CM$2:CM$166,Import!$F$2:$F$166,$F236,Import!$G$2:$G$166,$G236)</f>
        <v>0</v>
      </c>
      <c r="CR236" s="25">
        <f ca="1">SUMIFS(Import!CR$2:CR$166,Import!$F$2:$F$166,$F236,Import!$G$2:$G$166,$G236)</f>
        <v>0</v>
      </c>
      <c r="CS236" s="25">
        <f ca="1">SUMIFS(Import!CS$2:CS$166,Import!$F$2:$F$166,$F236,Import!$G$2:$G$166,$G236)</f>
        <v>0</v>
      </c>
      <c r="CT236" s="25">
        <f ca="1">SUMIFS(Import!CT$2:CT$166,Import!$F$2:$F$166,$F236,Import!$G$2:$G$166,$G236)</f>
        <v>0</v>
      </c>
    </row>
    <row r="237" spans="1:98" s="82" customFormat="1" ht="14" thickBot="1" x14ac:dyDescent="0.2">
      <c r="A237" s="108" t="s">
        <v>28</v>
      </c>
      <c r="B237" s="82" t="s">
        <v>29</v>
      </c>
      <c r="C237" s="82">
        <v>3</v>
      </c>
      <c r="D237" s="82" t="s">
        <v>40</v>
      </c>
      <c r="E237" s="82">
        <v>58</v>
      </c>
      <c r="F237" s="82" t="s">
        <v>86</v>
      </c>
      <c r="G237" s="82">
        <v>3</v>
      </c>
      <c r="H237" s="155">
        <f>IF(SUMIFS(Import!H$2:H$237,Import!$F$2:$F$237,$F237,Import!$G$2:$G$237,$G237)=0,Data_T1!$H237,SUMIFS(Import!H$2:H$237,Import!$F$2:$F$237,$F237,Import!$G$2:$G$237,$G237))</f>
        <v>1170</v>
      </c>
      <c r="I237" s="155">
        <f>SUMIFS(Import!I$2:I$237,Import!$F$2:$F$237,$F237,Import!$G$2:$G$237,$G237)</f>
        <v>402</v>
      </c>
      <c r="J237" s="82">
        <f>SUMIFS(Import!J$2:J$237,Import!$F$2:$F$237,$F237,Import!$G$2:$G$237,$G237)</f>
        <v>34.36</v>
      </c>
      <c r="K237" s="155">
        <f>SUMIFS(Import!K$2:K$237,Import!$F$2:$F$237,$F237,Import!$G$2:$G$237,$G237)</f>
        <v>768</v>
      </c>
      <c r="L237" s="82">
        <f>SUMIFS(Import!L$2:L$237,Import!$F$2:$F$237,$F237,Import!$G$2:$G$237,$G237)</f>
        <v>65.64</v>
      </c>
      <c r="M237" s="155">
        <f>SUMIFS(Import!M$2:M$237,Import!$F$2:$F$237,$F237,Import!$G$2:$G$237,$G237)</f>
        <v>18</v>
      </c>
      <c r="N237" s="82">
        <f>SUMIFS(Import!N$2:N$237,Import!$F$2:$F$237,$F237,Import!$G$2:$G$237,$G237)</f>
        <v>1.54</v>
      </c>
      <c r="O237" s="82">
        <f>SUMIFS(Import!O$2:O$237,Import!$F$2:$F$237,$F237,Import!$G$2:$G$237,$G237)</f>
        <v>2.34</v>
      </c>
      <c r="P237" s="155">
        <f>SUMIFS(Import!P$2:P$237,Import!$F$2:$F$237,$F237,Import!$G$2:$G$237,$G237)</f>
        <v>18</v>
      </c>
      <c r="Q237" s="82">
        <f>SUMIFS(Import!Q$2:Q$237,Import!$F$2:$F$237,$F237,Import!$G$2:$G$237,$G237)</f>
        <v>1.54</v>
      </c>
      <c r="R237" s="82">
        <f>SUMIFS(Import!R$2:R$237,Import!$F$2:$F$237,$F237,Import!$G$2:$G$237,$G237)</f>
        <v>2.34</v>
      </c>
      <c r="S237" s="155">
        <f>SUMIFS(Import!S$2:S$237,Import!$F$2:$F$237,$F237,Import!$G$2:$G$237,$G237)</f>
        <v>732</v>
      </c>
      <c r="T237" s="82">
        <f>SUMIFS(Import!T$2:T$237,Import!$F$2:$F$237,$F237,Import!$G$2:$G$237,$G237)</f>
        <v>62.56</v>
      </c>
      <c r="U237" s="82">
        <f>SUMIFS(Import!U$2:U$237,Import!$F$2:$F$237,$F237,Import!$G$2:$G$237,$G237)</f>
        <v>95.31</v>
      </c>
      <c r="V237" s="82">
        <v>1</v>
      </c>
      <c r="W237" s="82" t="s">
        <v>32</v>
      </c>
      <c r="X237" s="82" t="s">
        <v>33</v>
      </c>
      <c r="Y237" s="82" t="s">
        <v>34</v>
      </c>
      <c r="Z237" s="159">
        <f>SUMIFS(Import!Z$2:Z$237,Import!$F$2:$F$237,$F237,Import!$G$2:$G$237,$G237)</f>
        <v>421</v>
      </c>
      <c r="AA237" s="82">
        <f>SUMIFS(Import!AA$2:AA$237,Import!$F$2:$F$237,$F237,Import!$G$2:$G$237,$G237)</f>
        <v>35.979999999999997</v>
      </c>
      <c r="AB237" s="170">
        <f>SUMIFS(Import!AB$2:AB$237,Import!$F$2:$F$237,$F237,Import!$G$2:$G$237,$G237)</f>
        <v>57.51</v>
      </c>
      <c r="AC237" s="82">
        <v>2</v>
      </c>
      <c r="AD237" s="82" t="s">
        <v>35</v>
      </c>
      <c r="AE237" s="82" t="s">
        <v>36</v>
      </c>
      <c r="AF237" s="82" t="s">
        <v>37</v>
      </c>
      <c r="AG237" s="159">
        <f>SUMIFS(Import!AG$2:AG$237,Import!$F$2:$F$237,$F237,Import!$G$2:$G$237,$G237)</f>
        <v>311</v>
      </c>
      <c r="AH237" s="82">
        <f>SUMIFS(Import!AH$2:AH$237,Import!$F$2:$F$237,$F237,Import!$G$2:$G$237,$G237)</f>
        <v>26.58</v>
      </c>
      <c r="AI237" s="119">
        <f>SUMIFS(Import!AI$2:AI$237,Import!$F$2:$F$237,$F237,Import!$G$2:$G$237,$G237)</f>
        <v>42.49</v>
      </c>
      <c r="AN237" s="82">
        <f ca="1">SUMIFS(Import!AN$2:AN$166,Import!$F$2:$F$166,$F237,Import!$G$2:$G$166,$G237)</f>
        <v>0</v>
      </c>
      <c r="AO237" s="82">
        <f ca="1">SUMIFS(Import!AO$2:AO$166,Import!$F$2:$F$166,$F237,Import!$G$2:$G$166,$G237)</f>
        <v>0</v>
      </c>
      <c r="AP237" s="82">
        <f ca="1">SUMIFS(Import!AP$2:AP$166,Import!$F$2:$F$166,$F237,Import!$G$2:$G$166,$G237)</f>
        <v>0</v>
      </c>
      <c r="AU237" s="82">
        <f ca="1">SUMIFS(Import!AU$2:AU$166,Import!$F$2:$F$166,$F237,Import!$G$2:$G$166,$G237)</f>
        <v>0</v>
      </c>
      <c r="AV237" s="82">
        <f ca="1">SUMIFS(Import!AV$2:AV$166,Import!$F$2:$F$166,$F237,Import!$G$2:$G$166,$G237)</f>
        <v>0</v>
      </c>
      <c r="AW237" s="82">
        <f ca="1">SUMIFS(Import!AW$2:AW$166,Import!$F$2:$F$166,$F237,Import!$G$2:$G$166,$G237)</f>
        <v>0</v>
      </c>
      <c r="BB237" s="82">
        <f ca="1">SUMIFS(Import!BB$2:BB$166,Import!$F$2:$F$166,$F237,Import!$G$2:$G$166,$G237)</f>
        <v>0</v>
      </c>
      <c r="BC237" s="82">
        <f ca="1">SUMIFS(Import!BC$2:BC$166,Import!$F$2:$F$166,$F237,Import!$G$2:$G$166,$G237)</f>
        <v>0</v>
      </c>
      <c r="BD237" s="82">
        <f ca="1">SUMIFS(Import!BD$2:BD$166,Import!$F$2:$F$166,$F237,Import!$G$2:$G$166,$G237)</f>
        <v>0</v>
      </c>
      <c r="BI237" s="82">
        <f ca="1">SUMIFS(Import!BI$2:BI$166,Import!$F$2:$F$166,$F237,Import!$G$2:$G$166,$G237)</f>
        <v>0</v>
      </c>
      <c r="BJ237" s="82">
        <f ca="1">SUMIFS(Import!BJ$2:BJ$166,Import!$F$2:$F$166,$F237,Import!$G$2:$G$166,$G237)</f>
        <v>0</v>
      </c>
      <c r="BK237" s="82">
        <f ca="1">SUMIFS(Import!BK$2:BK$166,Import!$F$2:$F$166,$F237,Import!$G$2:$G$166,$G237)</f>
        <v>0</v>
      </c>
      <c r="BP237" s="82">
        <f ca="1">SUMIFS(Import!BP$2:BP$166,Import!$F$2:$F$166,$F237,Import!$G$2:$G$166,$G237)</f>
        <v>0</v>
      </c>
      <c r="BQ237" s="82">
        <f ca="1">SUMIFS(Import!BQ$2:BQ$166,Import!$F$2:$F$166,$F237,Import!$G$2:$G$166,$G237)</f>
        <v>0</v>
      </c>
      <c r="BR237" s="82">
        <f ca="1">SUMIFS(Import!BR$2:BR$166,Import!$F$2:$F$166,$F237,Import!$G$2:$G$166,$G237)</f>
        <v>0</v>
      </c>
      <c r="BW237" s="82">
        <f ca="1">SUMIFS(Import!BW$2:BW$166,Import!$F$2:$F$166,$F237,Import!$G$2:$G$166,$G237)</f>
        <v>0</v>
      </c>
      <c r="BX237" s="82">
        <f ca="1">SUMIFS(Import!BX$2:BX$166,Import!$F$2:$F$166,$F237,Import!$G$2:$G$166,$G237)</f>
        <v>0</v>
      </c>
      <c r="BY237" s="82">
        <f ca="1">SUMIFS(Import!BY$2:BY$166,Import!$F$2:$F$166,$F237,Import!$G$2:$G$166,$G237)</f>
        <v>0</v>
      </c>
      <c r="CD237" s="82">
        <f ca="1">SUMIFS(Import!CD$2:CD$166,Import!$F$2:$F$166,$F237,Import!$G$2:$G$166,$G237)</f>
        <v>0</v>
      </c>
      <c r="CE237" s="82">
        <f ca="1">SUMIFS(Import!CE$2:CE$166,Import!$F$2:$F$166,$F237,Import!$G$2:$G$166,$G237)</f>
        <v>0</v>
      </c>
      <c r="CF237" s="82">
        <f ca="1">SUMIFS(Import!CF$2:CF$166,Import!$F$2:$F$166,$F237,Import!$G$2:$G$166,$G237)</f>
        <v>0</v>
      </c>
      <c r="CK237" s="82">
        <f ca="1">SUMIFS(Import!CK$2:CK$166,Import!$F$2:$F$166,$F237,Import!$G$2:$G$166,$G237)</f>
        <v>0</v>
      </c>
      <c r="CL237" s="82">
        <f ca="1">SUMIFS(Import!CL$2:CL$166,Import!$F$2:$F$166,$F237,Import!$G$2:$G$166,$G237)</f>
        <v>0</v>
      </c>
      <c r="CM237" s="82">
        <f ca="1">SUMIFS(Import!CM$2:CM$166,Import!$F$2:$F$166,$F237,Import!$G$2:$G$166,$G237)</f>
        <v>0</v>
      </c>
      <c r="CR237" s="82">
        <f ca="1">SUMIFS(Import!CR$2:CR$166,Import!$F$2:$F$166,$F237,Import!$G$2:$G$166,$G237)</f>
        <v>0</v>
      </c>
      <c r="CS237" s="82">
        <f ca="1">SUMIFS(Import!CS$2:CS$166,Import!$F$2:$F$166,$F237,Import!$G$2:$G$166,$G237)</f>
        <v>0</v>
      </c>
      <c r="CT237" s="82">
        <f ca="1">SUMIFS(Import!CT$2:CT$166,Import!$F$2:$F$166,$F237,Import!$G$2:$G$166,$G237)</f>
        <v>0</v>
      </c>
    </row>
  </sheetData>
  <sheetProtection sheet="1" objects="1" scenarios="1"/>
  <pageMargins left="0.63" right="0.18" top="0.26" bottom="0.28000000000000003" header="0.17" footer="0.17"/>
  <pageSetup paperSize="8" fitToHeight="0" orientation="landscape" r:id="rId1"/>
  <headerFooter>
    <oddHeader>&amp;C&amp;A</oddHeader>
    <oddFooter>&amp;CPage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1"/>
  <sheetViews>
    <sheetView topLeftCell="A17" workbookViewId="0"/>
  </sheetViews>
  <sheetFormatPr baseColWidth="10" defaultColWidth="9.1640625" defaultRowHeight="13" x14ac:dyDescent="0.15"/>
  <sheetData>
    <row r="1" spans="1:9" ht="18" x14ac:dyDescent="0.2">
      <c r="A1" s="66" t="str">
        <f ca="1">"Résultat "&amp;IF(ARCHIPELS!$J$99=ARCHIPELS!$K$99,"provisoire ","partiel ")&amp;TEXT(ARCHIPELS!$B$3,"jj mmmm aaaa hh:mm")</f>
        <v>Résultat provisoire 07 mai 2017 07:57</v>
      </c>
      <c r="F1" s="67">
        <f>ARCHIPELS!$L$99</f>
        <v>1</v>
      </c>
      <c r="G1" s="251" t="s">
        <v>150</v>
      </c>
      <c r="H1" s="251"/>
      <c r="I1" s="68" t="str">
        <f>ARCHIPELS!$J$99&amp;" bureaux saisis sur "&amp;ARCHIPELS!$K$99</f>
        <v>236 bureaux saisis sur 236</v>
      </c>
    </row>
  </sheetData>
  <sheetProtection sheet="1" objects="1" scenarios="1"/>
  <mergeCells count="1">
    <mergeCell ref="G1:H1"/>
  </mergeCells>
  <pageMargins left="0.78749999999999998" right="0.78749999999999998" top="1.0249999999999999" bottom="1.0249999999999999" header="0.78749999999999998" footer="0.78749999999999998"/>
  <pageSetup paperSize="9" scale="91" orientation="landscape" r:id="rId1"/>
  <headerFooter>
    <oddHeader>&amp;C&amp;A</oddHeader>
    <oddFooter>&amp;CPage &amp;P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237"/>
  <sheetViews>
    <sheetView topLeftCell="AF13" workbookViewId="0">
      <selection activeCell="F18" sqref="F18:AX30"/>
    </sheetView>
  </sheetViews>
  <sheetFormatPr baseColWidth="10" defaultColWidth="9.1640625" defaultRowHeight="13" x14ac:dyDescent="0.15"/>
  <sheetData>
    <row r="1" spans="1:98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2" spans="1:98" x14ac:dyDescent="0.15">
      <c r="A2" t="s">
        <v>28</v>
      </c>
      <c r="B2" t="s">
        <v>29</v>
      </c>
      <c r="C2">
        <v>1</v>
      </c>
      <c r="D2" t="s">
        <v>30</v>
      </c>
      <c r="E2">
        <v>11</v>
      </c>
      <c r="F2" t="s">
        <v>31</v>
      </c>
      <c r="G2">
        <v>1</v>
      </c>
      <c r="H2">
        <v>410</v>
      </c>
      <c r="I2">
        <v>315</v>
      </c>
      <c r="J2">
        <v>76.83</v>
      </c>
      <c r="K2">
        <v>95</v>
      </c>
      <c r="L2">
        <v>23.17</v>
      </c>
      <c r="M2">
        <v>3</v>
      </c>
      <c r="N2">
        <v>0.73</v>
      </c>
      <c r="O2">
        <v>3.16</v>
      </c>
      <c r="P2">
        <v>1</v>
      </c>
      <c r="Q2">
        <v>0.24</v>
      </c>
      <c r="R2">
        <v>1.05</v>
      </c>
      <c r="S2">
        <v>91</v>
      </c>
      <c r="T2">
        <v>22.2</v>
      </c>
      <c r="U2">
        <v>95.79</v>
      </c>
      <c r="V2">
        <v>1</v>
      </c>
      <c r="W2" t="s">
        <v>32</v>
      </c>
      <c r="X2" t="s">
        <v>153</v>
      </c>
      <c r="Y2" t="s">
        <v>154</v>
      </c>
      <c r="Z2">
        <v>4</v>
      </c>
      <c r="AA2">
        <v>0.98</v>
      </c>
      <c r="AB2">
        <v>4.4000000000000004</v>
      </c>
      <c r="AC2">
        <v>2</v>
      </c>
      <c r="AD2" t="s">
        <v>35</v>
      </c>
      <c r="AE2" t="s">
        <v>36</v>
      </c>
      <c r="AF2" t="s">
        <v>37</v>
      </c>
      <c r="AG2">
        <v>33</v>
      </c>
      <c r="AH2">
        <v>8.0500000000000007</v>
      </c>
      <c r="AI2">
        <v>36.26</v>
      </c>
      <c r="AJ2">
        <v>3</v>
      </c>
      <c r="AK2" t="s">
        <v>32</v>
      </c>
      <c r="AL2" t="s">
        <v>33</v>
      </c>
      <c r="AM2" t="s">
        <v>34</v>
      </c>
      <c r="AN2">
        <v>10</v>
      </c>
      <c r="AO2">
        <v>2.44</v>
      </c>
      <c r="AP2">
        <v>10.99</v>
      </c>
      <c r="AQ2">
        <v>4</v>
      </c>
      <c r="AR2" t="s">
        <v>32</v>
      </c>
      <c r="AS2" t="s">
        <v>155</v>
      </c>
      <c r="AT2" t="s">
        <v>156</v>
      </c>
      <c r="AU2">
        <v>11</v>
      </c>
      <c r="AV2">
        <v>2.68</v>
      </c>
      <c r="AW2">
        <v>12.09</v>
      </c>
      <c r="AX2">
        <v>5</v>
      </c>
      <c r="AY2" t="s">
        <v>35</v>
      </c>
      <c r="AZ2" t="s">
        <v>157</v>
      </c>
      <c r="BA2" t="s">
        <v>158</v>
      </c>
      <c r="BB2">
        <v>2</v>
      </c>
      <c r="BC2">
        <v>0.49</v>
      </c>
      <c r="BD2">
        <v>2.2000000000000002</v>
      </c>
      <c r="BE2">
        <v>6</v>
      </c>
      <c r="BF2" t="s">
        <v>32</v>
      </c>
      <c r="BG2" t="s">
        <v>159</v>
      </c>
      <c r="BH2" t="s">
        <v>160</v>
      </c>
      <c r="BI2">
        <v>1</v>
      </c>
      <c r="BJ2">
        <v>0.24</v>
      </c>
      <c r="BK2">
        <v>1.1000000000000001</v>
      </c>
      <c r="BL2">
        <v>7</v>
      </c>
      <c r="BM2" t="s">
        <v>32</v>
      </c>
      <c r="BN2" t="s">
        <v>161</v>
      </c>
      <c r="BO2" t="s">
        <v>162</v>
      </c>
      <c r="BP2">
        <v>0</v>
      </c>
      <c r="BQ2">
        <v>0</v>
      </c>
      <c r="BR2">
        <v>0</v>
      </c>
      <c r="BS2">
        <v>8</v>
      </c>
      <c r="BT2" t="s">
        <v>32</v>
      </c>
      <c r="BU2" t="s">
        <v>163</v>
      </c>
      <c r="BV2" t="s">
        <v>164</v>
      </c>
      <c r="BW2">
        <v>0</v>
      </c>
      <c r="BX2">
        <v>0</v>
      </c>
      <c r="BY2">
        <v>0</v>
      </c>
      <c r="BZ2">
        <v>9</v>
      </c>
      <c r="CA2" t="s">
        <v>32</v>
      </c>
      <c r="CB2" t="s">
        <v>165</v>
      </c>
      <c r="CC2" t="s">
        <v>166</v>
      </c>
      <c r="CD2">
        <v>6</v>
      </c>
      <c r="CE2">
        <v>1.46</v>
      </c>
      <c r="CF2">
        <v>6.59</v>
      </c>
      <c r="CG2">
        <v>10</v>
      </c>
      <c r="CH2" t="s">
        <v>32</v>
      </c>
      <c r="CI2" t="s">
        <v>167</v>
      </c>
      <c r="CJ2" t="s">
        <v>168</v>
      </c>
      <c r="CK2">
        <v>0</v>
      </c>
      <c r="CL2">
        <v>0</v>
      </c>
      <c r="CM2">
        <v>0</v>
      </c>
      <c r="CN2">
        <v>11</v>
      </c>
      <c r="CO2" t="s">
        <v>32</v>
      </c>
      <c r="CP2" t="s">
        <v>169</v>
      </c>
      <c r="CQ2" t="s">
        <v>168</v>
      </c>
      <c r="CR2">
        <v>24</v>
      </c>
      <c r="CS2">
        <v>5.85</v>
      </c>
      <c r="CT2">
        <v>26.37</v>
      </c>
    </row>
    <row r="3" spans="1:98" x14ac:dyDescent="0.15">
      <c r="A3" t="s">
        <v>28</v>
      </c>
      <c r="B3" t="s">
        <v>29</v>
      </c>
      <c r="C3">
        <v>1</v>
      </c>
      <c r="D3" t="s">
        <v>30</v>
      </c>
      <c r="E3">
        <v>11</v>
      </c>
      <c r="F3" t="s">
        <v>31</v>
      </c>
      <c r="G3">
        <v>2</v>
      </c>
      <c r="H3">
        <v>253</v>
      </c>
      <c r="I3">
        <v>167</v>
      </c>
      <c r="J3">
        <v>66.010000000000005</v>
      </c>
      <c r="K3">
        <v>86</v>
      </c>
      <c r="L3">
        <v>33.99</v>
      </c>
      <c r="M3">
        <v>13</v>
      </c>
      <c r="N3">
        <v>5.14</v>
      </c>
      <c r="O3">
        <v>15.12</v>
      </c>
      <c r="P3">
        <v>0</v>
      </c>
      <c r="Q3">
        <v>0</v>
      </c>
      <c r="R3">
        <v>0</v>
      </c>
      <c r="S3">
        <v>73</v>
      </c>
      <c r="T3">
        <v>28.85</v>
      </c>
      <c r="U3">
        <v>84.88</v>
      </c>
      <c r="V3">
        <v>1</v>
      </c>
      <c r="W3" t="s">
        <v>32</v>
      </c>
      <c r="X3" t="s">
        <v>153</v>
      </c>
      <c r="Y3" t="s">
        <v>154</v>
      </c>
      <c r="Z3">
        <v>3</v>
      </c>
      <c r="AA3">
        <v>1.19</v>
      </c>
      <c r="AB3">
        <v>4.1100000000000003</v>
      </c>
      <c r="AC3">
        <v>2</v>
      </c>
      <c r="AD3" t="s">
        <v>35</v>
      </c>
      <c r="AE3" t="s">
        <v>36</v>
      </c>
      <c r="AF3" t="s">
        <v>37</v>
      </c>
      <c r="AG3">
        <v>23</v>
      </c>
      <c r="AH3">
        <v>9.09</v>
      </c>
      <c r="AI3">
        <v>31.51</v>
      </c>
      <c r="AJ3">
        <v>3</v>
      </c>
      <c r="AK3" t="s">
        <v>32</v>
      </c>
      <c r="AL3" t="s">
        <v>33</v>
      </c>
      <c r="AM3" t="s">
        <v>34</v>
      </c>
      <c r="AN3">
        <v>4</v>
      </c>
      <c r="AO3">
        <v>1.58</v>
      </c>
      <c r="AP3">
        <v>5.48</v>
      </c>
      <c r="AQ3">
        <v>4</v>
      </c>
      <c r="AR3" t="s">
        <v>32</v>
      </c>
      <c r="AS3" t="s">
        <v>155</v>
      </c>
      <c r="AT3" t="s">
        <v>156</v>
      </c>
      <c r="AU3">
        <v>11</v>
      </c>
      <c r="AV3">
        <v>4.3499999999999996</v>
      </c>
      <c r="AW3">
        <v>15.07</v>
      </c>
      <c r="AX3">
        <v>5</v>
      </c>
      <c r="AY3" t="s">
        <v>35</v>
      </c>
      <c r="AZ3" t="s">
        <v>157</v>
      </c>
      <c r="BA3" t="s">
        <v>158</v>
      </c>
      <c r="BB3">
        <v>0</v>
      </c>
      <c r="BC3">
        <v>0</v>
      </c>
      <c r="BD3">
        <v>0</v>
      </c>
      <c r="BE3">
        <v>6</v>
      </c>
      <c r="BF3" t="s">
        <v>32</v>
      </c>
      <c r="BG3" t="s">
        <v>159</v>
      </c>
      <c r="BH3" t="s">
        <v>160</v>
      </c>
      <c r="BI3">
        <v>0</v>
      </c>
      <c r="BJ3">
        <v>0</v>
      </c>
      <c r="BK3">
        <v>0</v>
      </c>
      <c r="BL3">
        <v>7</v>
      </c>
      <c r="BM3" t="s">
        <v>32</v>
      </c>
      <c r="BN3" t="s">
        <v>161</v>
      </c>
      <c r="BO3" t="s">
        <v>162</v>
      </c>
      <c r="BP3">
        <v>0</v>
      </c>
      <c r="BQ3">
        <v>0</v>
      </c>
      <c r="BR3">
        <v>0</v>
      </c>
      <c r="BS3">
        <v>8</v>
      </c>
      <c r="BT3" t="s">
        <v>32</v>
      </c>
      <c r="BU3" t="s">
        <v>163</v>
      </c>
      <c r="BV3" t="s">
        <v>164</v>
      </c>
      <c r="BW3">
        <v>0</v>
      </c>
      <c r="BX3">
        <v>0</v>
      </c>
      <c r="BY3">
        <v>0</v>
      </c>
      <c r="BZ3">
        <v>9</v>
      </c>
      <c r="CA3" t="s">
        <v>32</v>
      </c>
      <c r="CB3" t="s">
        <v>165</v>
      </c>
      <c r="CC3" t="s">
        <v>166</v>
      </c>
      <c r="CD3">
        <v>1</v>
      </c>
      <c r="CE3">
        <v>0.4</v>
      </c>
      <c r="CF3">
        <v>1.37</v>
      </c>
      <c r="CG3">
        <v>10</v>
      </c>
      <c r="CH3" t="s">
        <v>32</v>
      </c>
      <c r="CI3" t="s">
        <v>167</v>
      </c>
      <c r="CJ3" t="s">
        <v>168</v>
      </c>
      <c r="CK3">
        <v>0</v>
      </c>
      <c r="CL3">
        <v>0</v>
      </c>
      <c r="CM3">
        <v>0</v>
      </c>
      <c r="CN3">
        <v>11</v>
      </c>
      <c r="CO3" t="s">
        <v>32</v>
      </c>
      <c r="CP3" t="s">
        <v>169</v>
      </c>
      <c r="CQ3" t="s">
        <v>168</v>
      </c>
      <c r="CR3">
        <v>31</v>
      </c>
      <c r="CS3">
        <v>12.25</v>
      </c>
      <c r="CT3">
        <v>42.47</v>
      </c>
    </row>
    <row r="4" spans="1:98" x14ac:dyDescent="0.15">
      <c r="A4" t="s">
        <v>28</v>
      </c>
      <c r="B4" t="s">
        <v>29</v>
      </c>
      <c r="C4">
        <v>1</v>
      </c>
      <c r="D4" t="s">
        <v>30</v>
      </c>
      <c r="E4">
        <v>12</v>
      </c>
      <c r="F4" t="s">
        <v>38</v>
      </c>
      <c r="G4">
        <v>1</v>
      </c>
      <c r="H4">
        <v>1167</v>
      </c>
      <c r="I4">
        <v>627</v>
      </c>
      <c r="J4">
        <v>53.73</v>
      </c>
      <c r="K4">
        <v>540</v>
      </c>
      <c r="L4">
        <v>46.27</v>
      </c>
      <c r="M4">
        <v>14</v>
      </c>
      <c r="N4">
        <v>1.2</v>
      </c>
      <c r="O4">
        <v>2.59</v>
      </c>
      <c r="P4">
        <v>5</v>
      </c>
      <c r="Q4">
        <v>0.43</v>
      </c>
      <c r="R4">
        <v>0.93</v>
      </c>
      <c r="S4">
        <v>521</v>
      </c>
      <c r="T4">
        <v>44.64</v>
      </c>
      <c r="U4">
        <v>96.48</v>
      </c>
      <c r="V4">
        <v>1</v>
      </c>
      <c r="W4" t="s">
        <v>32</v>
      </c>
      <c r="X4" t="s">
        <v>153</v>
      </c>
      <c r="Y4" t="s">
        <v>154</v>
      </c>
      <c r="Z4">
        <v>21</v>
      </c>
      <c r="AA4">
        <v>1.8</v>
      </c>
      <c r="AB4">
        <v>4.03</v>
      </c>
      <c r="AC4">
        <v>2</v>
      </c>
      <c r="AD4" t="s">
        <v>35</v>
      </c>
      <c r="AE4" t="s">
        <v>36</v>
      </c>
      <c r="AF4" t="s">
        <v>37</v>
      </c>
      <c r="AG4">
        <v>134</v>
      </c>
      <c r="AH4">
        <v>11.48</v>
      </c>
      <c r="AI4">
        <v>25.72</v>
      </c>
      <c r="AJ4">
        <v>3</v>
      </c>
      <c r="AK4" t="s">
        <v>32</v>
      </c>
      <c r="AL4" t="s">
        <v>33</v>
      </c>
      <c r="AM4" t="s">
        <v>34</v>
      </c>
      <c r="AN4">
        <v>103</v>
      </c>
      <c r="AO4">
        <v>8.83</v>
      </c>
      <c r="AP4">
        <v>19.77</v>
      </c>
      <c r="AQ4">
        <v>4</v>
      </c>
      <c r="AR4" t="s">
        <v>32</v>
      </c>
      <c r="AS4" t="s">
        <v>155</v>
      </c>
      <c r="AT4" t="s">
        <v>156</v>
      </c>
      <c r="AU4">
        <v>24</v>
      </c>
      <c r="AV4">
        <v>2.06</v>
      </c>
      <c r="AW4">
        <v>4.6100000000000003</v>
      </c>
      <c r="AX4">
        <v>5</v>
      </c>
      <c r="AY4" t="s">
        <v>35</v>
      </c>
      <c r="AZ4" t="s">
        <v>157</v>
      </c>
      <c r="BA4" t="s">
        <v>158</v>
      </c>
      <c r="BB4">
        <v>6</v>
      </c>
      <c r="BC4">
        <v>0.51</v>
      </c>
      <c r="BD4">
        <v>1.1499999999999999</v>
      </c>
      <c r="BE4">
        <v>6</v>
      </c>
      <c r="BF4" t="s">
        <v>32</v>
      </c>
      <c r="BG4" t="s">
        <v>159</v>
      </c>
      <c r="BH4" t="s">
        <v>160</v>
      </c>
      <c r="BI4">
        <v>4</v>
      </c>
      <c r="BJ4">
        <v>0.34</v>
      </c>
      <c r="BK4">
        <v>0.77</v>
      </c>
      <c r="BL4">
        <v>7</v>
      </c>
      <c r="BM4" t="s">
        <v>32</v>
      </c>
      <c r="BN4" t="s">
        <v>161</v>
      </c>
      <c r="BO4" t="s">
        <v>162</v>
      </c>
      <c r="BP4">
        <v>3</v>
      </c>
      <c r="BQ4">
        <v>0.26</v>
      </c>
      <c r="BR4">
        <v>0.57999999999999996</v>
      </c>
      <c r="BS4">
        <v>8</v>
      </c>
      <c r="BT4" t="s">
        <v>32</v>
      </c>
      <c r="BU4" t="s">
        <v>163</v>
      </c>
      <c r="BV4" t="s">
        <v>164</v>
      </c>
      <c r="BW4">
        <v>4</v>
      </c>
      <c r="BX4">
        <v>0.34</v>
      </c>
      <c r="BY4">
        <v>0.77</v>
      </c>
      <c r="BZ4">
        <v>9</v>
      </c>
      <c r="CA4" t="s">
        <v>32</v>
      </c>
      <c r="CB4" t="s">
        <v>165</v>
      </c>
      <c r="CC4" t="s">
        <v>166</v>
      </c>
      <c r="CD4">
        <v>60</v>
      </c>
      <c r="CE4">
        <v>5.14</v>
      </c>
      <c r="CF4">
        <v>11.52</v>
      </c>
      <c r="CG4">
        <v>10</v>
      </c>
      <c r="CH4" t="s">
        <v>32</v>
      </c>
      <c r="CI4" t="s">
        <v>167</v>
      </c>
      <c r="CJ4" t="s">
        <v>168</v>
      </c>
      <c r="CK4">
        <v>6</v>
      </c>
      <c r="CL4">
        <v>0.51</v>
      </c>
      <c r="CM4">
        <v>1.1499999999999999</v>
      </c>
      <c r="CN4">
        <v>11</v>
      </c>
      <c r="CO4" t="s">
        <v>32</v>
      </c>
      <c r="CP4" t="s">
        <v>169</v>
      </c>
      <c r="CQ4" t="s">
        <v>168</v>
      </c>
      <c r="CR4">
        <v>156</v>
      </c>
      <c r="CS4">
        <v>13.37</v>
      </c>
      <c r="CT4">
        <v>29.94</v>
      </c>
    </row>
    <row r="5" spans="1:98" x14ac:dyDescent="0.15">
      <c r="A5" t="s">
        <v>28</v>
      </c>
      <c r="B5" t="s">
        <v>29</v>
      </c>
      <c r="C5">
        <v>1</v>
      </c>
      <c r="D5" t="s">
        <v>30</v>
      </c>
      <c r="E5">
        <v>12</v>
      </c>
      <c r="F5" t="s">
        <v>38</v>
      </c>
      <c r="G5">
        <v>2</v>
      </c>
      <c r="H5">
        <v>1407</v>
      </c>
      <c r="I5">
        <v>745</v>
      </c>
      <c r="J5">
        <v>52.95</v>
      </c>
      <c r="K5">
        <v>662</v>
      </c>
      <c r="L5">
        <v>47.05</v>
      </c>
      <c r="M5">
        <v>17</v>
      </c>
      <c r="N5">
        <v>1.21</v>
      </c>
      <c r="O5">
        <v>2.57</v>
      </c>
      <c r="P5">
        <v>9</v>
      </c>
      <c r="Q5">
        <v>0.64</v>
      </c>
      <c r="R5">
        <v>1.36</v>
      </c>
      <c r="S5">
        <v>636</v>
      </c>
      <c r="T5">
        <v>45.2</v>
      </c>
      <c r="U5">
        <v>96.07</v>
      </c>
      <c r="V5">
        <v>1</v>
      </c>
      <c r="W5" t="s">
        <v>32</v>
      </c>
      <c r="X5" t="s">
        <v>153</v>
      </c>
      <c r="Y5" t="s">
        <v>154</v>
      </c>
      <c r="Z5">
        <v>23</v>
      </c>
      <c r="AA5">
        <v>1.63</v>
      </c>
      <c r="AB5">
        <v>3.62</v>
      </c>
      <c r="AC5">
        <v>2</v>
      </c>
      <c r="AD5" t="s">
        <v>35</v>
      </c>
      <c r="AE5" t="s">
        <v>36</v>
      </c>
      <c r="AF5" t="s">
        <v>37</v>
      </c>
      <c r="AG5">
        <v>195</v>
      </c>
      <c r="AH5">
        <v>13.86</v>
      </c>
      <c r="AI5">
        <v>30.66</v>
      </c>
      <c r="AJ5">
        <v>3</v>
      </c>
      <c r="AK5" t="s">
        <v>32</v>
      </c>
      <c r="AL5" t="s">
        <v>33</v>
      </c>
      <c r="AM5" t="s">
        <v>34</v>
      </c>
      <c r="AN5">
        <v>112</v>
      </c>
      <c r="AO5">
        <v>7.96</v>
      </c>
      <c r="AP5">
        <v>17.61</v>
      </c>
      <c r="AQ5">
        <v>4</v>
      </c>
      <c r="AR5" t="s">
        <v>32</v>
      </c>
      <c r="AS5" t="s">
        <v>155</v>
      </c>
      <c r="AT5" t="s">
        <v>156</v>
      </c>
      <c r="AU5">
        <v>24</v>
      </c>
      <c r="AV5">
        <v>1.71</v>
      </c>
      <c r="AW5">
        <v>3.77</v>
      </c>
      <c r="AX5">
        <v>5</v>
      </c>
      <c r="AY5" t="s">
        <v>35</v>
      </c>
      <c r="AZ5" t="s">
        <v>157</v>
      </c>
      <c r="BA5" t="s">
        <v>158</v>
      </c>
      <c r="BB5">
        <v>10</v>
      </c>
      <c r="BC5">
        <v>0.71</v>
      </c>
      <c r="BD5">
        <v>1.57</v>
      </c>
      <c r="BE5">
        <v>6</v>
      </c>
      <c r="BF5" t="s">
        <v>32</v>
      </c>
      <c r="BG5" t="s">
        <v>159</v>
      </c>
      <c r="BH5" t="s">
        <v>160</v>
      </c>
      <c r="BI5">
        <v>7</v>
      </c>
      <c r="BJ5">
        <v>0.5</v>
      </c>
      <c r="BK5">
        <v>1.1000000000000001</v>
      </c>
      <c r="BL5">
        <v>7</v>
      </c>
      <c r="BM5" t="s">
        <v>32</v>
      </c>
      <c r="BN5" t="s">
        <v>161</v>
      </c>
      <c r="BO5" t="s">
        <v>162</v>
      </c>
      <c r="BP5">
        <v>0</v>
      </c>
      <c r="BQ5">
        <v>0</v>
      </c>
      <c r="BR5">
        <v>0</v>
      </c>
      <c r="BS5">
        <v>8</v>
      </c>
      <c r="BT5" t="s">
        <v>32</v>
      </c>
      <c r="BU5" t="s">
        <v>163</v>
      </c>
      <c r="BV5" t="s">
        <v>164</v>
      </c>
      <c r="BW5">
        <v>4</v>
      </c>
      <c r="BX5">
        <v>0.28000000000000003</v>
      </c>
      <c r="BY5">
        <v>0.63</v>
      </c>
      <c r="BZ5">
        <v>9</v>
      </c>
      <c r="CA5" t="s">
        <v>32</v>
      </c>
      <c r="CB5" t="s">
        <v>165</v>
      </c>
      <c r="CC5" t="s">
        <v>166</v>
      </c>
      <c r="CD5">
        <v>65</v>
      </c>
      <c r="CE5">
        <v>4.62</v>
      </c>
      <c r="CF5">
        <v>10.220000000000001</v>
      </c>
      <c r="CG5">
        <v>10</v>
      </c>
      <c r="CH5" t="s">
        <v>32</v>
      </c>
      <c r="CI5" t="s">
        <v>167</v>
      </c>
      <c r="CJ5" t="s">
        <v>168</v>
      </c>
      <c r="CK5">
        <v>13</v>
      </c>
      <c r="CL5">
        <v>0.92</v>
      </c>
      <c r="CM5">
        <v>2.04</v>
      </c>
      <c r="CN5">
        <v>11</v>
      </c>
      <c r="CO5" t="s">
        <v>32</v>
      </c>
      <c r="CP5" t="s">
        <v>169</v>
      </c>
      <c r="CQ5" t="s">
        <v>168</v>
      </c>
      <c r="CR5">
        <v>183</v>
      </c>
      <c r="CS5">
        <v>13.01</v>
      </c>
      <c r="CT5">
        <v>28.77</v>
      </c>
    </row>
    <row r="6" spans="1:98" x14ac:dyDescent="0.15">
      <c r="A6" t="s">
        <v>28</v>
      </c>
      <c r="B6" t="s">
        <v>29</v>
      </c>
      <c r="C6">
        <v>1</v>
      </c>
      <c r="D6" t="s">
        <v>30</v>
      </c>
      <c r="E6">
        <v>12</v>
      </c>
      <c r="F6" t="s">
        <v>38</v>
      </c>
      <c r="G6">
        <v>3</v>
      </c>
      <c r="H6">
        <v>993</v>
      </c>
      <c r="I6">
        <v>644</v>
      </c>
      <c r="J6">
        <v>64.849999999999994</v>
      </c>
      <c r="K6">
        <v>349</v>
      </c>
      <c r="L6">
        <v>35.15</v>
      </c>
      <c r="M6">
        <v>18</v>
      </c>
      <c r="N6">
        <v>1.81</v>
      </c>
      <c r="O6">
        <v>5.16</v>
      </c>
      <c r="P6">
        <v>9</v>
      </c>
      <c r="Q6">
        <v>0.91</v>
      </c>
      <c r="R6">
        <v>2.58</v>
      </c>
      <c r="S6">
        <v>322</v>
      </c>
      <c r="T6">
        <v>32.43</v>
      </c>
      <c r="U6">
        <v>92.26</v>
      </c>
      <c r="V6">
        <v>1</v>
      </c>
      <c r="W6" t="s">
        <v>32</v>
      </c>
      <c r="X6" t="s">
        <v>153</v>
      </c>
      <c r="Y6" t="s">
        <v>154</v>
      </c>
      <c r="Z6">
        <v>5</v>
      </c>
      <c r="AA6">
        <v>0.5</v>
      </c>
      <c r="AB6">
        <v>1.55</v>
      </c>
      <c r="AC6">
        <v>2</v>
      </c>
      <c r="AD6" t="s">
        <v>35</v>
      </c>
      <c r="AE6" t="s">
        <v>36</v>
      </c>
      <c r="AF6" t="s">
        <v>37</v>
      </c>
      <c r="AG6">
        <v>146</v>
      </c>
      <c r="AH6">
        <v>14.7</v>
      </c>
      <c r="AI6">
        <v>45.34</v>
      </c>
      <c r="AJ6">
        <v>3</v>
      </c>
      <c r="AK6" t="s">
        <v>32</v>
      </c>
      <c r="AL6" t="s">
        <v>33</v>
      </c>
      <c r="AM6" t="s">
        <v>34</v>
      </c>
      <c r="AN6">
        <v>40</v>
      </c>
      <c r="AO6">
        <v>4.03</v>
      </c>
      <c r="AP6">
        <v>12.42</v>
      </c>
      <c r="AQ6">
        <v>4</v>
      </c>
      <c r="AR6" t="s">
        <v>32</v>
      </c>
      <c r="AS6" t="s">
        <v>155</v>
      </c>
      <c r="AT6" t="s">
        <v>156</v>
      </c>
      <c r="AU6">
        <v>22</v>
      </c>
      <c r="AV6">
        <v>2.2200000000000002</v>
      </c>
      <c r="AW6">
        <v>6.83</v>
      </c>
      <c r="AX6">
        <v>5</v>
      </c>
      <c r="AY6" t="s">
        <v>35</v>
      </c>
      <c r="AZ6" t="s">
        <v>157</v>
      </c>
      <c r="BA6" t="s">
        <v>158</v>
      </c>
      <c r="BB6">
        <v>3</v>
      </c>
      <c r="BC6">
        <v>0.3</v>
      </c>
      <c r="BD6">
        <v>0.93</v>
      </c>
      <c r="BE6">
        <v>6</v>
      </c>
      <c r="BF6" t="s">
        <v>32</v>
      </c>
      <c r="BG6" t="s">
        <v>159</v>
      </c>
      <c r="BH6" t="s">
        <v>160</v>
      </c>
      <c r="BI6">
        <v>3</v>
      </c>
      <c r="BJ6">
        <v>0.3</v>
      </c>
      <c r="BK6">
        <v>0.93</v>
      </c>
      <c r="BL6">
        <v>7</v>
      </c>
      <c r="BM6" t="s">
        <v>32</v>
      </c>
      <c r="BN6" t="s">
        <v>161</v>
      </c>
      <c r="BO6" t="s">
        <v>162</v>
      </c>
      <c r="BP6">
        <v>0</v>
      </c>
      <c r="BQ6">
        <v>0</v>
      </c>
      <c r="BR6">
        <v>0</v>
      </c>
      <c r="BS6">
        <v>8</v>
      </c>
      <c r="BT6" t="s">
        <v>32</v>
      </c>
      <c r="BU6" t="s">
        <v>163</v>
      </c>
      <c r="BV6" t="s">
        <v>164</v>
      </c>
      <c r="BW6">
        <v>3</v>
      </c>
      <c r="BX6">
        <v>0.3</v>
      </c>
      <c r="BY6">
        <v>0.93</v>
      </c>
      <c r="BZ6">
        <v>9</v>
      </c>
      <c r="CA6" t="s">
        <v>32</v>
      </c>
      <c r="CB6" t="s">
        <v>165</v>
      </c>
      <c r="CC6" t="s">
        <v>166</v>
      </c>
      <c r="CD6">
        <v>21</v>
      </c>
      <c r="CE6">
        <v>2.11</v>
      </c>
      <c r="CF6">
        <v>6.52</v>
      </c>
      <c r="CG6">
        <v>10</v>
      </c>
      <c r="CH6" t="s">
        <v>32</v>
      </c>
      <c r="CI6" t="s">
        <v>167</v>
      </c>
      <c r="CJ6" t="s">
        <v>168</v>
      </c>
      <c r="CK6">
        <v>8</v>
      </c>
      <c r="CL6">
        <v>0.81</v>
      </c>
      <c r="CM6">
        <v>2.48</v>
      </c>
      <c r="CN6">
        <v>11</v>
      </c>
      <c r="CO6" t="s">
        <v>32</v>
      </c>
      <c r="CP6" t="s">
        <v>169</v>
      </c>
      <c r="CQ6" t="s">
        <v>168</v>
      </c>
      <c r="CR6">
        <v>71</v>
      </c>
      <c r="CS6">
        <v>7.15</v>
      </c>
      <c r="CT6">
        <v>22.05</v>
      </c>
    </row>
    <row r="7" spans="1:98" x14ac:dyDescent="0.15">
      <c r="A7" t="s">
        <v>28</v>
      </c>
      <c r="B7" t="s">
        <v>29</v>
      </c>
      <c r="C7">
        <v>1</v>
      </c>
      <c r="D7" t="s">
        <v>30</v>
      </c>
      <c r="E7">
        <v>12</v>
      </c>
      <c r="F7" t="s">
        <v>38</v>
      </c>
      <c r="G7">
        <v>4</v>
      </c>
      <c r="H7">
        <v>1103</v>
      </c>
      <c r="I7">
        <v>521</v>
      </c>
      <c r="J7">
        <v>47.23</v>
      </c>
      <c r="K7">
        <v>582</v>
      </c>
      <c r="L7">
        <v>52.77</v>
      </c>
      <c r="M7">
        <v>13</v>
      </c>
      <c r="N7">
        <v>1.18</v>
      </c>
      <c r="O7">
        <v>2.23</v>
      </c>
      <c r="P7">
        <v>7</v>
      </c>
      <c r="Q7">
        <v>0.63</v>
      </c>
      <c r="R7">
        <v>1.2</v>
      </c>
      <c r="S7">
        <v>562</v>
      </c>
      <c r="T7">
        <v>50.95</v>
      </c>
      <c r="U7">
        <v>96.56</v>
      </c>
      <c r="V7">
        <v>1</v>
      </c>
      <c r="W7" t="s">
        <v>32</v>
      </c>
      <c r="X7" t="s">
        <v>153</v>
      </c>
      <c r="Y7" t="s">
        <v>154</v>
      </c>
      <c r="Z7">
        <v>25</v>
      </c>
      <c r="AA7">
        <v>2.27</v>
      </c>
      <c r="AB7">
        <v>4.45</v>
      </c>
      <c r="AC7">
        <v>2</v>
      </c>
      <c r="AD7" t="s">
        <v>35</v>
      </c>
      <c r="AE7" t="s">
        <v>36</v>
      </c>
      <c r="AF7" t="s">
        <v>37</v>
      </c>
      <c r="AG7">
        <v>143</v>
      </c>
      <c r="AH7">
        <v>12.96</v>
      </c>
      <c r="AI7">
        <v>25.44</v>
      </c>
      <c r="AJ7">
        <v>3</v>
      </c>
      <c r="AK7" t="s">
        <v>32</v>
      </c>
      <c r="AL7" t="s">
        <v>33</v>
      </c>
      <c r="AM7" t="s">
        <v>34</v>
      </c>
      <c r="AN7">
        <v>134</v>
      </c>
      <c r="AO7">
        <v>12.15</v>
      </c>
      <c r="AP7">
        <v>23.84</v>
      </c>
      <c r="AQ7">
        <v>4</v>
      </c>
      <c r="AR7" t="s">
        <v>32</v>
      </c>
      <c r="AS7" t="s">
        <v>155</v>
      </c>
      <c r="AT7" t="s">
        <v>156</v>
      </c>
      <c r="AU7">
        <v>22</v>
      </c>
      <c r="AV7">
        <v>1.99</v>
      </c>
      <c r="AW7">
        <v>3.91</v>
      </c>
      <c r="AX7">
        <v>5</v>
      </c>
      <c r="AY7" t="s">
        <v>35</v>
      </c>
      <c r="AZ7" t="s">
        <v>157</v>
      </c>
      <c r="BA7" t="s">
        <v>158</v>
      </c>
      <c r="BB7">
        <v>1</v>
      </c>
      <c r="BC7">
        <v>0.09</v>
      </c>
      <c r="BD7">
        <v>0.18</v>
      </c>
      <c r="BE7">
        <v>6</v>
      </c>
      <c r="BF7" t="s">
        <v>32</v>
      </c>
      <c r="BG7" t="s">
        <v>159</v>
      </c>
      <c r="BH7" t="s">
        <v>160</v>
      </c>
      <c r="BI7">
        <v>4</v>
      </c>
      <c r="BJ7">
        <v>0.36</v>
      </c>
      <c r="BK7">
        <v>0.71</v>
      </c>
      <c r="BL7">
        <v>7</v>
      </c>
      <c r="BM7" t="s">
        <v>32</v>
      </c>
      <c r="BN7" t="s">
        <v>161</v>
      </c>
      <c r="BO7" t="s">
        <v>162</v>
      </c>
      <c r="BP7">
        <v>1</v>
      </c>
      <c r="BQ7">
        <v>0.09</v>
      </c>
      <c r="BR7">
        <v>0.18</v>
      </c>
      <c r="BS7">
        <v>8</v>
      </c>
      <c r="BT7" t="s">
        <v>32</v>
      </c>
      <c r="BU7" t="s">
        <v>163</v>
      </c>
      <c r="BV7" t="s">
        <v>164</v>
      </c>
      <c r="BW7">
        <v>6</v>
      </c>
      <c r="BX7">
        <v>0.54</v>
      </c>
      <c r="BY7">
        <v>1.07</v>
      </c>
      <c r="BZ7">
        <v>9</v>
      </c>
      <c r="CA7" t="s">
        <v>32</v>
      </c>
      <c r="CB7" t="s">
        <v>165</v>
      </c>
      <c r="CC7" t="s">
        <v>166</v>
      </c>
      <c r="CD7">
        <v>67</v>
      </c>
      <c r="CE7">
        <v>6.07</v>
      </c>
      <c r="CF7">
        <v>11.92</v>
      </c>
      <c r="CG7">
        <v>10</v>
      </c>
      <c r="CH7" t="s">
        <v>32</v>
      </c>
      <c r="CI7" t="s">
        <v>167</v>
      </c>
      <c r="CJ7" t="s">
        <v>168</v>
      </c>
      <c r="CK7">
        <v>12</v>
      </c>
      <c r="CL7">
        <v>1.0900000000000001</v>
      </c>
      <c r="CM7">
        <v>2.14</v>
      </c>
      <c r="CN7">
        <v>11</v>
      </c>
      <c r="CO7" t="s">
        <v>32</v>
      </c>
      <c r="CP7" t="s">
        <v>169</v>
      </c>
      <c r="CQ7" t="s">
        <v>168</v>
      </c>
      <c r="CR7">
        <v>147</v>
      </c>
      <c r="CS7">
        <v>13.33</v>
      </c>
      <c r="CT7">
        <v>26.16</v>
      </c>
    </row>
    <row r="8" spans="1:98" x14ac:dyDescent="0.15">
      <c r="A8" t="s">
        <v>28</v>
      </c>
      <c r="B8" t="s">
        <v>29</v>
      </c>
      <c r="C8">
        <v>1</v>
      </c>
      <c r="D8" t="s">
        <v>30</v>
      </c>
      <c r="E8">
        <v>12</v>
      </c>
      <c r="F8" t="s">
        <v>38</v>
      </c>
      <c r="G8">
        <v>5</v>
      </c>
      <c r="H8">
        <v>1689</v>
      </c>
      <c r="I8">
        <v>1057</v>
      </c>
      <c r="J8">
        <v>62.58</v>
      </c>
      <c r="K8">
        <v>632</v>
      </c>
      <c r="L8">
        <v>37.42</v>
      </c>
      <c r="M8">
        <v>22</v>
      </c>
      <c r="N8">
        <v>1.3</v>
      </c>
      <c r="O8">
        <v>3.48</v>
      </c>
      <c r="P8">
        <v>12</v>
      </c>
      <c r="Q8">
        <v>0.71</v>
      </c>
      <c r="R8">
        <v>1.9</v>
      </c>
      <c r="S8">
        <v>598</v>
      </c>
      <c r="T8">
        <v>35.409999999999997</v>
      </c>
      <c r="U8">
        <v>94.62</v>
      </c>
      <c r="V8">
        <v>1</v>
      </c>
      <c r="W8" t="s">
        <v>32</v>
      </c>
      <c r="X8" t="s">
        <v>153</v>
      </c>
      <c r="Y8" t="s">
        <v>154</v>
      </c>
      <c r="Z8">
        <v>26</v>
      </c>
      <c r="AA8">
        <v>1.54</v>
      </c>
      <c r="AB8">
        <v>4.3499999999999996</v>
      </c>
      <c r="AC8">
        <v>2</v>
      </c>
      <c r="AD8" t="s">
        <v>35</v>
      </c>
      <c r="AE8" t="s">
        <v>36</v>
      </c>
      <c r="AF8" t="s">
        <v>37</v>
      </c>
      <c r="AG8">
        <v>186</v>
      </c>
      <c r="AH8">
        <v>11.01</v>
      </c>
      <c r="AI8">
        <v>31.1</v>
      </c>
      <c r="AJ8">
        <v>3</v>
      </c>
      <c r="AK8" t="s">
        <v>32</v>
      </c>
      <c r="AL8" t="s">
        <v>33</v>
      </c>
      <c r="AM8" t="s">
        <v>34</v>
      </c>
      <c r="AN8">
        <v>117</v>
      </c>
      <c r="AO8">
        <v>6.93</v>
      </c>
      <c r="AP8">
        <v>19.57</v>
      </c>
      <c r="AQ8">
        <v>4</v>
      </c>
      <c r="AR8" t="s">
        <v>32</v>
      </c>
      <c r="AS8" t="s">
        <v>155</v>
      </c>
      <c r="AT8" t="s">
        <v>156</v>
      </c>
      <c r="AU8">
        <v>14</v>
      </c>
      <c r="AV8">
        <v>0.83</v>
      </c>
      <c r="AW8">
        <v>2.34</v>
      </c>
      <c r="AX8">
        <v>5</v>
      </c>
      <c r="AY8" t="s">
        <v>35</v>
      </c>
      <c r="AZ8" t="s">
        <v>157</v>
      </c>
      <c r="BA8" t="s">
        <v>158</v>
      </c>
      <c r="BB8">
        <v>12</v>
      </c>
      <c r="BC8">
        <v>0.71</v>
      </c>
      <c r="BD8">
        <v>2.0099999999999998</v>
      </c>
      <c r="BE8">
        <v>6</v>
      </c>
      <c r="BF8" t="s">
        <v>32</v>
      </c>
      <c r="BG8" t="s">
        <v>159</v>
      </c>
      <c r="BH8" t="s">
        <v>160</v>
      </c>
      <c r="BI8">
        <v>5</v>
      </c>
      <c r="BJ8">
        <v>0.3</v>
      </c>
      <c r="BK8">
        <v>0.84</v>
      </c>
      <c r="BL8">
        <v>7</v>
      </c>
      <c r="BM8" t="s">
        <v>32</v>
      </c>
      <c r="BN8" t="s">
        <v>161</v>
      </c>
      <c r="BO8" t="s">
        <v>162</v>
      </c>
      <c r="BP8">
        <v>4</v>
      </c>
      <c r="BQ8">
        <v>0.24</v>
      </c>
      <c r="BR8">
        <v>0.67</v>
      </c>
      <c r="BS8">
        <v>8</v>
      </c>
      <c r="BT8" t="s">
        <v>32</v>
      </c>
      <c r="BU8" t="s">
        <v>163</v>
      </c>
      <c r="BV8" t="s">
        <v>164</v>
      </c>
      <c r="BW8">
        <v>2</v>
      </c>
      <c r="BX8">
        <v>0.12</v>
      </c>
      <c r="BY8">
        <v>0.33</v>
      </c>
      <c r="BZ8">
        <v>9</v>
      </c>
      <c r="CA8" t="s">
        <v>32</v>
      </c>
      <c r="CB8" t="s">
        <v>165</v>
      </c>
      <c r="CC8" t="s">
        <v>166</v>
      </c>
      <c r="CD8">
        <v>56</v>
      </c>
      <c r="CE8">
        <v>3.32</v>
      </c>
      <c r="CF8">
        <v>9.36</v>
      </c>
      <c r="CG8">
        <v>10</v>
      </c>
      <c r="CH8" t="s">
        <v>32</v>
      </c>
      <c r="CI8" t="s">
        <v>167</v>
      </c>
      <c r="CJ8" t="s">
        <v>168</v>
      </c>
      <c r="CK8">
        <v>16</v>
      </c>
      <c r="CL8">
        <v>0.95</v>
      </c>
      <c r="CM8">
        <v>2.68</v>
      </c>
      <c r="CN8">
        <v>11</v>
      </c>
      <c r="CO8" t="s">
        <v>32</v>
      </c>
      <c r="CP8" t="s">
        <v>169</v>
      </c>
      <c r="CQ8" t="s">
        <v>168</v>
      </c>
      <c r="CR8">
        <v>160</v>
      </c>
      <c r="CS8">
        <v>9.4700000000000006</v>
      </c>
      <c r="CT8">
        <v>26.76</v>
      </c>
    </row>
    <row r="9" spans="1:98" x14ac:dyDescent="0.15">
      <c r="A9" t="s">
        <v>28</v>
      </c>
      <c r="B9" t="s">
        <v>29</v>
      </c>
      <c r="C9">
        <v>1</v>
      </c>
      <c r="D9" t="s">
        <v>30</v>
      </c>
      <c r="E9">
        <v>12</v>
      </c>
      <c r="F9" t="s">
        <v>38</v>
      </c>
      <c r="G9">
        <v>6</v>
      </c>
      <c r="H9">
        <v>1232</v>
      </c>
      <c r="I9">
        <v>715</v>
      </c>
      <c r="J9">
        <v>58.04</v>
      </c>
      <c r="K9">
        <v>517</v>
      </c>
      <c r="L9">
        <v>41.96</v>
      </c>
      <c r="M9">
        <v>6</v>
      </c>
      <c r="N9">
        <v>0.49</v>
      </c>
      <c r="O9">
        <v>1.1599999999999999</v>
      </c>
      <c r="P9">
        <v>7</v>
      </c>
      <c r="Q9">
        <v>0.56999999999999995</v>
      </c>
      <c r="R9">
        <v>1.35</v>
      </c>
      <c r="S9">
        <v>504</v>
      </c>
      <c r="T9">
        <v>40.909999999999997</v>
      </c>
      <c r="U9">
        <v>97.49</v>
      </c>
      <c r="V9">
        <v>1</v>
      </c>
      <c r="W9" t="s">
        <v>32</v>
      </c>
      <c r="X9" t="s">
        <v>153</v>
      </c>
      <c r="Y9" t="s">
        <v>154</v>
      </c>
      <c r="Z9">
        <v>13</v>
      </c>
      <c r="AA9">
        <v>1.06</v>
      </c>
      <c r="AB9">
        <v>2.58</v>
      </c>
      <c r="AC9">
        <v>2</v>
      </c>
      <c r="AD9" t="s">
        <v>35</v>
      </c>
      <c r="AE9" t="s">
        <v>36</v>
      </c>
      <c r="AF9" t="s">
        <v>37</v>
      </c>
      <c r="AG9">
        <v>167</v>
      </c>
      <c r="AH9">
        <v>13.56</v>
      </c>
      <c r="AI9">
        <v>33.130000000000003</v>
      </c>
      <c r="AJ9">
        <v>3</v>
      </c>
      <c r="AK9" t="s">
        <v>32</v>
      </c>
      <c r="AL9" t="s">
        <v>33</v>
      </c>
      <c r="AM9" t="s">
        <v>34</v>
      </c>
      <c r="AN9">
        <v>86</v>
      </c>
      <c r="AO9">
        <v>6.98</v>
      </c>
      <c r="AP9">
        <v>17.059999999999999</v>
      </c>
      <c r="AQ9">
        <v>4</v>
      </c>
      <c r="AR9" t="s">
        <v>32</v>
      </c>
      <c r="AS9" t="s">
        <v>155</v>
      </c>
      <c r="AT9" t="s">
        <v>156</v>
      </c>
      <c r="AU9">
        <v>25</v>
      </c>
      <c r="AV9">
        <v>2.0299999999999998</v>
      </c>
      <c r="AW9">
        <v>4.96</v>
      </c>
      <c r="AX9">
        <v>5</v>
      </c>
      <c r="AY9" t="s">
        <v>35</v>
      </c>
      <c r="AZ9" t="s">
        <v>157</v>
      </c>
      <c r="BA9" t="s">
        <v>158</v>
      </c>
      <c r="BB9">
        <v>1</v>
      </c>
      <c r="BC9">
        <v>0.08</v>
      </c>
      <c r="BD9">
        <v>0.2</v>
      </c>
      <c r="BE9">
        <v>6</v>
      </c>
      <c r="BF9" t="s">
        <v>32</v>
      </c>
      <c r="BG9" t="s">
        <v>159</v>
      </c>
      <c r="BH9" t="s">
        <v>160</v>
      </c>
      <c r="BI9">
        <v>5</v>
      </c>
      <c r="BJ9">
        <v>0.41</v>
      </c>
      <c r="BK9">
        <v>0.99</v>
      </c>
      <c r="BL9">
        <v>7</v>
      </c>
      <c r="BM9" t="s">
        <v>32</v>
      </c>
      <c r="BN9" t="s">
        <v>161</v>
      </c>
      <c r="BO9" t="s">
        <v>162</v>
      </c>
      <c r="BP9">
        <v>2</v>
      </c>
      <c r="BQ9">
        <v>0.16</v>
      </c>
      <c r="BR9">
        <v>0.4</v>
      </c>
      <c r="BS9">
        <v>8</v>
      </c>
      <c r="BT9" t="s">
        <v>32</v>
      </c>
      <c r="BU9" t="s">
        <v>163</v>
      </c>
      <c r="BV9" t="s">
        <v>164</v>
      </c>
      <c r="BW9">
        <v>3</v>
      </c>
      <c r="BX9">
        <v>0.24</v>
      </c>
      <c r="BY9">
        <v>0.6</v>
      </c>
      <c r="BZ9">
        <v>9</v>
      </c>
      <c r="CA9" t="s">
        <v>32</v>
      </c>
      <c r="CB9" t="s">
        <v>165</v>
      </c>
      <c r="CC9" t="s">
        <v>166</v>
      </c>
      <c r="CD9">
        <v>70</v>
      </c>
      <c r="CE9">
        <v>5.68</v>
      </c>
      <c r="CF9">
        <v>13.89</v>
      </c>
      <c r="CG9">
        <v>10</v>
      </c>
      <c r="CH9" t="s">
        <v>32</v>
      </c>
      <c r="CI9" t="s">
        <v>167</v>
      </c>
      <c r="CJ9" t="s">
        <v>168</v>
      </c>
      <c r="CK9">
        <v>9</v>
      </c>
      <c r="CL9">
        <v>0.73</v>
      </c>
      <c r="CM9">
        <v>1.79</v>
      </c>
      <c r="CN9">
        <v>11</v>
      </c>
      <c r="CO9" t="s">
        <v>32</v>
      </c>
      <c r="CP9" t="s">
        <v>169</v>
      </c>
      <c r="CQ9" t="s">
        <v>168</v>
      </c>
      <c r="CR9">
        <v>123</v>
      </c>
      <c r="CS9">
        <v>9.98</v>
      </c>
      <c r="CT9">
        <v>24.4</v>
      </c>
    </row>
    <row r="10" spans="1:98" x14ac:dyDescent="0.15">
      <c r="A10" t="s">
        <v>28</v>
      </c>
      <c r="B10" t="s">
        <v>29</v>
      </c>
      <c r="C10">
        <v>1</v>
      </c>
      <c r="D10" t="s">
        <v>30</v>
      </c>
      <c r="E10">
        <v>13</v>
      </c>
      <c r="F10" t="s">
        <v>39</v>
      </c>
      <c r="G10">
        <v>1</v>
      </c>
      <c r="H10">
        <v>671</v>
      </c>
      <c r="I10">
        <v>448</v>
      </c>
      <c r="J10">
        <v>66.77</v>
      </c>
      <c r="K10">
        <v>223</v>
      </c>
      <c r="L10">
        <v>33.229999999999997</v>
      </c>
      <c r="M10">
        <v>17</v>
      </c>
      <c r="N10">
        <v>2.5299999999999998</v>
      </c>
      <c r="O10">
        <v>7.62</v>
      </c>
      <c r="P10">
        <v>2</v>
      </c>
      <c r="Q10">
        <v>0.3</v>
      </c>
      <c r="R10">
        <v>0.9</v>
      </c>
      <c r="S10">
        <v>204</v>
      </c>
      <c r="T10">
        <v>30.4</v>
      </c>
      <c r="U10">
        <v>91.48</v>
      </c>
      <c r="V10">
        <v>1</v>
      </c>
      <c r="W10" t="s">
        <v>32</v>
      </c>
      <c r="X10" t="s">
        <v>153</v>
      </c>
      <c r="Y10" t="s">
        <v>154</v>
      </c>
      <c r="Z10">
        <v>3</v>
      </c>
      <c r="AA10">
        <v>0.45</v>
      </c>
      <c r="AB10">
        <v>1.47</v>
      </c>
      <c r="AC10">
        <v>2</v>
      </c>
      <c r="AD10" t="s">
        <v>35</v>
      </c>
      <c r="AE10" t="s">
        <v>36</v>
      </c>
      <c r="AF10" t="s">
        <v>37</v>
      </c>
      <c r="AG10">
        <v>75</v>
      </c>
      <c r="AH10">
        <v>11.18</v>
      </c>
      <c r="AI10">
        <v>36.76</v>
      </c>
      <c r="AJ10">
        <v>3</v>
      </c>
      <c r="AK10" t="s">
        <v>32</v>
      </c>
      <c r="AL10" t="s">
        <v>33</v>
      </c>
      <c r="AM10" t="s">
        <v>34</v>
      </c>
      <c r="AN10">
        <v>16</v>
      </c>
      <c r="AO10">
        <v>2.38</v>
      </c>
      <c r="AP10">
        <v>7.84</v>
      </c>
      <c r="AQ10">
        <v>4</v>
      </c>
      <c r="AR10" t="s">
        <v>32</v>
      </c>
      <c r="AS10" t="s">
        <v>155</v>
      </c>
      <c r="AT10" t="s">
        <v>156</v>
      </c>
      <c r="AU10">
        <v>1</v>
      </c>
      <c r="AV10">
        <v>0.15</v>
      </c>
      <c r="AW10">
        <v>0.49</v>
      </c>
      <c r="AX10">
        <v>5</v>
      </c>
      <c r="AY10" t="s">
        <v>35</v>
      </c>
      <c r="AZ10" t="s">
        <v>157</v>
      </c>
      <c r="BA10" t="s">
        <v>158</v>
      </c>
      <c r="BB10">
        <v>3</v>
      </c>
      <c r="BC10">
        <v>0.45</v>
      </c>
      <c r="BD10">
        <v>1.47</v>
      </c>
      <c r="BE10">
        <v>6</v>
      </c>
      <c r="BF10" t="s">
        <v>32</v>
      </c>
      <c r="BG10" t="s">
        <v>159</v>
      </c>
      <c r="BH10" t="s">
        <v>160</v>
      </c>
      <c r="BI10">
        <v>0</v>
      </c>
      <c r="BJ10">
        <v>0</v>
      </c>
      <c r="BK10">
        <v>0</v>
      </c>
      <c r="BL10">
        <v>7</v>
      </c>
      <c r="BM10" t="s">
        <v>32</v>
      </c>
      <c r="BN10" t="s">
        <v>161</v>
      </c>
      <c r="BO10" t="s">
        <v>162</v>
      </c>
      <c r="BP10">
        <v>0</v>
      </c>
      <c r="BQ10">
        <v>0</v>
      </c>
      <c r="BR10">
        <v>0</v>
      </c>
      <c r="BS10">
        <v>8</v>
      </c>
      <c r="BT10" t="s">
        <v>32</v>
      </c>
      <c r="BU10" t="s">
        <v>163</v>
      </c>
      <c r="BV10" t="s">
        <v>164</v>
      </c>
      <c r="BW10">
        <v>0</v>
      </c>
      <c r="BX10">
        <v>0</v>
      </c>
      <c r="BY10">
        <v>0</v>
      </c>
      <c r="BZ10">
        <v>9</v>
      </c>
      <c r="CA10" t="s">
        <v>32</v>
      </c>
      <c r="CB10" t="s">
        <v>165</v>
      </c>
      <c r="CC10" t="s">
        <v>166</v>
      </c>
      <c r="CD10">
        <v>7</v>
      </c>
      <c r="CE10">
        <v>1.04</v>
      </c>
      <c r="CF10">
        <v>3.43</v>
      </c>
      <c r="CG10">
        <v>10</v>
      </c>
      <c r="CH10" t="s">
        <v>32</v>
      </c>
      <c r="CI10" t="s">
        <v>167</v>
      </c>
      <c r="CJ10" t="s">
        <v>168</v>
      </c>
      <c r="CK10">
        <v>2</v>
      </c>
      <c r="CL10">
        <v>0.3</v>
      </c>
      <c r="CM10">
        <v>0.98</v>
      </c>
      <c r="CN10">
        <v>11</v>
      </c>
      <c r="CO10" t="s">
        <v>32</v>
      </c>
      <c r="CP10" t="s">
        <v>169</v>
      </c>
      <c r="CQ10" t="s">
        <v>168</v>
      </c>
      <c r="CR10">
        <v>97</v>
      </c>
      <c r="CS10">
        <v>14.46</v>
      </c>
      <c r="CT10">
        <v>47.55</v>
      </c>
    </row>
    <row r="11" spans="1:98" x14ac:dyDescent="0.15">
      <c r="A11" t="s">
        <v>28</v>
      </c>
      <c r="B11" t="s">
        <v>29</v>
      </c>
      <c r="C11">
        <v>1</v>
      </c>
      <c r="D11" t="s">
        <v>30</v>
      </c>
      <c r="E11">
        <v>13</v>
      </c>
      <c r="F11" t="s">
        <v>39</v>
      </c>
      <c r="G11">
        <v>2</v>
      </c>
      <c r="H11">
        <v>401</v>
      </c>
      <c r="I11">
        <v>229</v>
      </c>
      <c r="J11">
        <v>57.11</v>
      </c>
      <c r="K11">
        <v>172</v>
      </c>
      <c r="L11">
        <v>42.89</v>
      </c>
      <c r="M11">
        <v>0</v>
      </c>
      <c r="N11">
        <v>0</v>
      </c>
      <c r="O11">
        <v>0</v>
      </c>
      <c r="P11">
        <v>10</v>
      </c>
      <c r="Q11">
        <v>2.4900000000000002</v>
      </c>
      <c r="R11">
        <v>5.81</v>
      </c>
      <c r="S11">
        <v>162</v>
      </c>
      <c r="T11">
        <v>40.4</v>
      </c>
      <c r="U11">
        <v>94.19</v>
      </c>
      <c r="V11">
        <v>1</v>
      </c>
      <c r="W11" t="s">
        <v>32</v>
      </c>
      <c r="X11" t="s">
        <v>153</v>
      </c>
      <c r="Y11" t="s">
        <v>154</v>
      </c>
      <c r="Z11">
        <v>7</v>
      </c>
      <c r="AA11">
        <v>1.75</v>
      </c>
      <c r="AB11">
        <v>4.32</v>
      </c>
      <c r="AC11">
        <v>2</v>
      </c>
      <c r="AD11" t="s">
        <v>35</v>
      </c>
      <c r="AE11" t="s">
        <v>36</v>
      </c>
      <c r="AF11" t="s">
        <v>37</v>
      </c>
      <c r="AG11">
        <v>41</v>
      </c>
      <c r="AH11">
        <v>10.220000000000001</v>
      </c>
      <c r="AI11">
        <v>25.31</v>
      </c>
      <c r="AJ11">
        <v>3</v>
      </c>
      <c r="AK11" t="s">
        <v>32</v>
      </c>
      <c r="AL11" t="s">
        <v>33</v>
      </c>
      <c r="AM11" t="s">
        <v>34</v>
      </c>
      <c r="AN11">
        <v>21</v>
      </c>
      <c r="AO11">
        <v>5.24</v>
      </c>
      <c r="AP11">
        <v>12.96</v>
      </c>
      <c r="AQ11">
        <v>4</v>
      </c>
      <c r="AR11" t="s">
        <v>32</v>
      </c>
      <c r="AS11" t="s">
        <v>155</v>
      </c>
      <c r="AT11" t="s">
        <v>156</v>
      </c>
      <c r="AU11">
        <v>2</v>
      </c>
      <c r="AV11">
        <v>0.5</v>
      </c>
      <c r="AW11">
        <v>1.23</v>
      </c>
      <c r="AX11">
        <v>5</v>
      </c>
      <c r="AY11" t="s">
        <v>35</v>
      </c>
      <c r="AZ11" t="s">
        <v>157</v>
      </c>
      <c r="BA11" t="s">
        <v>158</v>
      </c>
      <c r="BB11">
        <v>2</v>
      </c>
      <c r="BC11">
        <v>0.5</v>
      </c>
      <c r="BD11">
        <v>1.23</v>
      </c>
      <c r="BE11">
        <v>6</v>
      </c>
      <c r="BF11" t="s">
        <v>32</v>
      </c>
      <c r="BG11" t="s">
        <v>159</v>
      </c>
      <c r="BH11" t="s">
        <v>160</v>
      </c>
      <c r="BI11">
        <v>1</v>
      </c>
      <c r="BJ11">
        <v>0.25</v>
      </c>
      <c r="BK11">
        <v>0.62</v>
      </c>
      <c r="BL11">
        <v>7</v>
      </c>
      <c r="BM11" t="s">
        <v>32</v>
      </c>
      <c r="BN11" t="s">
        <v>161</v>
      </c>
      <c r="BO11" t="s">
        <v>162</v>
      </c>
      <c r="BP11">
        <v>0</v>
      </c>
      <c r="BQ11">
        <v>0</v>
      </c>
      <c r="BR11">
        <v>0</v>
      </c>
      <c r="BS11">
        <v>8</v>
      </c>
      <c r="BT11" t="s">
        <v>32</v>
      </c>
      <c r="BU11" t="s">
        <v>163</v>
      </c>
      <c r="BV11" t="s">
        <v>164</v>
      </c>
      <c r="BW11">
        <v>2</v>
      </c>
      <c r="BX11">
        <v>0.5</v>
      </c>
      <c r="BY11">
        <v>1.23</v>
      </c>
      <c r="BZ11">
        <v>9</v>
      </c>
      <c r="CA11" t="s">
        <v>32</v>
      </c>
      <c r="CB11" t="s">
        <v>165</v>
      </c>
      <c r="CC11" t="s">
        <v>166</v>
      </c>
      <c r="CD11">
        <v>7</v>
      </c>
      <c r="CE11">
        <v>1.75</v>
      </c>
      <c r="CF11">
        <v>4.32</v>
      </c>
      <c r="CG11">
        <v>10</v>
      </c>
      <c r="CH11" t="s">
        <v>32</v>
      </c>
      <c r="CI11" t="s">
        <v>167</v>
      </c>
      <c r="CJ11" t="s">
        <v>168</v>
      </c>
      <c r="CK11">
        <v>0</v>
      </c>
      <c r="CL11">
        <v>0</v>
      </c>
      <c r="CM11">
        <v>0</v>
      </c>
      <c r="CN11">
        <v>11</v>
      </c>
      <c r="CO11" t="s">
        <v>32</v>
      </c>
      <c r="CP11" t="s">
        <v>169</v>
      </c>
      <c r="CQ11" t="s">
        <v>168</v>
      </c>
      <c r="CR11">
        <v>79</v>
      </c>
      <c r="CS11">
        <v>19.7</v>
      </c>
      <c r="CT11">
        <v>48.77</v>
      </c>
    </row>
    <row r="12" spans="1:98" x14ac:dyDescent="0.15">
      <c r="A12" t="s">
        <v>28</v>
      </c>
      <c r="B12" t="s">
        <v>29</v>
      </c>
      <c r="C12">
        <v>1</v>
      </c>
      <c r="D12" t="s">
        <v>30</v>
      </c>
      <c r="E12">
        <v>13</v>
      </c>
      <c r="F12" t="s">
        <v>39</v>
      </c>
      <c r="G12">
        <v>3</v>
      </c>
      <c r="H12">
        <v>450</v>
      </c>
      <c r="I12">
        <v>279</v>
      </c>
      <c r="J12">
        <v>62</v>
      </c>
      <c r="K12">
        <v>171</v>
      </c>
      <c r="L12">
        <v>38</v>
      </c>
      <c r="M12">
        <v>13</v>
      </c>
      <c r="N12">
        <v>2.89</v>
      </c>
      <c r="O12">
        <v>7.6</v>
      </c>
      <c r="P12">
        <v>1</v>
      </c>
      <c r="Q12">
        <v>0.22</v>
      </c>
      <c r="R12">
        <v>0.57999999999999996</v>
      </c>
      <c r="S12">
        <v>157</v>
      </c>
      <c r="T12">
        <v>34.89</v>
      </c>
      <c r="U12">
        <v>91.81</v>
      </c>
      <c r="V12">
        <v>1</v>
      </c>
      <c r="W12" t="s">
        <v>32</v>
      </c>
      <c r="X12" t="s">
        <v>153</v>
      </c>
      <c r="Y12" t="s">
        <v>154</v>
      </c>
      <c r="Z12">
        <v>3</v>
      </c>
      <c r="AA12">
        <v>0.67</v>
      </c>
      <c r="AB12">
        <v>1.91</v>
      </c>
      <c r="AC12">
        <v>2</v>
      </c>
      <c r="AD12" t="s">
        <v>35</v>
      </c>
      <c r="AE12" t="s">
        <v>36</v>
      </c>
      <c r="AF12" t="s">
        <v>37</v>
      </c>
      <c r="AG12">
        <v>38</v>
      </c>
      <c r="AH12">
        <v>8.44</v>
      </c>
      <c r="AI12">
        <v>24.2</v>
      </c>
      <c r="AJ12">
        <v>3</v>
      </c>
      <c r="AK12" t="s">
        <v>32</v>
      </c>
      <c r="AL12" t="s">
        <v>33</v>
      </c>
      <c r="AM12" t="s">
        <v>34</v>
      </c>
      <c r="AN12">
        <v>12</v>
      </c>
      <c r="AO12">
        <v>2.67</v>
      </c>
      <c r="AP12">
        <v>7.64</v>
      </c>
      <c r="AQ12">
        <v>4</v>
      </c>
      <c r="AR12" t="s">
        <v>32</v>
      </c>
      <c r="AS12" t="s">
        <v>155</v>
      </c>
      <c r="AT12" t="s">
        <v>156</v>
      </c>
      <c r="AU12">
        <v>0</v>
      </c>
      <c r="AV12">
        <v>0</v>
      </c>
      <c r="AW12">
        <v>0</v>
      </c>
      <c r="AX12">
        <v>5</v>
      </c>
      <c r="AY12" t="s">
        <v>35</v>
      </c>
      <c r="AZ12" t="s">
        <v>157</v>
      </c>
      <c r="BA12" t="s">
        <v>158</v>
      </c>
      <c r="BB12">
        <v>0</v>
      </c>
      <c r="BC12">
        <v>0</v>
      </c>
      <c r="BD12">
        <v>0</v>
      </c>
      <c r="BE12">
        <v>6</v>
      </c>
      <c r="BF12" t="s">
        <v>32</v>
      </c>
      <c r="BG12" t="s">
        <v>159</v>
      </c>
      <c r="BH12" t="s">
        <v>160</v>
      </c>
      <c r="BI12">
        <v>0</v>
      </c>
      <c r="BJ12">
        <v>0</v>
      </c>
      <c r="BK12">
        <v>0</v>
      </c>
      <c r="BL12">
        <v>7</v>
      </c>
      <c r="BM12" t="s">
        <v>32</v>
      </c>
      <c r="BN12" t="s">
        <v>161</v>
      </c>
      <c r="BO12" t="s">
        <v>162</v>
      </c>
      <c r="BP12">
        <v>0</v>
      </c>
      <c r="BQ12">
        <v>0</v>
      </c>
      <c r="BR12">
        <v>0</v>
      </c>
      <c r="BS12">
        <v>8</v>
      </c>
      <c r="BT12" t="s">
        <v>32</v>
      </c>
      <c r="BU12" t="s">
        <v>163</v>
      </c>
      <c r="BV12" t="s">
        <v>164</v>
      </c>
      <c r="BW12">
        <v>0</v>
      </c>
      <c r="BX12">
        <v>0</v>
      </c>
      <c r="BY12">
        <v>0</v>
      </c>
      <c r="BZ12">
        <v>9</v>
      </c>
      <c r="CA12" t="s">
        <v>32</v>
      </c>
      <c r="CB12" t="s">
        <v>165</v>
      </c>
      <c r="CC12" t="s">
        <v>166</v>
      </c>
      <c r="CD12">
        <v>6</v>
      </c>
      <c r="CE12">
        <v>1.33</v>
      </c>
      <c r="CF12">
        <v>3.82</v>
      </c>
      <c r="CG12">
        <v>10</v>
      </c>
      <c r="CH12" t="s">
        <v>32</v>
      </c>
      <c r="CI12" t="s">
        <v>167</v>
      </c>
      <c r="CJ12" t="s">
        <v>168</v>
      </c>
      <c r="CK12">
        <v>2</v>
      </c>
      <c r="CL12">
        <v>0.44</v>
      </c>
      <c r="CM12">
        <v>1.27</v>
      </c>
      <c r="CN12">
        <v>11</v>
      </c>
      <c r="CO12" t="s">
        <v>32</v>
      </c>
      <c r="CP12" t="s">
        <v>169</v>
      </c>
      <c r="CQ12" t="s">
        <v>168</v>
      </c>
      <c r="CR12">
        <v>96</v>
      </c>
      <c r="CS12">
        <v>21.33</v>
      </c>
      <c r="CT12">
        <v>61.15</v>
      </c>
    </row>
    <row r="13" spans="1:98" x14ac:dyDescent="0.15">
      <c r="A13" t="s">
        <v>28</v>
      </c>
      <c r="B13" t="s">
        <v>29</v>
      </c>
      <c r="C13">
        <v>3</v>
      </c>
      <c r="D13" t="s">
        <v>40</v>
      </c>
      <c r="E13">
        <v>14</v>
      </c>
      <c r="F13" t="s">
        <v>41</v>
      </c>
      <c r="G13">
        <v>1</v>
      </c>
      <c r="H13">
        <v>1392</v>
      </c>
      <c r="I13">
        <v>981</v>
      </c>
      <c r="J13">
        <v>70.47</v>
      </c>
      <c r="K13">
        <v>411</v>
      </c>
      <c r="L13">
        <v>29.53</v>
      </c>
      <c r="M13">
        <v>8</v>
      </c>
      <c r="N13">
        <v>0.56999999999999995</v>
      </c>
      <c r="O13">
        <v>1.95</v>
      </c>
      <c r="P13">
        <v>10</v>
      </c>
      <c r="Q13">
        <v>0.72</v>
      </c>
      <c r="R13">
        <v>2.4300000000000002</v>
      </c>
      <c r="S13">
        <v>393</v>
      </c>
      <c r="T13">
        <v>28.23</v>
      </c>
      <c r="U13">
        <v>95.62</v>
      </c>
      <c r="V13">
        <v>1</v>
      </c>
      <c r="W13" t="s">
        <v>32</v>
      </c>
      <c r="X13" t="s">
        <v>153</v>
      </c>
      <c r="Y13" t="s">
        <v>154</v>
      </c>
      <c r="Z13">
        <v>8</v>
      </c>
      <c r="AA13">
        <v>0.56999999999999995</v>
      </c>
      <c r="AB13">
        <v>2.04</v>
      </c>
      <c r="AC13">
        <v>2</v>
      </c>
      <c r="AD13" t="s">
        <v>35</v>
      </c>
      <c r="AE13" t="s">
        <v>36</v>
      </c>
      <c r="AF13" t="s">
        <v>37</v>
      </c>
      <c r="AG13">
        <v>116</v>
      </c>
      <c r="AH13">
        <v>8.33</v>
      </c>
      <c r="AI13">
        <v>29.52</v>
      </c>
      <c r="AJ13">
        <v>3</v>
      </c>
      <c r="AK13" t="s">
        <v>32</v>
      </c>
      <c r="AL13" t="s">
        <v>33</v>
      </c>
      <c r="AM13" t="s">
        <v>34</v>
      </c>
      <c r="AN13">
        <v>33</v>
      </c>
      <c r="AO13">
        <v>2.37</v>
      </c>
      <c r="AP13">
        <v>8.4</v>
      </c>
      <c r="AQ13">
        <v>4</v>
      </c>
      <c r="AR13" t="s">
        <v>32</v>
      </c>
      <c r="AS13" t="s">
        <v>155</v>
      </c>
      <c r="AT13" t="s">
        <v>156</v>
      </c>
      <c r="AU13">
        <v>9</v>
      </c>
      <c r="AV13">
        <v>0.65</v>
      </c>
      <c r="AW13">
        <v>2.29</v>
      </c>
      <c r="AX13">
        <v>5</v>
      </c>
      <c r="AY13" t="s">
        <v>35</v>
      </c>
      <c r="AZ13" t="s">
        <v>157</v>
      </c>
      <c r="BA13" t="s">
        <v>158</v>
      </c>
      <c r="BB13">
        <v>4</v>
      </c>
      <c r="BC13">
        <v>0.28999999999999998</v>
      </c>
      <c r="BD13">
        <v>1.02</v>
      </c>
      <c r="BE13">
        <v>6</v>
      </c>
      <c r="BF13" t="s">
        <v>32</v>
      </c>
      <c r="BG13" t="s">
        <v>159</v>
      </c>
      <c r="BH13" t="s">
        <v>160</v>
      </c>
      <c r="BI13">
        <v>6</v>
      </c>
      <c r="BJ13">
        <v>0.43</v>
      </c>
      <c r="BK13">
        <v>1.53</v>
      </c>
      <c r="BL13">
        <v>7</v>
      </c>
      <c r="BM13" t="s">
        <v>32</v>
      </c>
      <c r="BN13" t="s">
        <v>161</v>
      </c>
      <c r="BO13" t="s">
        <v>162</v>
      </c>
      <c r="BP13">
        <v>4</v>
      </c>
      <c r="BQ13">
        <v>0.28999999999999998</v>
      </c>
      <c r="BR13">
        <v>1.02</v>
      </c>
      <c r="BS13">
        <v>8</v>
      </c>
      <c r="BT13" t="s">
        <v>32</v>
      </c>
      <c r="BU13" t="s">
        <v>163</v>
      </c>
      <c r="BV13" t="s">
        <v>164</v>
      </c>
      <c r="BW13">
        <v>0</v>
      </c>
      <c r="BX13">
        <v>0</v>
      </c>
      <c r="BY13">
        <v>0</v>
      </c>
      <c r="BZ13">
        <v>9</v>
      </c>
      <c r="CA13" t="s">
        <v>32</v>
      </c>
      <c r="CB13" t="s">
        <v>165</v>
      </c>
      <c r="CC13" t="s">
        <v>166</v>
      </c>
      <c r="CD13">
        <v>29</v>
      </c>
      <c r="CE13">
        <v>2.08</v>
      </c>
      <c r="CF13">
        <v>7.38</v>
      </c>
      <c r="CG13">
        <v>10</v>
      </c>
      <c r="CH13" t="s">
        <v>32</v>
      </c>
      <c r="CI13" t="s">
        <v>167</v>
      </c>
      <c r="CJ13" t="s">
        <v>168</v>
      </c>
      <c r="CK13">
        <v>2</v>
      </c>
      <c r="CL13">
        <v>0.14000000000000001</v>
      </c>
      <c r="CM13">
        <v>0.51</v>
      </c>
      <c r="CN13">
        <v>11</v>
      </c>
      <c r="CO13" t="s">
        <v>32</v>
      </c>
      <c r="CP13" t="s">
        <v>169</v>
      </c>
      <c r="CQ13" t="s">
        <v>168</v>
      </c>
      <c r="CR13">
        <v>182</v>
      </c>
      <c r="CS13">
        <v>13.07</v>
      </c>
      <c r="CT13">
        <v>46.31</v>
      </c>
    </row>
    <row r="14" spans="1:98" x14ac:dyDescent="0.15">
      <c r="A14" t="s">
        <v>28</v>
      </c>
      <c r="B14" t="s">
        <v>29</v>
      </c>
      <c r="C14">
        <v>3</v>
      </c>
      <c r="D14" t="s">
        <v>40</v>
      </c>
      <c r="E14">
        <v>14</v>
      </c>
      <c r="F14" t="s">
        <v>41</v>
      </c>
      <c r="G14">
        <v>2</v>
      </c>
      <c r="H14">
        <v>1607</v>
      </c>
      <c r="I14">
        <v>1028</v>
      </c>
      <c r="J14">
        <v>63.97</v>
      </c>
      <c r="K14">
        <v>579</v>
      </c>
      <c r="L14">
        <v>36.03</v>
      </c>
      <c r="M14">
        <v>6</v>
      </c>
      <c r="N14">
        <v>0.37</v>
      </c>
      <c r="O14">
        <v>1.04</v>
      </c>
      <c r="P14">
        <v>15</v>
      </c>
      <c r="Q14">
        <v>0.93</v>
      </c>
      <c r="R14">
        <v>2.59</v>
      </c>
      <c r="S14">
        <v>558</v>
      </c>
      <c r="T14">
        <v>34.72</v>
      </c>
      <c r="U14">
        <v>96.37</v>
      </c>
      <c r="V14">
        <v>1</v>
      </c>
      <c r="W14" t="s">
        <v>32</v>
      </c>
      <c r="X14" t="s">
        <v>153</v>
      </c>
      <c r="Y14" t="s">
        <v>154</v>
      </c>
      <c r="Z14">
        <v>15</v>
      </c>
      <c r="AA14">
        <v>0.93</v>
      </c>
      <c r="AB14">
        <v>2.69</v>
      </c>
      <c r="AC14">
        <v>2</v>
      </c>
      <c r="AD14" t="s">
        <v>35</v>
      </c>
      <c r="AE14" t="s">
        <v>36</v>
      </c>
      <c r="AF14" t="s">
        <v>37</v>
      </c>
      <c r="AG14">
        <v>156</v>
      </c>
      <c r="AH14">
        <v>9.7100000000000009</v>
      </c>
      <c r="AI14">
        <v>27.96</v>
      </c>
      <c r="AJ14">
        <v>3</v>
      </c>
      <c r="AK14" t="s">
        <v>32</v>
      </c>
      <c r="AL14" t="s">
        <v>33</v>
      </c>
      <c r="AM14" t="s">
        <v>34</v>
      </c>
      <c r="AN14">
        <v>29</v>
      </c>
      <c r="AO14">
        <v>1.8</v>
      </c>
      <c r="AP14">
        <v>5.2</v>
      </c>
      <c r="AQ14">
        <v>4</v>
      </c>
      <c r="AR14" t="s">
        <v>32</v>
      </c>
      <c r="AS14" t="s">
        <v>155</v>
      </c>
      <c r="AT14" t="s">
        <v>156</v>
      </c>
      <c r="AU14">
        <v>8</v>
      </c>
      <c r="AV14">
        <v>0.5</v>
      </c>
      <c r="AW14">
        <v>1.43</v>
      </c>
      <c r="AX14">
        <v>5</v>
      </c>
      <c r="AY14" t="s">
        <v>35</v>
      </c>
      <c r="AZ14" t="s">
        <v>157</v>
      </c>
      <c r="BA14" t="s">
        <v>158</v>
      </c>
      <c r="BB14">
        <v>5</v>
      </c>
      <c r="BC14">
        <v>0.31</v>
      </c>
      <c r="BD14">
        <v>0.9</v>
      </c>
      <c r="BE14">
        <v>6</v>
      </c>
      <c r="BF14" t="s">
        <v>32</v>
      </c>
      <c r="BG14" t="s">
        <v>159</v>
      </c>
      <c r="BH14" t="s">
        <v>160</v>
      </c>
      <c r="BI14">
        <v>10</v>
      </c>
      <c r="BJ14">
        <v>0.62</v>
      </c>
      <c r="BK14">
        <v>1.79</v>
      </c>
      <c r="BL14">
        <v>7</v>
      </c>
      <c r="BM14" t="s">
        <v>32</v>
      </c>
      <c r="BN14" t="s">
        <v>161</v>
      </c>
      <c r="BO14" t="s">
        <v>162</v>
      </c>
      <c r="BP14">
        <v>0</v>
      </c>
      <c r="BQ14">
        <v>0</v>
      </c>
      <c r="BR14">
        <v>0</v>
      </c>
      <c r="BS14">
        <v>8</v>
      </c>
      <c r="BT14" t="s">
        <v>32</v>
      </c>
      <c r="BU14" t="s">
        <v>163</v>
      </c>
      <c r="BV14" t="s">
        <v>164</v>
      </c>
      <c r="BW14">
        <v>5</v>
      </c>
      <c r="BX14">
        <v>0.31</v>
      </c>
      <c r="BY14">
        <v>0.9</v>
      </c>
      <c r="BZ14">
        <v>9</v>
      </c>
      <c r="CA14" t="s">
        <v>32</v>
      </c>
      <c r="CB14" t="s">
        <v>165</v>
      </c>
      <c r="CC14" t="s">
        <v>166</v>
      </c>
      <c r="CD14">
        <v>29</v>
      </c>
      <c r="CE14">
        <v>1.8</v>
      </c>
      <c r="CF14">
        <v>5.2</v>
      </c>
      <c r="CG14">
        <v>10</v>
      </c>
      <c r="CH14" t="s">
        <v>32</v>
      </c>
      <c r="CI14" t="s">
        <v>167</v>
      </c>
      <c r="CJ14" t="s">
        <v>168</v>
      </c>
      <c r="CK14">
        <v>6</v>
      </c>
      <c r="CL14">
        <v>0.37</v>
      </c>
      <c r="CM14">
        <v>1.08</v>
      </c>
      <c r="CN14">
        <v>11</v>
      </c>
      <c r="CO14" t="s">
        <v>32</v>
      </c>
      <c r="CP14" t="s">
        <v>169</v>
      </c>
      <c r="CQ14" t="s">
        <v>168</v>
      </c>
      <c r="CR14">
        <v>295</v>
      </c>
      <c r="CS14">
        <v>18.36</v>
      </c>
      <c r="CT14">
        <v>52.87</v>
      </c>
    </row>
    <row r="15" spans="1:98" x14ac:dyDescent="0.15">
      <c r="A15" t="s">
        <v>28</v>
      </c>
      <c r="B15" t="s">
        <v>29</v>
      </c>
      <c r="C15">
        <v>3</v>
      </c>
      <c r="D15" t="s">
        <v>40</v>
      </c>
      <c r="E15">
        <v>14</v>
      </c>
      <c r="F15" t="s">
        <v>41</v>
      </c>
      <c r="G15">
        <v>3</v>
      </c>
      <c r="H15">
        <v>1121</v>
      </c>
      <c r="I15">
        <v>672</v>
      </c>
      <c r="J15">
        <v>59.95</v>
      </c>
      <c r="K15">
        <v>449</v>
      </c>
      <c r="L15">
        <v>40.049999999999997</v>
      </c>
      <c r="M15">
        <v>8</v>
      </c>
      <c r="N15">
        <v>0.71</v>
      </c>
      <c r="O15">
        <v>1.78</v>
      </c>
      <c r="P15">
        <v>9</v>
      </c>
      <c r="Q15">
        <v>0.8</v>
      </c>
      <c r="R15">
        <v>2</v>
      </c>
      <c r="S15">
        <v>432</v>
      </c>
      <c r="T15">
        <v>38.54</v>
      </c>
      <c r="U15">
        <v>96.21</v>
      </c>
      <c r="V15">
        <v>1</v>
      </c>
      <c r="W15" t="s">
        <v>32</v>
      </c>
      <c r="X15" t="s">
        <v>153</v>
      </c>
      <c r="Y15" t="s">
        <v>154</v>
      </c>
      <c r="Z15">
        <v>12</v>
      </c>
      <c r="AA15">
        <v>1.07</v>
      </c>
      <c r="AB15">
        <v>2.78</v>
      </c>
      <c r="AC15">
        <v>2</v>
      </c>
      <c r="AD15" t="s">
        <v>35</v>
      </c>
      <c r="AE15" t="s">
        <v>36</v>
      </c>
      <c r="AF15" t="s">
        <v>37</v>
      </c>
      <c r="AG15">
        <v>111</v>
      </c>
      <c r="AH15">
        <v>9.9</v>
      </c>
      <c r="AI15">
        <v>25.69</v>
      </c>
      <c r="AJ15">
        <v>3</v>
      </c>
      <c r="AK15" t="s">
        <v>32</v>
      </c>
      <c r="AL15" t="s">
        <v>33</v>
      </c>
      <c r="AM15" t="s">
        <v>34</v>
      </c>
      <c r="AN15">
        <v>58</v>
      </c>
      <c r="AO15">
        <v>5.17</v>
      </c>
      <c r="AP15">
        <v>13.43</v>
      </c>
      <c r="AQ15">
        <v>4</v>
      </c>
      <c r="AR15" t="s">
        <v>32</v>
      </c>
      <c r="AS15" t="s">
        <v>155</v>
      </c>
      <c r="AT15" t="s">
        <v>156</v>
      </c>
      <c r="AU15">
        <v>18</v>
      </c>
      <c r="AV15">
        <v>1.61</v>
      </c>
      <c r="AW15">
        <v>4.17</v>
      </c>
      <c r="AX15">
        <v>5</v>
      </c>
      <c r="AY15" t="s">
        <v>35</v>
      </c>
      <c r="AZ15" t="s">
        <v>157</v>
      </c>
      <c r="BA15" t="s">
        <v>158</v>
      </c>
      <c r="BB15">
        <v>1</v>
      </c>
      <c r="BC15">
        <v>0.09</v>
      </c>
      <c r="BD15">
        <v>0.23</v>
      </c>
      <c r="BE15">
        <v>6</v>
      </c>
      <c r="BF15" t="s">
        <v>32</v>
      </c>
      <c r="BG15" t="s">
        <v>159</v>
      </c>
      <c r="BH15" t="s">
        <v>160</v>
      </c>
      <c r="BI15">
        <v>6</v>
      </c>
      <c r="BJ15">
        <v>0.54</v>
      </c>
      <c r="BK15">
        <v>1.39</v>
      </c>
      <c r="BL15">
        <v>7</v>
      </c>
      <c r="BM15" t="s">
        <v>32</v>
      </c>
      <c r="BN15" t="s">
        <v>161</v>
      </c>
      <c r="BO15" t="s">
        <v>162</v>
      </c>
      <c r="BP15">
        <v>0</v>
      </c>
      <c r="BQ15">
        <v>0</v>
      </c>
      <c r="BR15">
        <v>0</v>
      </c>
      <c r="BS15">
        <v>8</v>
      </c>
      <c r="BT15" t="s">
        <v>32</v>
      </c>
      <c r="BU15" t="s">
        <v>163</v>
      </c>
      <c r="BV15" t="s">
        <v>164</v>
      </c>
      <c r="BW15">
        <v>0</v>
      </c>
      <c r="BX15">
        <v>0</v>
      </c>
      <c r="BY15">
        <v>0</v>
      </c>
      <c r="BZ15">
        <v>9</v>
      </c>
      <c r="CA15" t="s">
        <v>32</v>
      </c>
      <c r="CB15" t="s">
        <v>165</v>
      </c>
      <c r="CC15" t="s">
        <v>166</v>
      </c>
      <c r="CD15">
        <v>33</v>
      </c>
      <c r="CE15">
        <v>2.94</v>
      </c>
      <c r="CF15">
        <v>7.64</v>
      </c>
      <c r="CG15">
        <v>10</v>
      </c>
      <c r="CH15" t="s">
        <v>32</v>
      </c>
      <c r="CI15" t="s">
        <v>167</v>
      </c>
      <c r="CJ15" t="s">
        <v>168</v>
      </c>
      <c r="CK15">
        <v>1</v>
      </c>
      <c r="CL15">
        <v>0.09</v>
      </c>
      <c r="CM15">
        <v>0.23</v>
      </c>
      <c r="CN15">
        <v>11</v>
      </c>
      <c r="CO15" t="s">
        <v>32</v>
      </c>
      <c r="CP15" t="s">
        <v>169</v>
      </c>
      <c r="CQ15" t="s">
        <v>168</v>
      </c>
      <c r="CR15">
        <v>192</v>
      </c>
      <c r="CS15">
        <v>17.13</v>
      </c>
      <c r="CT15">
        <v>44.44</v>
      </c>
    </row>
    <row r="16" spans="1:98" x14ac:dyDescent="0.15">
      <c r="A16" t="s">
        <v>28</v>
      </c>
      <c r="B16" t="s">
        <v>29</v>
      </c>
      <c r="C16">
        <v>3</v>
      </c>
      <c r="D16" t="s">
        <v>40</v>
      </c>
      <c r="E16">
        <v>14</v>
      </c>
      <c r="F16" t="s">
        <v>41</v>
      </c>
      <c r="G16">
        <v>4</v>
      </c>
      <c r="H16">
        <v>1408</v>
      </c>
      <c r="I16">
        <v>949</v>
      </c>
      <c r="J16">
        <v>67.400000000000006</v>
      </c>
      <c r="K16">
        <v>459</v>
      </c>
      <c r="L16">
        <v>32.6</v>
      </c>
      <c r="M16">
        <v>5</v>
      </c>
      <c r="N16">
        <v>0.36</v>
      </c>
      <c r="O16">
        <v>1.0900000000000001</v>
      </c>
      <c r="P16">
        <v>7</v>
      </c>
      <c r="Q16">
        <v>0.5</v>
      </c>
      <c r="R16">
        <v>1.53</v>
      </c>
      <c r="S16">
        <v>447</v>
      </c>
      <c r="T16">
        <v>31.75</v>
      </c>
      <c r="U16">
        <v>97.39</v>
      </c>
      <c r="V16">
        <v>1</v>
      </c>
      <c r="W16" t="s">
        <v>32</v>
      </c>
      <c r="X16" t="s">
        <v>153</v>
      </c>
      <c r="Y16" t="s">
        <v>154</v>
      </c>
      <c r="Z16">
        <v>10</v>
      </c>
      <c r="AA16">
        <v>0.71</v>
      </c>
      <c r="AB16">
        <v>2.2400000000000002</v>
      </c>
      <c r="AC16">
        <v>2</v>
      </c>
      <c r="AD16" t="s">
        <v>35</v>
      </c>
      <c r="AE16" t="s">
        <v>36</v>
      </c>
      <c r="AF16" t="s">
        <v>37</v>
      </c>
      <c r="AG16">
        <v>126</v>
      </c>
      <c r="AH16">
        <v>8.9499999999999993</v>
      </c>
      <c r="AI16">
        <v>28.19</v>
      </c>
      <c r="AJ16">
        <v>3</v>
      </c>
      <c r="AK16" t="s">
        <v>32</v>
      </c>
      <c r="AL16" t="s">
        <v>33</v>
      </c>
      <c r="AM16" t="s">
        <v>34</v>
      </c>
      <c r="AN16">
        <v>34</v>
      </c>
      <c r="AO16">
        <v>2.41</v>
      </c>
      <c r="AP16">
        <v>7.61</v>
      </c>
      <c r="AQ16">
        <v>4</v>
      </c>
      <c r="AR16" t="s">
        <v>32</v>
      </c>
      <c r="AS16" t="s">
        <v>155</v>
      </c>
      <c r="AT16" t="s">
        <v>156</v>
      </c>
      <c r="AU16">
        <v>9</v>
      </c>
      <c r="AV16">
        <v>0.64</v>
      </c>
      <c r="AW16">
        <v>2.0099999999999998</v>
      </c>
      <c r="AX16">
        <v>5</v>
      </c>
      <c r="AY16" t="s">
        <v>35</v>
      </c>
      <c r="AZ16" t="s">
        <v>157</v>
      </c>
      <c r="BA16" t="s">
        <v>158</v>
      </c>
      <c r="BB16">
        <v>2</v>
      </c>
      <c r="BC16">
        <v>0.14000000000000001</v>
      </c>
      <c r="BD16">
        <v>0.45</v>
      </c>
      <c r="BE16">
        <v>6</v>
      </c>
      <c r="BF16" t="s">
        <v>32</v>
      </c>
      <c r="BG16" t="s">
        <v>159</v>
      </c>
      <c r="BH16" t="s">
        <v>160</v>
      </c>
      <c r="BI16">
        <v>4</v>
      </c>
      <c r="BJ16">
        <v>0.28000000000000003</v>
      </c>
      <c r="BK16">
        <v>0.89</v>
      </c>
      <c r="BL16">
        <v>7</v>
      </c>
      <c r="BM16" t="s">
        <v>32</v>
      </c>
      <c r="BN16" t="s">
        <v>161</v>
      </c>
      <c r="BO16" t="s">
        <v>162</v>
      </c>
      <c r="BP16">
        <v>0</v>
      </c>
      <c r="BQ16">
        <v>0</v>
      </c>
      <c r="BR16">
        <v>0</v>
      </c>
      <c r="BS16">
        <v>8</v>
      </c>
      <c r="BT16" t="s">
        <v>32</v>
      </c>
      <c r="BU16" t="s">
        <v>163</v>
      </c>
      <c r="BV16" t="s">
        <v>164</v>
      </c>
      <c r="BW16">
        <v>2</v>
      </c>
      <c r="BX16">
        <v>0.14000000000000001</v>
      </c>
      <c r="BY16">
        <v>0.45</v>
      </c>
      <c r="BZ16">
        <v>9</v>
      </c>
      <c r="CA16" t="s">
        <v>32</v>
      </c>
      <c r="CB16" t="s">
        <v>165</v>
      </c>
      <c r="CC16" t="s">
        <v>166</v>
      </c>
      <c r="CD16">
        <v>31</v>
      </c>
      <c r="CE16">
        <v>2.2000000000000002</v>
      </c>
      <c r="CF16">
        <v>6.94</v>
      </c>
      <c r="CG16">
        <v>10</v>
      </c>
      <c r="CH16" t="s">
        <v>32</v>
      </c>
      <c r="CI16" t="s">
        <v>167</v>
      </c>
      <c r="CJ16" t="s">
        <v>168</v>
      </c>
      <c r="CK16">
        <v>2</v>
      </c>
      <c r="CL16">
        <v>0.14000000000000001</v>
      </c>
      <c r="CM16">
        <v>0.45</v>
      </c>
      <c r="CN16">
        <v>11</v>
      </c>
      <c r="CO16" t="s">
        <v>32</v>
      </c>
      <c r="CP16" t="s">
        <v>169</v>
      </c>
      <c r="CQ16" t="s">
        <v>168</v>
      </c>
      <c r="CR16">
        <v>227</v>
      </c>
      <c r="CS16">
        <v>16.12</v>
      </c>
      <c r="CT16">
        <v>50.78</v>
      </c>
    </row>
    <row r="17" spans="1:98" x14ac:dyDescent="0.15">
      <c r="A17" t="s">
        <v>28</v>
      </c>
      <c r="B17" t="s">
        <v>29</v>
      </c>
      <c r="C17">
        <v>3</v>
      </c>
      <c r="D17" t="s">
        <v>40</v>
      </c>
      <c r="E17">
        <v>14</v>
      </c>
      <c r="F17" t="s">
        <v>41</v>
      </c>
      <c r="G17">
        <v>5</v>
      </c>
      <c r="H17">
        <v>1209</v>
      </c>
      <c r="I17">
        <v>880</v>
      </c>
      <c r="J17">
        <v>72.790000000000006</v>
      </c>
      <c r="K17">
        <v>329</v>
      </c>
      <c r="L17">
        <v>27.21</v>
      </c>
      <c r="M17">
        <v>19</v>
      </c>
      <c r="N17">
        <v>1.57</v>
      </c>
      <c r="O17">
        <v>5.78</v>
      </c>
      <c r="P17">
        <v>3</v>
      </c>
      <c r="Q17">
        <v>0.25</v>
      </c>
      <c r="R17">
        <v>0.91</v>
      </c>
      <c r="S17">
        <v>307</v>
      </c>
      <c r="T17">
        <v>25.39</v>
      </c>
      <c r="U17">
        <v>93.31</v>
      </c>
      <c r="V17">
        <v>1</v>
      </c>
      <c r="W17" t="s">
        <v>32</v>
      </c>
      <c r="X17" t="s">
        <v>153</v>
      </c>
      <c r="Y17" t="s">
        <v>154</v>
      </c>
      <c r="Z17">
        <v>4</v>
      </c>
      <c r="AA17">
        <v>0.33</v>
      </c>
      <c r="AB17">
        <v>1.3</v>
      </c>
      <c r="AC17">
        <v>2</v>
      </c>
      <c r="AD17" t="s">
        <v>35</v>
      </c>
      <c r="AE17" t="s">
        <v>36</v>
      </c>
      <c r="AF17" t="s">
        <v>37</v>
      </c>
      <c r="AG17">
        <v>78</v>
      </c>
      <c r="AH17">
        <v>6.45</v>
      </c>
      <c r="AI17">
        <v>25.41</v>
      </c>
      <c r="AJ17">
        <v>3</v>
      </c>
      <c r="AK17" t="s">
        <v>32</v>
      </c>
      <c r="AL17" t="s">
        <v>33</v>
      </c>
      <c r="AM17" t="s">
        <v>34</v>
      </c>
      <c r="AN17">
        <v>28</v>
      </c>
      <c r="AO17">
        <v>2.3199999999999998</v>
      </c>
      <c r="AP17">
        <v>9.1199999999999992</v>
      </c>
      <c r="AQ17">
        <v>4</v>
      </c>
      <c r="AR17" t="s">
        <v>32</v>
      </c>
      <c r="AS17" t="s">
        <v>155</v>
      </c>
      <c r="AT17" t="s">
        <v>156</v>
      </c>
      <c r="AU17">
        <v>12</v>
      </c>
      <c r="AV17">
        <v>0.99</v>
      </c>
      <c r="AW17">
        <v>3.91</v>
      </c>
      <c r="AX17">
        <v>5</v>
      </c>
      <c r="AY17" t="s">
        <v>35</v>
      </c>
      <c r="AZ17" t="s">
        <v>157</v>
      </c>
      <c r="BA17" t="s">
        <v>158</v>
      </c>
      <c r="BB17">
        <v>1</v>
      </c>
      <c r="BC17">
        <v>0.08</v>
      </c>
      <c r="BD17">
        <v>0.33</v>
      </c>
      <c r="BE17">
        <v>6</v>
      </c>
      <c r="BF17" t="s">
        <v>32</v>
      </c>
      <c r="BG17" t="s">
        <v>159</v>
      </c>
      <c r="BH17" t="s">
        <v>160</v>
      </c>
      <c r="BI17">
        <v>3</v>
      </c>
      <c r="BJ17">
        <v>0.25</v>
      </c>
      <c r="BK17">
        <v>0.98</v>
      </c>
      <c r="BL17">
        <v>7</v>
      </c>
      <c r="BM17" t="s">
        <v>32</v>
      </c>
      <c r="BN17" t="s">
        <v>161</v>
      </c>
      <c r="BO17" t="s">
        <v>162</v>
      </c>
      <c r="BP17">
        <v>0</v>
      </c>
      <c r="BQ17">
        <v>0</v>
      </c>
      <c r="BR17">
        <v>0</v>
      </c>
      <c r="BS17">
        <v>8</v>
      </c>
      <c r="BT17" t="s">
        <v>32</v>
      </c>
      <c r="BU17" t="s">
        <v>163</v>
      </c>
      <c r="BV17" t="s">
        <v>164</v>
      </c>
      <c r="BW17">
        <v>2</v>
      </c>
      <c r="BX17">
        <v>0.17</v>
      </c>
      <c r="BY17">
        <v>0.65</v>
      </c>
      <c r="BZ17">
        <v>9</v>
      </c>
      <c r="CA17" t="s">
        <v>32</v>
      </c>
      <c r="CB17" t="s">
        <v>165</v>
      </c>
      <c r="CC17" t="s">
        <v>166</v>
      </c>
      <c r="CD17">
        <v>15</v>
      </c>
      <c r="CE17">
        <v>1.24</v>
      </c>
      <c r="CF17">
        <v>4.8899999999999997</v>
      </c>
      <c r="CG17">
        <v>10</v>
      </c>
      <c r="CH17" t="s">
        <v>32</v>
      </c>
      <c r="CI17" t="s">
        <v>167</v>
      </c>
      <c r="CJ17" t="s">
        <v>168</v>
      </c>
      <c r="CK17">
        <v>1</v>
      </c>
      <c r="CL17">
        <v>0.08</v>
      </c>
      <c r="CM17">
        <v>0.33</v>
      </c>
      <c r="CN17">
        <v>11</v>
      </c>
      <c r="CO17" t="s">
        <v>32</v>
      </c>
      <c r="CP17" t="s">
        <v>169</v>
      </c>
      <c r="CQ17" t="s">
        <v>168</v>
      </c>
      <c r="CR17">
        <v>163</v>
      </c>
      <c r="CS17">
        <v>13.48</v>
      </c>
      <c r="CT17">
        <v>53.09</v>
      </c>
    </row>
    <row r="18" spans="1:98" x14ac:dyDescent="0.15">
      <c r="A18" t="s">
        <v>28</v>
      </c>
      <c r="B18" t="s">
        <v>29</v>
      </c>
      <c r="C18">
        <v>3</v>
      </c>
      <c r="D18" t="s">
        <v>40</v>
      </c>
      <c r="E18">
        <v>15</v>
      </c>
      <c r="F18" t="s">
        <v>42</v>
      </c>
      <c r="G18">
        <v>1</v>
      </c>
      <c r="H18">
        <v>1469</v>
      </c>
      <c r="I18">
        <v>1146</v>
      </c>
      <c r="J18">
        <v>78.010000000000005</v>
      </c>
      <c r="K18">
        <v>323</v>
      </c>
      <c r="L18">
        <v>21.99</v>
      </c>
      <c r="M18">
        <v>20</v>
      </c>
      <c r="N18">
        <v>1.36</v>
      </c>
      <c r="O18">
        <v>6.19</v>
      </c>
      <c r="P18">
        <v>10</v>
      </c>
      <c r="Q18">
        <v>0.68</v>
      </c>
      <c r="R18">
        <v>3.1</v>
      </c>
      <c r="S18">
        <v>293</v>
      </c>
      <c r="T18">
        <v>19.95</v>
      </c>
      <c r="U18">
        <v>90.71</v>
      </c>
      <c r="V18">
        <v>1</v>
      </c>
      <c r="W18" t="s">
        <v>32</v>
      </c>
      <c r="X18" t="s">
        <v>153</v>
      </c>
      <c r="Y18" t="s">
        <v>154</v>
      </c>
      <c r="Z18">
        <v>12</v>
      </c>
      <c r="AA18">
        <v>0.82</v>
      </c>
      <c r="AB18">
        <v>4.0999999999999996</v>
      </c>
      <c r="AC18">
        <v>2</v>
      </c>
      <c r="AD18" t="s">
        <v>35</v>
      </c>
      <c r="AE18" t="s">
        <v>36</v>
      </c>
      <c r="AF18" t="s">
        <v>37</v>
      </c>
      <c r="AG18">
        <v>103</v>
      </c>
      <c r="AH18">
        <v>7.01</v>
      </c>
      <c r="AI18">
        <v>35.15</v>
      </c>
      <c r="AJ18">
        <v>3</v>
      </c>
      <c r="AK18" t="s">
        <v>32</v>
      </c>
      <c r="AL18" t="s">
        <v>33</v>
      </c>
      <c r="AM18" t="s">
        <v>34</v>
      </c>
      <c r="AN18">
        <v>52</v>
      </c>
      <c r="AO18">
        <v>3.54</v>
      </c>
      <c r="AP18">
        <v>17.75</v>
      </c>
      <c r="AQ18">
        <v>4</v>
      </c>
      <c r="AR18" t="s">
        <v>32</v>
      </c>
      <c r="AS18" t="s">
        <v>155</v>
      </c>
      <c r="AT18" t="s">
        <v>156</v>
      </c>
      <c r="AU18">
        <v>12</v>
      </c>
      <c r="AV18">
        <v>0.82</v>
      </c>
      <c r="AW18">
        <v>4.0999999999999996</v>
      </c>
      <c r="AX18">
        <v>5</v>
      </c>
      <c r="AY18" t="s">
        <v>35</v>
      </c>
      <c r="AZ18" t="s">
        <v>157</v>
      </c>
      <c r="BA18" t="s">
        <v>158</v>
      </c>
      <c r="BB18">
        <v>4</v>
      </c>
      <c r="BC18">
        <v>0.27</v>
      </c>
      <c r="BD18">
        <v>1.37</v>
      </c>
      <c r="BE18">
        <v>6</v>
      </c>
      <c r="BF18" t="s">
        <v>32</v>
      </c>
      <c r="BG18" t="s">
        <v>159</v>
      </c>
      <c r="BH18" t="s">
        <v>160</v>
      </c>
      <c r="BI18">
        <v>3</v>
      </c>
      <c r="BJ18">
        <v>0.2</v>
      </c>
      <c r="BK18">
        <v>1.02</v>
      </c>
      <c r="BL18">
        <v>7</v>
      </c>
      <c r="BM18" t="s">
        <v>32</v>
      </c>
      <c r="BN18" t="s">
        <v>161</v>
      </c>
      <c r="BO18" t="s">
        <v>162</v>
      </c>
      <c r="BP18">
        <v>1</v>
      </c>
      <c r="BQ18">
        <v>7.0000000000000007E-2</v>
      </c>
      <c r="BR18">
        <v>0.34</v>
      </c>
      <c r="BS18">
        <v>8</v>
      </c>
      <c r="BT18" t="s">
        <v>32</v>
      </c>
      <c r="BU18" t="s">
        <v>163</v>
      </c>
      <c r="BV18" t="s">
        <v>164</v>
      </c>
      <c r="BW18">
        <v>2</v>
      </c>
      <c r="BX18">
        <v>0.14000000000000001</v>
      </c>
      <c r="BY18">
        <v>0.68</v>
      </c>
      <c r="BZ18">
        <v>9</v>
      </c>
      <c r="CA18" t="s">
        <v>32</v>
      </c>
      <c r="CB18" t="s">
        <v>165</v>
      </c>
      <c r="CC18" t="s">
        <v>166</v>
      </c>
      <c r="CD18">
        <v>27</v>
      </c>
      <c r="CE18">
        <v>1.84</v>
      </c>
      <c r="CF18">
        <v>9.2200000000000006</v>
      </c>
      <c r="CG18">
        <v>10</v>
      </c>
      <c r="CH18" t="s">
        <v>32</v>
      </c>
      <c r="CI18" t="s">
        <v>167</v>
      </c>
      <c r="CJ18" t="s">
        <v>168</v>
      </c>
      <c r="CK18">
        <v>4</v>
      </c>
      <c r="CL18">
        <v>0.27</v>
      </c>
      <c r="CM18">
        <v>1.37</v>
      </c>
      <c r="CN18">
        <v>11</v>
      </c>
      <c r="CO18" t="s">
        <v>32</v>
      </c>
      <c r="CP18" t="s">
        <v>169</v>
      </c>
      <c r="CQ18" t="s">
        <v>168</v>
      </c>
      <c r="CR18">
        <v>73</v>
      </c>
      <c r="CS18">
        <v>4.97</v>
      </c>
      <c r="CT18">
        <v>24.91</v>
      </c>
    </row>
    <row r="19" spans="1:98" x14ac:dyDescent="0.15">
      <c r="A19" t="s">
        <v>28</v>
      </c>
      <c r="B19" t="s">
        <v>29</v>
      </c>
      <c r="C19">
        <v>3</v>
      </c>
      <c r="D19" t="s">
        <v>40</v>
      </c>
      <c r="E19">
        <v>15</v>
      </c>
      <c r="F19" t="s">
        <v>42</v>
      </c>
      <c r="G19">
        <v>2</v>
      </c>
      <c r="H19">
        <v>1436</v>
      </c>
      <c r="I19">
        <v>1097</v>
      </c>
      <c r="J19">
        <v>76.39</v>
      </c>
      <c r="K19">
        <v>339</v>
      </c>
      <c r="L19">
        <v>23.61</v>
      </c>
      <c r="M19">
        <v>16</v>
      </c>
      <c r="N19">
        <v>1.1100000000000001</v>
      </c>
      <c r="O19">
        <v>4.72</v>
      </c>
      <c r="P19">
        <v>7</v>
      </c>
      <c r="Q19">
        <v>0.49</v>
      </c>
      <c r="R19">
        <v>2.06</v>
      </c>
      <c r="S19">
        <v>316</v>
      </c>
      <c r="T19">
        <v>22.01</v>
      </c>
      <c r="U19">
        <v>93.22</v>
      </c>
      <c r="V19">
        <v>1</v>
      </c>
      <c r="W19" t="s">
        <v>32</v>
      </c>
      <c r="X19" t="s">
        <v>153</v>
      </c>
      <c r="Y19" t="s">
        <v>154</v>
      </c>
      <c r="Z19">
        <v>10</v>
      </c>
      <c r="AA19">
        <v>0.7</v>
      </c>
      <c r="AB19">
        <v>3.16</v>
      </c>
      <c r="AC19">
        <v>2</v>
      </c>
      <c r="AD19" t="s">
        <v>35</v>
      </c>
      <c r="AE19" t="s">
        <v>36</v>
      </c>
      <c r="AF19" t="s">
        <v>37</v>
      </c>
      <c r="AG19">
        <v>114</v>
      </c>
      <c r="AH19">
        <v>7.94</v>
      </c>
      <c r="AI19">
        <v>36.08</v>
      </c>
      <c r="AJ19">
        <v>3</v>
      </c>
      <c r="AK19" t="s">
        <v>32</v>
      </c>
      <c r="AL19" t="s">
        <v>33</v>
      </c>
      <c r="AM19" t="s">
        <v>34</v>
      </c>
      <c r="AN19">
        <v>45</v>
      </c>
      <c r="AO19">
        <v>3.13</v>
      </c>
      <c r="AP19">
        <v>14.24</v>
      </c>
      <c r="AQ19">
        <v>4</v>
      </c>
      <c r="AR19" t="s">
        <v>32</v>
      </c>
      <c r="AS19" t="s">
        <v>155</v>
      </c>
      <c r="AT19" t="s">
        <v>156</v>
      </c>
      <c r="AU19">
        <v>9</v>
      </c>
      <c r="AV19">
        <v>0.63</v>
      </c>
      <c r="AW19">
        <v>2.85</v>
      </c>
      <c r="AX19">
        <v>5</v>
      </c>
      <c r="AY19" t="s">
        <v>35</v>
      </c>
      <c r="AZ19" t="s">
        <v>157</v>
      </c>
      <c r="BA19" t="s">
        <v>158</v>
      </c>
      <c r="BB19">
        <v>7</v>
      </c>
      <c r="BC19">
        <v>0.49</v>
      </c>
      <c r="BD19">
        <v>2.2200000000000002</v>
      </c>
      <c r="BE19">
        <v>6</v>
      </c>
      <c r="BF19" t="s">
        <v>32</v>
      </c>
      <c r="BG19" t="s">
        <v>159</v>
      </c>
      <c r="BH19" t="s">
        <v>160</v>
      </c>
      <c r="BI19">
        <v>4</v>
      </c>
      <c r="BJ19">
        <v>0.28000000000000003</v>
      </c>
      <c r="BK19">
        <v>1.27</v>
      </c>
      <c r="BL19">
        <v>7</v>
      </c>
      <c r="BM19" t="s">
        <v>32</v>
      </c>
      <c r="BN19" t="s">
        <v>161</v>
      </c>
      <c r="BO19" t="s">
        <v>162</v>
      </c>
      <c r="BP19">
        <v>1</v>
      </c>
      <c r="BQ19">
        <v>7.0000000000000007E-2</v>
      </c>
      <c r="BR19">
        <v>0.32</v>
      </c>
      <c r="BS19">
        <v>8</v>
      </c>
      <c r="BT19" t="s">
        <v>32</v>
      </c>
      <c r="BU19" t="s">
        <v>163</v>
      </c>
      <c r="BV19" t="s">
        <v>164</v>
      </c>
      <c r="BW19">
        <v>1</v>
      </c>
      <c r="BX19">
        <v>7.0000000000000007E-2</v>
      </c>
      <c r="BY19">
        <v>0.32</v>
      </c>
      <c r="BZ19">
        <v>9</v>
      </c>
      <c r="CA19" t="s">
        <v>32</v>
      </c>
      <c r="CB19" t="s">
        <v>165</v>
      </c>
      <c r="CC19" t="s">
        <v>166</v>
      </c>
      <c r="CD19">
        <v>24</v>
      </c>
      <c r="CE19">
        <v>1.67</v>
      </c>
      <c r="CF19">
        <v>7.59</v>
      </c>
      <c r="CG19">
        <v>10</v>
      </c>
      <c r="CH19" t="s">
        <v>32</v>
      </c>
      <c r="CI19" t="s">
        <v>167</v>
      </c>
      <c r="CJ19" t="s">
        <v>168</v>
      </c>
      <c r="CK19">
        <v>6</v>
      </c>
      <c r="CL19">
        <v>0.42</v>
      </c>
      <c r="CM19">
        <v>1.9</v>
      </c>
      <c r="CN19">
        <v>11</v>
      </c>
      <c r="CO19" t="s">
        <v>32</v>
      </c>
      <c r="CP19" t="s">
        <v>169</v>
      </c>
      <c r="CQ19" t="s">
        <v>168</v>
      </c>
      <c r="CR19">
        <v>95</v>
      </c>
      <c r="CS19">
        <v>6.62</v>
      </c>
      <c r="CT19">
        <v>30.06</v>
      </c>
    </row>
    <row r="20" spans="1:98" x14ac:dyDescent="0.15">
      <c r="A20" t="s">
        <v>28</v>
      </c>
      <c r="B20" t="s">
        <v>29</v>
      </c>
      <c r="C20">
        <v>3</v>
      </c>
      <c r="D20" t="s">
        <v>40</v>
      </c>
      <c r="E20">
        <v>15</v>
      </c>
      <c r="F20" t="s">
        <v>42</v>
      </c>
      <c r="G20">
        <v>3</v>
      </c>
      <c r="H20">
        <v>1121</v>
      </c>
      <c r="I20">
        <v>832</v>
      </c>
      <c r="J20">
        <v>74.22</v>
      </c>
      <c r="K20">
        <v>289</v>
      </c>
      <c r="L20">
        <v>25.78</v>
      </c>
      <c r="M20">
        <v>8</v>
      </c>
      <c r="N20">
        <v>0.71</v>
      </c>
      <c r="O20">
        <v>2.77</v>
      </c>
      <c r="P20">
        <v>2</v>
      </c>
      <c r="Q20">
        <v>0.18</v>
      </c>
      <c r="R20">
        <v>0.69</v>
      </c>
      <c r="S20">
        <v>279</v>
      </c>
      <c r="T20">
        <v>24.89</v>
      </c>
      <c r="U20">
        <v>96.54</v>
      </c>
      <c r="V20">
        <v>1</v>
      </c>
      <c r="W20" t="s">
        <v>32</v>
      </c>
      <c r="X20" t="s">
        <v>153</v>
      </c>
      <c r="Y20" t="s">
        <v>154</v>
      </c>
      <c r="Z20">
        <v>6</v>
      </c>
      <c r="AA20">
        <v>0.54</v>
      </c>
      <c r="AB20">
        <v>2.15</v>
      </c>
      <c r="AC20">
        <v>2</v>
      </c>
      <c r="AD20" t="s">
        <v>35</v>
      </c>
      <c r="AE20" t="s">
        <v>36</v>
      </c>
      <c r="AF20" t="s">
        <v>37</v>
      </c>
      <c r="AG20">
        <v>108</v>
      </c>
      <c r="AH20">
        <v>9.6300000000000008</v>
      </c>
      <c r="AI20">
        <v>38.71</v>
      </c>
      <c r="AJ20">
        <v>3</v>
      </c>
      <c r="AK20" t="s">
        <v>32</v>
      </c>
      <c r="AL20" t="s">
        <v>33</v>
      </c>
      <c r="AM20" t="s">
        <v>34</v>
      </c>
      <c r="AN20">
        <v>45</v>
      </c>
      <c r="AO20">
        <v>4.01</v>
      </c>
      <c r="AP20">
        <v>16.13</v>
      </c>
      <c r="AQ20">
        <v>4</v>
      </c>
      <c r="AR20" t="s">
        <v>32</v>
      </c>
      <c r="AS20" t="s">
        <v>155</v>
      </c>
      <c r="AT20" t="s">
        <v>156</v>
      </c>
      <c r="AU20">
        <v>2</v>
      </c>
      <c r="AV20">
        <v>0.18</v>
      </c>
      <c r="AW20">
        <v>0.72</v>
      </c>
      <c r="AX20">
        <v>5</v>
      </c>
      <c r="AY20" t="s">
        <v>35</v>
      </c>
      <c r="AZ20" t="s">
        <v>157</v>
      </c>
      <c r="BA20" t="s">
        <v>158</v>
      </c>
      <c r="BB20">
        <v>4</v>
      </c>
      <c r="BC20">
        <v>0.36</v>
      </c>
      <c r="BD20">
        <v>1.43</v>
      </c>
      <c r="BE20">
        <v>6</v>
      </c>
      <c r="BF20" t="s">
        <v>32</v>
      </c>
      <c r="BG20" t="s">
        <v>159</v>
      </c>
      <c r="BH20" t="s">
        <v>160</v>
      </c>
      <c r="BI20">
        <v>3</v>
      </c>
      <c r="BJ20">
        <v>0.27</v>
      </c>
      <c r="BK20">
        <v>1.08</v>
      </c>
      <c r="BL20">
        <v>7</v>
      </c>
      <c r="BM20" t="s">
        <v>32</v>
      </c>
      <c r="BN20" t="s">
        <v>161</v>
      </c>
      <c r="BO20" t="s">
        <v>162</v>
      </c>
      <c r="BP20">
        <v>0</v>
      </c>
      <c r="BQ20">
        <v>0</v>
      </c>
      <c r="BR20">
        <v>0</v>
      </c>
      <c r="BS20">
        <v>8</v>
      </c>
      <c r="BT20" t="s">
        <v>32</v>
      </c>
      <c r="BU20" t="s">
        <v>163</v>
      </c>
      <c r="BV20" t="s">
        <v>164</v>
      </c>
      <c r="BW20">
        <v>2</v>
      </c>
      <c r="BX20">
        <v>0.18</v>
      </c>
      <c r="BY20">
        <v>0.72</v>
      </c>
      <c r="BZ20">
        <v>9</v>
      </c>
      <c r="CA20" t="s">
        <v>32</v>
      </c>
      <c r="CB20" t="s">
        <v>165</v>
      </c>
      <c r="CC20" t="s">
        <v>166</v>
      </c>
      <c r="CD20">
        <v>19</v>
      </c>
      <c r="CE20">
        <v>1.69</v>
      </c>
      <c r="CF20">
        <v>6.81</v>
      </c>
      <c r="CG20">
        <v>10</v>
      </c>
      <c r="CH20" t="s">
        <v>32</v>
      </c>
      <c r="CI20" t="s">
        <v>167</v>
      </c>
      <c r="CJ20" t="s">
        <v>168</v>
      </c>
      <c r="CK20">
        <v>2</v>
      </c>
      <c r="CL20">
        <v>0.18</v>
      </c>
      <c r="CM20">
        <v>0.72</v>
      </c>
      <c r="CN20">
        <v>11</v>
      </c>
      <c r="CO20" t="s">
        <v>32</v>
      </c>
      <c r="CP20" t="s">
        <v>169</v>
      </c>
      <c r="CQ20" t="s">
        <v>168</v>
      </c>
      <c r="CR20">
        <v>88</v>
      </c>
      <c r="CS20">
        <v>7.85</v>
      </c>
      <c r="CT20">
        <v>31.54</v>
      </c>
    </row>
    <row r="21" spans="1:98" x14ac:dyDescent="0.15">
      <c r="A21" t="s">
        <v>28</v>
      </c>
      <c r="B21" t="s">
        <v>29</v>
      </c>
      <c r="C21">
        <v>3</v>
      </c>
      <c r="D21" t="s">
        <v>40</v>
      </c>
      <c r="E21">
        <v>15</v>
      </c>
      <c r="F21" t="s">
        <v>42</v>
      </c>
      <c r="G21">
        <v>4</v>
      </c>
      <c r="H21">
        <v>1762</v>
      </c>
      <c r="I21">
        <v>1078</v>
      </c>
      <c r="J21">
        <v>61.18</v>
      </c>
      <c r="K21">
        <v>684</v>
      </c>
      <c r="L21">
        <v>38.82</v>
      </c>
      <c r="M21">
        <v>20</v>
      </c>
      <c r="N21">
        <v>1.1399999999999999</v>
      </c>
      <c r="O21">
        <v>2.92</v>
      </c>
      <c r="P21">
        <v>7</v>
      </c>
      <c r="Q21">
        <v>0.4</v>
      </c>
      <c r="R21">
        <v>1.02</v>
      </c>
      <c r="S21">
        <v>657</v>
      </c>
      <c r="T21">
        <v>37.29</v>
      </c>
      <c r="U21">
        <v>96.05</v>
      </c>
      <c r="V21">
        <v>1</v>
      </c>
      <c r="W21" t="s">
        <v>32</v>
      </c>
      <c r="X21" t="s">
        <v>153</v>
      </c>
      <c r="Y21" t="s">
        <v>154</v>
      </c>
      <c r="Z21">
        <v>22</v>
      </c>
      <c r="AA21">
        <v>1.25</v>
      </c>
      <c r="AB21">
        <v>3.35</v>
      </c>
      <c r="AC21">
        <v>2</v>
      </c>
      <c r="AD21" t="s">
        <v>35</v>
      </c>
      <c r="AE21" t="s">
        <v>36</v>
      </c>
      <c r="AF21" t="s">
        <v>37</v>
      </c>
      <c r="AG21">
        <v>154</v>
      </c>
      <c r="AH21">
        <v>8.74</v>
      </c>
      <c r="AI21">
        <v>23.44</v>
      </c>
      <c r="AJ21">
        <v>3</v>
      </c>
      <c r="AK21" t="s">
        <v>32</v>
      </c>
      <c r="AL21" t="s">
        <v>33</v>
      </c>
      <c r="AM21" t="s">
        <v>34</v>
      </c>
      <c r="AN21">
        <v>149</v>
      </c>
      <c r="AO21">
        <v>8.4600000000000009</v>
      </c>
      <c r="AP21">
        <v>22.68</v>
      </c>
      <c r="AQ21">
        <v>4</v>
      </c>
      <c r="AR21" t="s">
        <v>32</v>
      </c>
      <c r="AS21" t="s">
        <v>155</v>
      </c>
      <c r="AT21" t="s">
        <v>156</v>
      </c>
      <c r="AU21">
        <v>32</v>
      </c>
      <c r="AV21">
        <v>1.82</v>
      </c>
      <c r="AW21">
        <v>4.87</v>
      </c>
      <c r="AX21">
        <v>5</v>
      </c>
      <c r="AY21" t="s">
        <v>35</v>
      </c>
      <c r="AZ21" t="s">
        <v>157</v>
      </c>
      <c r="BA21" t="s">
        <v>158</v>
      </c>
      <c r="BB21">
        <v>4</v>
      </c>
      <c r="BC21">
        <v>0.23</v>
      </c>
      <c r="BD21">
        <v>0.61</v>
      </c>
      <c r="BE21">
        <v>6</v>
      </c>
      <c r="BF21" t="s">
        <v>32</v>
      </c>
      <c r="BG21" t="s">
        <v>159</v>
      </c>
      <c r="BH21" t="s">
        <v>160</v>
      </c>
      <c r="BI21">
        <v>3</v>
      </c>
      <c r="BJ21">
        <v>0.17</v>
      </c>
      <c r="BK21">
        <v>0.46</v>
      </c>
      <c r="BL21">
        <v>7</v>
      </c>
      <c r="BM21" t="s">
        <v>32</v>
      </c>
      <c r="BN21" t="s">
        <v>161</v>
      </c>
      <c r="BO21" t="s">
        <v>162</v>
      </c>
      <c r="BP21">
        <v>3</v>
      </c>
      <c r="BQ21">
        <v>0.17</v>
      </c>
      <c r="BR21">
        <v>0.46</v>
      </c>
      <c r="BS21">
        <v>8</v>
      </c>
      <c r="BT21" t="s">
        <v>32</v>
      </c>
      <c r="BU21" t="s">
        <v>163</v>
      </c>
      <c r="BV21" t="s">
        <v>164</v>
      </c>
      <c r="BW21">
        <v>5</v>
      </c>
      <c r="BX21">
        <v>0.28000000000000003</v>
      </c>
      <c r="BY21">
        <v>0.76</v>
      </c>
      <c r="BZ21">
        <v>9</v>
      </c>
      <c r="CA21" t="s">
        <v>32</v>
      </c>
      <c r="CB21" t="s">
        <v>165</v>
      </c>
      <c r="CC21" t="s">
        <v>166</v>
      </c>
      <c r="CD21">
        <v>73</v>
      </c>
      <c r="CE21">
        <v>4.1399999999999997</v>
      </c>
      <c r="CF21">
        <v>11.11</v>
      </c>
      <c r="CG21">
        <v>10</v>
      </c>
      <c r="CH21" t="s">
        <v>32</v>
      </c>
      <c r="CI21" t="s">
        <v>167</v>
      </c>
      <c r="CJ21" t="s">
        <v>168</v>
      </c>
      <c r="CK21">
        <v>17</v>
      </c>
      <c r="CL21">
        <v>0.96</v>
      </c>
      <c r="CM21">
        <v>2.59</v>
      </c>
      <c r="CN21">
        <v>11</v>
      </c>
      <c r="CO21" t="s">
        <v>32</v>
      </c>
      <c r="CP21" t="s">
        <v>169</v>
      </c>
      <c r="CQ21" t="s">
        <v>168</v>
      </c>
      <c r="CR21">
        <v>195</v>
      </c>
      <c r="CS21">
        <v>11.07</v>
      </c>
      <c r="CT21">
        <v>29.68</v>
      </c>
    </row>
    <row r="22" spans="1:98" x14ac:dyDescent="0.15">
      <c r="A22" t="s">
        <v>28</v>
      </c>
      <c r="B22" t="s">
        <v>29</v>
      </c>
      <c r="C22">
        <v>3</v>
      </c>
      <c r="D22" t="s">
        <v>40</v>
      </c>
      <c r="E22">
        <v>15</v>
      </c>
      <c r="F22" t="s">
        <v>42</v>
      </c>
      <c r="G22">
        <v>5</v>
      </c>
      <c r="H22">
        <v>1369</v>
      </c>
      <c r="I22">
        <v>911</v>
      </c>
      <c r="J22">
        <v>66.540000000000006</v>
      </c>
      <c r="K22">
        <v>458</v>
      </c>
      <c r="L22">
        <v>33.46</v>
      </c>
      <c r="M22">
        <v>19</v>
      </c>
      <c r="N22">
        <v>1.39</v>
      </c>
      <c r="O22">
        <v>4.1500000000000004</v>
      </c>
      <c r="P22">
        <v>9</v>
      </c>
      <c r="Q22">
        <v>0.66</v>
      </c>
      <c r="R22">
        <v>1.97</v>
      </c>
      <c r="S22">
        <v>430</v>
      </c>
      <c r="T22">
        <v>31.41</v>
      </c>
      <c r="U22">
        <v>93.89</v>
      </c>
      <c r="V22">
        <v>1</v>
      </c>
      <c r="W22" t="s">
        <v>32</v>
      </c>
      <c r="X22" t="s">
        <v>153</v>
      </c>
      <c r="Y22" t="s">
        <v>154</v>
      </c>
      <c r="Z22">
        <v>15</v>
      </c>
      <c r="AA22">
        <v>1.1000000000000001</v>
      </c>
      <c r="AB22">
        <v>3.49</v>
      </c>
      <c r="AC22">
        <v>2</v>
      </c>
      <c r="AD22" t="s">
        <v>35</v>
      </c>
      <c r="AE22" t="s">
        <v>36</v>
      </c>
      <c r="AF22" t="s">
        <v>37</v>
      </c>
      <c r="AG22">
        <v>113</v>
      </c>
      <c r="AH22">
        <v>8.25</v>
      </c>
      <c r="AI22">
        <v>26.28</v>
      </c>
      <c r="AJ22">
        <v>3</v>
      </c>
      <c r="AK22" t="s">
        <v>32</v>
      </c>
      <c r="AL22" t="s">
        <v>33</v>
      </c>
      <c r="AM22" t="s">
        <v>34</v>
      </c>
      <c r="AN22">
        <v>69</v>
      </c>
      <c r="AO22">
        <v>5.04</v>
      </c>
      <c r="AP22">
        <v>16.05</v>
      </c>
      <c r="AQ22">
        <v>4</v>
      </c>
      <c r="AR22" t="s">
        <v>32</v>
      </c>
      <c r="AS22" t="s">
        <v>155</v>
      </c>
      <c r="AT22" t="s">
        <v>156</v>
      </c>
      <c r="AU22">
        <v>21</v>
      </c>
      <c r="AV22">
        <v>1.53</v>
      </c>
      <c r="AW22">
        <v>4.88</v>
      </c>
      <c r="AX22">
        <v>5</v>
      </c>
      <c r="AY22" t="s">
        <v>35</v>
      </c>
      <c r="AZ22" t="s">
        <v>157</v>
      </c>
      <c r="BA22" t="s">
        <v>158</v>
      </c>
      <c r="BB22">
        <v>0</v>
      </c>
      <c r="BC22">
        <v>0</v>
      </c>
      <c r="BD22">
        <v>0</v>
      </c>
      <c r="BE22">
        <v>6</v>
      </c>
      <c r="BF22" t="s">
        <v>32</v>
      </c>
      <c r="BG22" t="s">
        <v>159</v>
      </c>
      <c r="BH22" t="s">
        <v>160</v>
      </c>
      <c r="BI22">
        <v>9</v>
      </c>
      <c r="BJ22">
        <v>0.66</v>
      </c>
      <c r="BK22">
        <v>2.09</v>
      </c>
      <c r="BL22">
        <v>7</v>
      </c>
      <c r="BM22" t="s">
        <v>32</v>
      </c>
      <c r="BN22" t="s">
        <v>161</v>
      </c>
      <c r="BO22" t="s">
        <v>162</v>
      </c>
      <c r="BP22">
        <v>4</v>
      </c>
      <c r="BQ22">
        <v>0.28999999999999998</v>
      </c>
      <c r="BR22">
        <v>0.93</v>
      </c>
      <c r="BS22">
        <v>8</v>
      </c>
      <c r="BT22" t="s">
        <v>32</v>
      </c>
      <c r="BU22" t="s">
        <v>163</v>
      </c>
      <c r="BV22" t="s">
        <v>164</v>
      </c>
      <c r="BW22">
        <v>4</v>
      </c>
      <c r="BX22">
        <v>0.28999999999999998</v>
      </c>
      <c r="BY22">
        <v>0.93</v>
      </c>
      <c r="BZ22">
        <v>9</v>
      </c>
      <c r="CA22" t="s">
        <v>32</v>
      </c>
      <c r="CB22" t="s">
        <v>165</v>
      </c>
      <c r="CC22" t="s">
        <v>166</v>
      </c>
      <c r="CD22">
        <v>33</v>
      </c>
      <c r="CE22">
        <v>2.41</v>
      </c>
      <c r="CF22">
        <v>7.67</v>
      </c>
      <c r="CG22">
        <v>10</v>
      </c>
      <c r="CH22" t="s">
        <v>32</v>
      </c>
      <c r="CI22" t="s">
        <v>167</v>
      </c>
      <c r="CJ22" t="s">
        <v>168</v>
      </c>
      <c r="CK22">
        <v>3</v>
      </c>
      <c r="CL22">
        <v>0.22</v>
      </c>
      <c r="CM22">
        <v>0.7</v>
      </c>
      <c r="CN22">
        <v>11</v>
      </c>
      <c r="CO22" t="s">
        <v>32</v>
      </c>
      <c r="CP22" t="s">
        <v>169</v>
      </c>
      <c r="CQ22" t="s">
        <v>168</v>
      </c>
      <c r="CR22">
        <v>159</v>
      </c>
      <c r="CS22">
        <v>11.61</v>
      </c>
      <c r="CT22">
        <v>36.979999999999997</v>
      </c>
    </row>
    <row r="23" spans="1:98" x14ac:dyDescent="0.15">
      <c r="A23" t="s">
        <v>28</v>
      </c>
      <c r="B23" t="s">
        <v>29</v>
      </c>
      <c r="C23">
        <v>3</v>
      </c>
      <c r="D23" t="s">
        <v>40</v>
      </c>
      <c r="E23">
        <v>15</v>
      </c>
      <c r="F23" t="s">
        <v>42</v>
      </c>
      <c r="G23">
        <v>6</v>
      </c>
      <c r="H23">
        <v>1137</v>
      </c>
      <c r="I23">
        <v>847</v>
      </c>
      <c r="J23">
        <v>74.489999999999995</v>
      </c>
      <c r="K23">
        <v>290</v>
      </c>
      <c r="L23">
        <v>25.51</v>
      </c>
      <c r="M23">
        <v>11</v>
      </c>
      <c r="N23">
        <v>0.97</v>
      </c>
      <c r="O23">
        <v>3.79</v>
      </c>
      <c r="P23">
        <v>4</v>
      </c>
      <c r="Q23">
        <v>0.35</v>
      </c>
      <c r="R23">
        <v>1.38</v>
      </c>
      <c r="S23">
        <v>275</v>
      </c>
      <c r="T23">
        <v>24.19</v>
      </c>
      <c r="U23">
        <v>94.83</v>
      </c>
      <c r="V23">
        <v>1</v>
      </c>
      <c r="W23" t="s">
        <v>32</v>
      </c>
      <c r="X23" t="s">
        <v>153</v>
      </c>
      <c r="Y23" t="s">
        <v>154</v>
      </c>
      <c r="Z23">
        <v>10</v>
      </c>
      <c r="AA23">
        <v>0.88</v>
      </c>
      <c r="AB23">
        <v>3.64</v>
      </c>
      <c r="AC23">
        <v>2</v>
      </c>
      <c r="AD23" t="s">
        <v>35</v>
      </c>
      <c r="AE23" t="s">
        <v>36</v>
      </c>
      <c r="AF23" t="s">
        <v>37</v>
      </c>
      <c r="AG23">
        <v>85</v>
      </c>
      <c r="AH23">
        <v>7.48</v>
      </c>
      <c r="AI23">
        <v>30.91</v>
      </c>
      <c r="AJ23">
        <v>3</v>
      </c>
      <c r="AK23" t="s">
        <v>32</v>
      </c>
      <c r="AL23" t="s">
        <v>33</v>
      </c>
      <c r="AM23" t="s">
        <v>34</v>
      </c>
      <c r="AN23">
        <v>48</v>
      </c>
      <c r="AO23">
        <v>4.22</v>
      </c>
      <c r="AP23">
        <v>17.45</v>
      </c>
      <c r="AQ23">
        <v>4</v>
      </c>
      <c r="AR23" t="s">
        <v>32</v>
      </c>
      <c r="AS23" t="s">
        <v>155</v>
      </c>
      <c r="AT23" t="s">
        <v>156</v>
      </c>
      <c r="AU23">
        <v>11</v>
      </c>
      <c r="AV23">
        <v>0.97</v>
      </c>
      <c r="AW23">
        <v>4</v>
      </c>
      <c r="AX23">
        <v>5</v>
      </c>
      <c r="AY23" t="s">
        <v>35</v>
      </c>
      <c r="AZ23" t="s">
        <v>157</v>
      </c>
      <c r="BA23" t="s">
        <v>158</v>
      </c>
      <c r="BB23">
        <v>1</v>
      </c>
      <c r="BC23">
        <v>0.09</v>
      </c>
      <c r="BD23">
        <v>0.36</v>
      </c>
      <c r="BE23">
        <v>6</v>
      </c>
      <c r="BF23" t="s">
        <v>32</v>
      </c>
      <c r="BG23" t="s">
        <v>159</v>
      </c>
      <c r="BH23" t="s">
        <v>160</v>
      </c>
      <c r="BI23">
        <v>1</v>
      </c>
      <c r="BJ23">
        <v>0.09</v>
      </c>
      <c r="BK23">
        <v>0.36</v>
      </c>
      <c r="BL23">
        <v>7</v>
      </c>
      <c r="BM23" t="s">
        <v>32</v>
      </c>
      <c r="BN23" t="s">
        <v>161</v>
      </c>
      <c r="BO23" t="s">
        <v>162</v>
      </c>
      <c r="BP23">
        <v>2</v>
      </c>
      <c r="BQ23">
        <v>0.18</v>
      </c>
      <c r="BR23">
        <v>0.73</v>
      </c>
      <c r="BS23">
        <v>8</v>
      </c>
      <c r="BT23" t="s">
        <v>32</v>
      </c>
      <c r="BU23" t="s">
        <v>163</v>
      </c>
      <c r="BV23" t="s">
        <v>164</v>
      </c>
      <c r="BW23">
        <v>2</v>
      </c>
      <c r="BX23">
        <v>0.18</v>
      </c>
      <c r="BY23">
        <v>0.73</v>
      </c>
      <c r="BZ23">
        <v>9</v>
      </c>
      <c r="CA23" t="s">
        <v>32</v>
      </c>
      <c r="CB23" t="s">
        <v>165</v>
      </c>
      <c r="CC23" t="s">
        <v>166</v>
      </c>
      <c r="CD23">
        <v>29</v>
      </c>
      <c r="CE23">
        <v>2.5499999999999998</v>
      </c>
      <c r="CF23">
        <v>10.55</v>
      </c>
      <c r="CG23">
        <v>10</v>
      </c>
      <c r="CH23" t="s">
        <v>32</v>
      </c>
      <c r="CI23" t="s">
        <v>167</v>
      </c>
      <c r="CJ23" t="s">
        <v>168</v>
      </c>
      <c r="CK23">
        <v>9</v>
      </c>
      <c r="CL23">
        <v>0.79</v>
      </c>
      <c r="CM23">
        <v>3.27</v>
      </c>
      <c r="CN23">
        <v>11</v>
      </c>
      <c r="CO23" t="s">
        <v>32</v>
      </c>
      <c r="CP23" t="s">
        <v>169</v>
      </c>
      <c r="CQ23" t="s">
        <v>168</v>
      </c>
      <c r="CR23">
        <v>77</v>
      </c>
      <c r="CS23">
        <v>6.77</v>
      </c>
      <c r="CT23">
        <v>28</v>
      </c>
    </row>
    <row r="24" spans="1:98" x14ac:dyDescent="0.15">
      <c r="A24" t="s">
        <v>28</v>
      </c>
      <c r="B24" t="s">
        <v>29</v>
      </c>
      <c r="C24">
        <v>3</v>
      </c>
      <c r="D24" t="s">
        <v>40</v>
      </c>
      <c r="E24">
        <v>15</v>
      </c>
      <c r="F24" t="s">
        <v>42</v>
      </c>
      <c r="G24">
        <v>7</v>
      </c>
      <c r="H24">
        <v>1052</v>
      </c>
      <c r="I24">
        <v>894</v>
      </c>
      <c r="J24">
        <v>84.98</v>
      </c>
      <c r="K24">
        <v>158</v>
      </c>
      <c r="L24">
        <v>15.02</v>
      </c>
      <c r="M24">
        <v>8</v>
      </c>
      <c r="N24">
        <v>0.76</v>
      </c>
      <c r="O24">
        <v>5.0599999999999996</v>
      </c>
      <c r="P24">
        <v>1</v>
      </c>
      <c r="Q24">
        <v>0.1</v>
      </c>
      <c r="R24">
        <v>0.63</v>
      </c>
      <c r="S24">
        <v>149</v>
      </c>
      <c r="T24">
        <v>14.16</v>
      </c>
      <c r="U24">
        <v>94.3</v>
      </c>
      <c r="V24">
        <v>1</v>
      </c>
      <c r="W24" t="s">
        <v>32</v>
      </c>
      <c r="X24" t="s">
        <v>153</v>
      </c>
      <c r="Y24" t="s">
        <v>154</v>
      </c>
      <c r="Z24">
        <v>4</v>
      </c>
      <c r="AA24">
        <v>0.38</v>
      </c>
      <c r="AB24">
        <v>2.68</v>
      </c>
      <c r="AC24">
        <v>2</v>
      </c>
      <c r="AD24" t="s">
        <v>35</v>
      </c>
      <c r="AE24" t="s">
        <v>36</v>
      </c>
      <c r="AF24" t="s">
        <v>37</v>
      </c>
      <c r="AG24">
        <v>41</v>
      </c>
      <c r="AH24">
        <v>3.9</v>
      </c>
      <c r="AI24">
        <v>27.52</v>
      </c>
      <c r="AJ24">
        <v>3</v>
      </c>
      <c r="AK24" t="s">
        <v>32</v>
      </c>
      <c r="AL24" t="s">
        <v>33</v>
      </c>
      <c r="AM24" t="s">
        <v>34</v>
      </c>
      <c r="AN24">
        <v>16</v>
      </c>
      <c r="AO24">
        <v>1.52</v>
      </c>
      <c r="AP24">
        <v>10.74</v>
      </c>
      <c r="AQ24">
        <v>4</v>
      </c>
      <c r="AR24" t="s">
        <v>32</v>
      </c>
      <c r="AS24" t="s">
        <v>155</v>
      </c>
      <c r="AT24" t="s">
        <v>156</v>
      </c>
      <c r="AU24">
        <v>10</v>
      </c>
      <c r="AV24">
        <v>0.95</v>
      </c>
      <c r="AW24">
        <v>6.71</v>
      </c>
      <c r="AX24">
        <v>5</v>
      </c>
      <c r="AY24" t="s">
        <v>35</v>
      </c>
      <c r="AZ24" t="s">
        <v>157</v>
      </c>
      <c r="BA24" t="s">
        <v>158</v>
      </c>
      <c r="BB24">
        <v>2</v>
      </c>
      <c r="BC24">
        <v>0.19</v>
      </c>
      <c r="BD24">
        <v>1.34</v>
      </c>
      <c r="BE24">
        <v>6</v>
      </c>
      <c r="BF24" t="s">
        <v>32</v>
      </c>
      <c r="BG24" t="s">
        <v>159</v>
      </c>
      <c r="BH24" t="s">
        <v>160</v>
      </c>
      <c r="BI24">
        <v>2</v>
      </c>
      <c r="BJ24">
        <v>0.19</v>
      </c>
      <c r="BK24">
        <v>1.34</v>
      </c>
      <c r="BL24">
        <v>7</v>
      </c>
      <c r="BM24" t="s">
        <v>32</v>
      </c>
      <c r="BN24" t="s">
        <v>161</v>
      </c>
      <c r="BO24" t="s">
        <v>162</v>
      </c>
      <c r="BP24">
        <v>0</v>
      </c>
      <c r="BQ24">
        <v>0</v>
      </c>
      <c r="BR24">
        <v>0</v>
      </c>
      <c r="BS24">
        <v>8</v>
      </c>
      <c r="BT24" t="s">
        <v>32</v>
      </c>
      <c r="BU24" t="s">
        <v>163</v>
      </c>
      <c r="BV24" t="s">
        <v>164</v>
      </c>
      <c r="BW24">
        <v>1</v>
      </c>
      <c r="BX24">
        <v>0.1</v>
      </c>
      <c r="BY24">
        <v>0.67</v>
      </c>
      <c r="BZ24">
        <v>9</v>
      </c>
      <c r="CA24" t="s">
        <v>32</v>
      </c>
      <c r="CB24" t="s">
        <v>165</v>
      </c>
      <c r="CC24" t="s">
        <v>166</v>
      </c>
      <c r="CD24">
        <v>17</v>
      </c>
      <c r="CE24">
        <v>1.62</v>
      </c>
      <c r="CF24">
        <v>11.41</v>
      </c>
      <c r="CG24">
        <v>10</v>
      </c>
      <c r="CH24" t="s">
        <v>32</v>
      </c>
      <c r="CI24" t="s">
        <v>167</v>
      </c>
      <c r="CJ24" t="s">
        <v>168</v>
      </c>
      <c r="CK24">
        <v>4</v>
      </c>
      <c r="CL24">
        <v>0.38</v>
      </c>
      <c r="CM24">
        <v>2.68</v>
      </c>
      <c r="CN24">
        <v>11</v>
      </c>
      <c r="CO24" t="s">
        <v>32</v>
      </c>
      <c r="CP24" t="s">
        <v>169</v>
      </c>
      <c r="CQ24" t="s">
        <v>168</v>
      </c>
      <c r="CR24">
        <v>52</v>
      </c>
      <c r="CS24">
        <v>4.9400000000000004</v>
      </c>
      <c r="CT24">
        <v>34.9</v>
      </c>
    </row>
    <row r="25" spans="1:98" x14ac:dyDescent="0.15">
      <c r="A25" t="s">
        <v>28</v>
      </c>
      <c r="B25" t="s">
        <v>29</v>
      </c>
      <c r="C25">
        <v>3</v>
      </c>
      <c r="D25" t="s">
        <v>40</v>
      </c>
      <c r="E25">
        <v>15</v>
      </c>
      <c r="F25" t="s">
        <v>42</v>
      </c>
      <c r="G25">
        <v>8</v>
      </c>
      <c r="H25">
        <v>1125</v>
      </c>
      <c r="I25">
        <v>940</v>
      </c>
      <c r="J25">
        <v>83.56</v>
      </c>
      <c r="K25">
        <v>185</v>
      </c>
      <c r="L25">
        <v>16.440000000000001</v>
      </c>
      <c r="M25">
        <v>14</v>
      </c>
      <c r="N25">
        <v>1.24</v>
      </c>
      <c r="O25">
        <v>7.57</v>
      </c>
      <c r="P25">
        <v>4</v>
      </c>
      <c r="Q25">
        <v>0.36</v>
      </c>
      <c r="R25">
        <v>2.16</v>
      </c>
      <c r="S25">
        <v>167</v>
      </c>
      <c r="T25">
        <v>14.84</v>
      </c>
      <c r="U25">
        <v>90.27</v>
      </c>
      <c r="V25">
        <v>1</v>
      </c>
      <c r="W25" t="s">
        <v>32</v>
      </c>
      <c r="X25" t="s">
        <v>153</v>
      </c>
      <c r="Y25" t="s">
        <v>154</v>
      </c>
      <c r="Z25">
        <v>2</v>
      </c>
      <c r="AA25">
        <v>0.18</v>
      </c>
      <c r="AB25">
        <v>1.2</v>
      </c>
      <c r="AC25">
        <v>2</v>
      </c>
      <c r="AD25" t="s">
        <v>35</v>
      </c>
      <c r="AE25" t="s">
        <v>36</v>
      </c>
      <c r="AF25" t="s">
        <v>37</v>
      </c>
      <c r="AG25">
        <v>74</v>
      </c>
      <c r="AH25">
        <v>6.58</v>
      </c>
      <c r="AI25">
        <v>44.31</v>
      </c>
      <c r="AJ25">
        <v>3</v>
      </c>
      <c r="AK25" t="s">
        <v>32</v>
      </c>
      <c r="AL25" t="s">
        <v>33</v>
      </c>
      <c r="AM25" t="s">
        <v>34</v>
      </c>
      <c r="AN25">
        <v>27</v>
      </c>
      <c r="AO25">
        <v>2.4</v>
      </c>
      <c r="AP25">
        <v>16.170000000000002</v>
      </c>
      <c r="AQ25">
        <v>4</v>
      </c>
      <c r="AR25" t="s">
        <v>32</v>
      </c>
      <c r="AS25" t="s">
        <v>155</v>
      </c>
      <c r="AT25" t="s">
        <v>156</v>
      </c>
      <c r="AU25">
        <v>4</v>
      </c>
      <c r="AV25">
        <v>0.36</v>
      </c>
      <c r="AW25">
        <v>2.4</v>
      </c>
      <c r="AX25">
        <v>5</v>
      </c>
      <c r="AY25" t="s">
        <v>35</v>
      </c>
      <c r="AZ25" t="s">
        <v>157</v>
      </c>
      <c r="BA25" t="s">
        <v>158</v>
      </c>
      <c r="BB25">
        <v>1</v>
      </c>
      <c r="BC25">
        <v>0.09</v>
      </c>
      <c r="BD25">
        <v>0.6</v>
      </c>
      <c r="BE25">
        <v>6</v>
      </c>
      <c r="BF25" t="s">
        <v>32</v>
      </c>
      <c r="BG25" t="s">
        <v>159</v>
      </c>
      <c r="BH25" t="s">
        <v>160</v>
      </c>
      <c r="BI25">
        <v>3</v>
      </c>
      <c r="BJ25">
        <v>0.27</v>
      </c>
      <c r="BK25">
        <v>1.8</v>
      </c>
      <c r="BL25">
        <v>7</v>
      </c>
      <c r="BM25" t="s">
        <v>32</v>
      </c>
      <c r="BN25" t="s">
        <v>161</v>
      </c>
      <c r="BO25" t="s">
        <v>162</v>
      </c>
      <c r="BP25">
        <v>0</v>
      </c>
      <c r="BQ25">
        <v>0</v>
      </c>
      <c r="BR25">
        <v>0</v>
      </c>
      <c r="BS25">
        <v>8</v>
      </c>
      <c r="BT25" t="s">
        <v>32</v>
      </c>
      <c r="BU25" t="s">
        <v>163</v>
      </c>
      <c r="BV25" t="s">
        <v>164</v>
      </c>
      <c r="BW25">
        <v>2</v>
      </c>
      <c r="BX25">
        <v>0.18</v>
      </c>
      <c r="BY25">
        <v>1.2</v>
      </c>
      <c r="BZ25">
        <v>9</v>
      </c>
      <c r="CA25" t="s">
        <v>32</v>
      </c>
      <c r="CB25" t="s">
        <v>165</v>
      </c>
      <c r="CC25" t="s">
        <v>166</v>
      </c>
      <c r="CD25">
        <v>13</v>
      </c>
      <c r="CE25">
        <v>1.1599999999999999</v>
      </c>
      <c r="CF25">
        <v>7.78</v>
      </c>
      <c r="CG25">
        <v>10</v>
      </c>
      <c r="CH25" t="s">
        <v>32</v>
      </c>
      <c r="CI25" t="s">
        <v>167</v>
      </c>
      <c r="CJ25" t="s">
        <v>168</v>
      </c>
      <c r="CK25">
        <v>3</v>
      </c>
      <c r="CL25">
        <v>0.27</v>
      </c>
      <c r="CM25">
        <v>1.8</v>
      </c>
      <c r="CN25">
        <v>11</v>
      </c>
      <c r="CO25" t="s">
        <v>32</v>
      </c>
      <c r="CP25" t="s">
        <v>169</v>
      </c>
      <c r="CQ25" t="s">
        <v>168</v>
      </c>
      <c r="CR25">
        <v>38</v>
      </c>
      <c r="CS25">
        <v>3.38</v>
      </c>
      <c r="CT25">
        <v>22.75</v>
      </c>
    </row>
    <row r="26" spans="1:98" x14ac:dyDescent="0.15">
      <c r="A26" t="s">
        <v>28</v>
      </c>
      <c r="B26" t="s">
        <v>29</v>
      </c>
      <c r="C26">
        <v>3</v>
      </c>
      <c r="D26" t="s">
        <v>40</v>
      </c>
      <c r="E26">
        <v>15</v>
      </c>
      <c r="F26" t="s">
        <v>42</v>
      </c>
      <c r="G26">
        <v>9</v>
      </c>
      <c r="H26">
        <v>960</v>
      </c>
      <c r="I26">
        <v>759</v>
      </c>
      <c r="J26">
        <v>79.06</v>
      </c>
      <c r="K26">
        <v>201</v>
      </c>
      <c r="L26">
        <v>20.94</v>
      </c>
      <c r="M26">
        <v>8</v>
      </c>
      <c r="N26">
        <v>0.83</v>
      </c>
      <c r="O26">
        <v>3.98</v>
      </c>
      <c r="P26">
        <v>9</v>
      </c>
      <c r="Q26">
        <v>0.94</v>
      </c>
      <c r="R26">
        <v>4.4800000000000004</v>
      </c>
      <c r="S26">
        <v>184</v>
      </c>
      <c r="T26">
        <v>19.170000000000002</v>
      </c>
      <c r="U26">
        <v>91.54</v>
      </c>
      <c r="V26">
        <v>1</v>
      </c>
      <c r="W26" t="s">
        <v>32</v>
      </c>
      <c r="X26" t="s">
        <v>153</v>
      </c>
      <c r="Y26" t="s">
        <v>154</v>
      </c>
      <c r="Z26">
        <v>5</v>
      </c>
      <c r="AA26">
        <v>0.52</v>
      </c>
      <c r="AB26">
        <v>2.72</v>
      </c>
      <c r="AC26">
        <v>2</v>
      </c>
      <c r="AD26" t="s">
        <v>35</v>
      </c>
      <c r="AE26" t="s">
        <v>36</v>
      </c>
      <c r="AF26" t="s">
        <v>37</v>
      </c>
      <c r="AG26">
        <v>66</v>
      </c>
      <c r="AH26">
        <v>6.88</v>
      </c>
      <c r="AI26">
        <v>35.869999999999997</v>
      </c>
      <c r="AJ26">
        <v>3</v>
      </c>
      <c r="AK26" t="s">
        <v>32</v>
      </c>
      <c r="AL26" t="s">
        <v>33</v>
      </c>
      <c r="AM26" t="s">
        <v>34</v>
      </c>
      <c r="AN26">
        <v>21</v>
      </c>
      <c r="AO26">
        <v>2.19</v>
      </c>
      <c r="AP26">
        <v>11.41</v>
      </c>
      <c r="AQ26">
        <v>4</v>
      </c>
      <c r="AR26" t="s">
        <v>32</v>
      </c>
      <c r="AS26" t="s">
        <v>155</v>
      </c>
      <c r="AT26" t="s">
        <v>156</v>
      </c>
      <c r="AU26">
        <v>7</v>
      </c>
      <c r="AV26">
        <v>0.73</v>
      </c>
      <c r="AW26">
        <v>3.8</v>
      </c>
      <c r="AX26">
        <v>5</v>
      </c>
      <c r="AY26" t="s">
        <v>35</v>
      </c>
      <c r="AZ26" t="s">
        <v>157</v>
      </c>
      <c r="BA26" t="s">
        <v>158</v>
      </c>
      <c r="BB26">
        <v>1</v>
      </c>
      <c r="BC26">
        <v>0.1</v>
      </c>
      <c r="BD26">
        <v>0.54</v>
      </c>
      <c r="BE26">
        <v>6</v>
      </c>
      <c r="BF26" t="s">
        <v>32</v>
      </c>
      <c r="BG26" t="s">
        <v>159</v>
      </c>
      <c r="BH26" t="s">
        <v>160</v>
      </c>
      <c r="BI26">
        <v>2</v>
      </c>
      <c r="BJ26">
        <v>0.21</v>
      </c>
      <c r="BK26">
        <v>1.0900000000000001</v>
      </c>
      <c r="BL26">
        <v>7</v>
      </c>
      <c r="BM26" t="s">
        <v>32</v>
      </c>
      <c r="BN26" t="s">
        <v>161</v>
      </c>
      <c r="BO26" t="s">
        <v>162</v>
      </c>
      <c r="BP26">
        <v>0</v>
      </c>
      <c r="BQ26">
        <v>0</v>
      </c>
      <c r="BR26">
        <v>0</v>
      </c>
      <c r="BS26">
        <v>8</v>
      </c>
      <c r="BT26" t="s">
        <v>32</v>
      </c>
      <c r="BU26" t="s">
        <v>163</v>
      </c>
      <c r="BV26" t="s">
        <v>164</v>
      </c>
      <c r="BW26">
        <v>1</v>
      </c>
      <c r="BX26">
        <v>0.1</v>
      </c>
      <c r="BY26">
        <v>0.54</v>
      </c>
      <c r="BZ26">
        <v>9</v>
      </c>
      <c r="CA26" t="s">
        <v>32</v>
      </c>
      <c r="CB26" t="s">
        <v>165</v>
      </c>
      <c r="CC26" t="s">
        <v>166</v>
      </c>
      <c r="CD26">
        <v>12</v>
      </c>
      <c r="CE26">
        <v>1.25</v>
      </c>
      <c r="CF26">
        <v>6.52</v>
      </c>
      <c r="CG26">
        <v>10</v>
      </c>
      <c r="CH26" t="s">
        <v>32</v>
      </c>
      <c r="CI26" t="s">
        <v>167</v>
      </c>
      <c r="CJ26" t="s">
        <v>168</v>
      </c>
      <c r="CK26">
        <v>3</v>
      </c>
      <c r="CL26">
        <v>0.31</v>
      </c>
      <c r="CM26">
        <v>1.63</v>
      </c>
      <c r="CN26">
        <v>11</v>
      </c>
      <c r="CO26" t="s">
        <v>32</v>
      </c>
      <c r="CP26" t="s">
        <v>169</v>
      </c>
      <c r="CQ26" t="s">
        <v>168</v>
      </c>
      <c r="CR26">
        <v>66</v>
      </c>
      <c r="CS26">
        <v>6.88</v>
      </c>
      <c r="CT26">
        <v>35.869999999999997</v>
      </c>
    </row>
    <row r="27" spans="1:98" x14ac:dyDescent="0.15">
      <c r="A27" t="s">
        <v>28</v>
      </c>
      <c r="B27" t="s">
        <v>29</v>
      </c>
      <c r="C27">
        <v>3</v>
      </c>
      <c r="D27" t="s">
        <v>40</v>
      </c>
      <c r="E27">
        <v>15</v>
      </c>
      <c r="F27" t="s">
        <v>42</v>
      </c>
      <c r="G27">
        <v>10</v>
      </c>
      <c r="H27">
        <v>1364</v>
      </c>
      <c r="I27">
        <v>862</v>
      </c>
      <c r="J27">
        <v>63.2</v>
      </c>
      <c r="K27">
        <v>502</v>
      </c>
      <c r="L27">
        <v>36.799999999999997</v>
      </c>
      <c r="M27">
        <v>10</v>
      </c>
      <c r="N27">
        <v>0.73</v>
      </c>
      <c r="O27">
        <v>1.99</v>
      </c>
      <c r="P27">
        <v>4</v>
      </c>
      <c r="Q27">
        <v>0.28999999999999998</v>
      </c>
      <c r="R27">
        <v>0.8</v>
      </c>
      <c r="S27">
        <v>488</v>
      </c>
      <c r="T27">
        <v>35.78</v>
      </c>
      <c r="U27">
        <v>97.21</v>
      </c>
      <c r="V27">
        <v>1</v>
      </c>
      <c r="W27" t="s">
        <v>32</v>
      </c>
      <c r="X27" t="s">
        <v>153</v>
      </c>
      <c r="Y27" t="s">
        <v>154</v>
      </c>
      <c r="Z27">
        <v>28</v>
      </c>
      <c r="AA27">
        <v>2.0499999999999998</v>
      </c>
      <c r="AB27">
        <v>5.74</v>
      </c>
      <c r="AC27">
        <v>2</v>
      </c>
      <c r="AD27" t="s">
        <v>35</v>
      </c>
      <c r="AE27" t="s">
        <v>36</v>
      </c>
      <c r="AF27" t="s">
        <v>37</v>
      </c>
      <c r="AG27">
        <v>115</v>
      </c>
      <c r="AH27">
        <v>8.43</v>
      </c>
      <c r="AI27">
        <v>23.57</v>
      </c>
      <c r="AJ27">
        <v>3</v>
      </c>
      <c r="AK27" t="s">
        <v>32</v>
      </c>
      <c r="AL27" t="s">
        <v>33</v>
      </c>
      <c r="AM27" t="s">
        <v>34</v>
      </c>
      <c r="AN27">
        <v>111</v>
      </c>
      <c r="AO27">
        <v>8.14</v>
      </c>
      <c r="AP27">
        <v>22.75</v>
      </c>
      <c r="AQ27">
        <v>4</v>
      </c>
      <c r="AR27" t="s">
        <v>32</v>
      </c>
      <c r="AS27" t="s">
        <v>155</v>
      </c>
      <c r="AT27" t="s">
        <v>156</v>
      </c>
      <c r="AU27">
        <v>20</v>
      </c>
      <c r="AV27">
        <v>1.47</v>
      </c>
      <c r="AW27">
        <v>4.0999999999999996</v>
      </c>
      <c r="AX27">
        <v>5</v>
      </c>
      <c r="AY27" t="s">
        <v>35</v>
      </c>
      <c r="AZ27" t="s">
        <v>157</v>
      </c>
      <c r="BA27" t="s">
        <v>158</v>
      </c>
      <c r="BB27">
        <v>3</v>
      </c>
      <c r="BC27">
        <v>0.22</v>
      </c>
      <c r="BD27">
        <v>0.61</v>
      </c>
      <c r="BE27">
        <v>6</v>
      </c>
      <c r="BF27" t="s">
        <v>32</v>
      </c>
      <c r="BG27" t="s">
        <v>159</v>
      </c>
      <c r="BH27" t="s">
        <v>160</v>
      </c>
      <c r="BI27">
        <v>5</v>
      </c>
      <c r="BJ27">
        <v>0.37</v>
      </c>
      <c r="BK27">
        <v>1.02</v>
      </c>
      <c r="BL27">
        <v>7</v>
      </c>
      <c r="BM27" t="s">
        <v>32</v>
      </c>
      <c r="BN27" t="s">
        <v>161</v>
      </c>
      <c r="BO27" t="s">
        <v>162</v>
      </c>
      <c r="BP27">
        <v>0</v>
      </c>
      <c r="BQ27">
        <v>0</v>
      </c>
      <c r="BR27">
        <v>0</v>
      </c>
      <c r="BS27">
        <v>8</v>
      </c>
      <c r="BT27" t="s">
        <v>32</v>
      </c>
      <c r="BU27" t="s">
        <v>163</v>
      </c>
      <c r="BV27" t="s">
        <v>164</v>
      </c>
      <c r="BW27">
        <v>2</v>
      </c>
      <c r="BX27">
        <v>0.15</v>
      </c>
      <c r="BY27">
        <v>0.41</v>
      </c>
      <c r="BZ27">
        <v>9</v>
      </c>
      <c r="CA27" t="s">
        <v>32</v>
      </c>
      <c r="CB27" t="s">
        <v>165</v>
      </c>
      <c r="CC27" t="s">
        <v>166</v>
      </c>
      <c r="CD27">
        <v>77</v>
      </c>
      <c r="CE27">
        <v>5.65</v>
      </c>
      <c r="CF27">
        <v>15.78</v>
      </c>
      <c r="CG27">
        <v>10</v>
      </c>
      <c r="CH27" t="s">
        <v>32</v>
      </c>
      <c r="CI27" t="s">
        <v>167</v>
      </c>
      <c r="CJ27" t="s">
        <v>168</v>
      </c>
      <c r="CK27">
        <v>8</v>
      </c>
      <c r="CL27">
        <v>0.59</v>
      </c>
      <c r="CM27">
        <v>1.64</v>
      </c>
      <c r="CN27">
        <v>11</v>
      </c>
      <c r="CO27" t="s">
        <v>32</v>
      </c>
      <c r="CP27" t="s">
        <v>169</v>
      </c>
      <c r="CQ27" t="s">
        <v>168</v>
      </c>
      <c r="CR27">
        <v>119</v>
      </c>
      <c r="CS27">
        <v>8.7200000000000006</v>
      </c>
      <c r="CT27">
        <v>24.39</v>
      </c>
    </row>
    <row r="28" spans="1:98" x14ac:dyDescent="0.15">
      <c r="A28" t="s">
        <v>28</v>
      </c>
      <c r="B28" t="s">
        <v>29</v>
      </c>
      <c r="C28">
        <v>3</v>
      </c>
      <c r="D28" t="s">
        <v>40</v>
      </c>
      <c r="E28">
        <v>15</v>
      </c>
      <c r="F28" t="s">
        <v>42</v>
      </c>
      <c r="G28">
        <v>11</v>
      </c>
      <c r="H28">
        <v>1429</v>
      </c>
      <c r="I28">
        <v>1041</v>
      </c>
      <c r="J28">
        <v>72.849999999999994</v>
      </c>
      <c r="K28">
        <v>388</v>
      </c>
      <c r="L28">
        <v>27.15</v>
      </c>
      <c r="M28">
        <v>22</v>
      </c>
      <c r="N28">
        <v>1.54</v>
      </c>
      <c r="O28">
        <v>5.67</v>
      </c>
      <c r="P28">
        <v>9</v>
      </c>
      <c r="Q28">
        <v>0.63</v>
      </c>
      <c r="R28">
        <v>2.3199999999999998</v>
      </c>
      <c r="S28">
        <v>357</v>
      </c>
      <c r="T28">
        <v>24.98</v>
      </c>
      <c r="U28">
        <v>92.01</v>
      </c>
      <c r="V28">
        <v>1</v>
      </c>
      <c r="W28" t="s">
        <v>32</v>
      </c>
      <c r="X28" t="s">
        <v>153</v>
      </c>
      <c r="Y28" t="s">
        <v>154</v>
      </c>
      <c r="Z28">
        <v>9</v>
      </c>
      <c r="AA28">
        <v>0.63</v>
      </c>
      <c r="AB28">
        <v>2.52</v>
      </c>
      <c r="AC28">
        <v>2</v>
      </c>
      <c r="AD28" t="s">
        <v>35</v>
      </c>
      <c r="AE28" t="s">
        <v>36</v>
      </c>
      <c r="AF28" t="s">
        <v>37</v>
      </c>
      <c r="AG28">
        <v>127</v>
      </c>
      <c r="AH28">
        <v>8.89</v>
      </c>
      <c r="AI28">
        <v>35.57</v>
      </c>
      <c r="AJ28">
        <v>3</v>
      </c>
      <c r="AK28" t="s">
        <v>32</v>
      </c>
      <c r="AL28" t="s">
        <v>33</v>
      </c>
      <c r="AM28" t="s">
        <v>34</v>
      </c>
      <c r="AN28">
        <v>47</v>
      </c>
      <c r="AO28">
        <v>3.29</v>
      </c>
      <c r="AP28">
        <v>13.17</v>
      </c>
      <c r="AQ28">
        <v>4</v>
      </c>
      <c r="AR28" t="s">
        <v>32</v>
      </c>
      <c r="AS28" t="s">
        <v>155</v>
      </c>
      <c r="AT28" t="s">
        <v>156</v>
      </c>
      <c r="AU28">
        <v>13</v>
      </c>
      <c r="AV28">
        <v>0.91</v>
      </c>
      <c r="AW28">
        <v>3.64</v>
      </c>
      <c r="AX28">
        <v>5</v>
      </c>
      <c r="AY28" t="s">
        <v>35</v>
      </c>
      <c r="AZ28" t="s">
        <v>157</v>
      </c>
      <c r="BA28" t="s">
        <v>158</v>
      </c>
      <c r="BB28">
        <v>6</v>
      </c>
      <c r="BC28">
        <v>0.42</v>
      </c>
      <c r="BD28">
        <v>1.68</v>
      </c>
      <c r="BE28">
        <v>6</v>
      </c>
      <c r="BF28" t="s">
        <v>32</v>
      </c>
      <c r="BG28" t="s">
        <v>159</v>
      </c>
      <c r="BH28" t="s">
        <v>160</v>
      </c>
      <c r="BI28">
        <v>2</v>
      </c>
      <c r="BJ28">
        <v>0.14000000000000001</v>
      </c>
      <c r="BK28">
        <v>0.56000000000000005</v>
      </c>
      <c r="BL28">
        <v>7</v>
      </c>
      <c r="BM28" t="s">
        <v>32</v>
      </c>
      <c r="BN28" t="s">
        <v>161</v>
      </c>
      <c r="BO28" t="s">
        <v>162</v>
      </c>
      <c r="BP28">
        <v>1</v>
      </c>
      <c r="BQ28">
        <v>7.0000000000000007E-2</v>
      </c>
      <c r="BR28">
        <v>0.28000000000000003</v>
      </c>
      <c r="BS28">
        <v>8</v>
      </c>
      <c r="BT28" t="s">
        <v>32</v>
      </c>
      <c r="BU28" t="s">
        <v>163</v>
      </c>
      <c r="BV28" t="s">
        <v>164</v>
      </c>
      <c r="BW28">
        <v>2</v>
      </c>
      <c r="BX28">
        <v>0.14000000000000001</v>
      </c>
      <c r="BY28">
        <v>0.56000000000000005</v>
      </c>
      <c r="BZ28">
        <v>9</v>
      </c>
      <c r="CA28" t="s">
        <v>32</v>
      </c>
      <c r="CB28" t="s">
        <v>165</v>
      </c>
      <c r="CC28" t="s">
        <v>166</v>
      </c>
      <c r="CD28">
        <v>37</v>
      </c>
      <c r="CE28">
        <v>2.59</v>
      </c>
      <c r="CF28">
        <v>10.36</v>
      </c>
      <c r="CG28">
        <v>10</v>
      </c>
      <c r="CH28" t="s">
        <v>32</v>
      </c>
      <c r="CI28" t="s">
        <v>167</v>
      </c>
      <c r="CJ28" t="s">
        <v>168</v>
      </c>
      <c r="CK28">
        <v>8</v>
      </c>
      <c r="CL28">
        <v>0.56000000000000005</v>
      </c>
      <c r="CM28">
        <v>2.2400000000000002</v>
      </c>
      <c r="CN28">
        <v>11</v>
      </c>
      <c r="CO28" t="s">
        <v>32</v>
      </c>
      <c r="CP28" t="s">
        <v>169</v>
      </c>
      <c r="CQ28" t="s">
        <v>168</v>
      </c>
      <c r="CR28">
        <v>105</v>
      </c>
      <c r="CS28">
        <v>7.35</v>
      </c>
      <c r="CT28">
        <v>29.41</v>
      </c>
    </row>
    <row r="29" spans="1:98" x14ac:dyDescent="0.15">
      <c r="A29" t="s">
        <v>28</v>
      </c>
      <c r="B29" t="s">
        <v>29</v>
      </c>
      <c r="C29">
        <v>3</v>
      </c>
      <c r="D29" t="s">
        <v>40</v>
      </c>
      <c r="E29">
        <v>15</v>
      </c>
      <c r="F29" t="s">
        <v>42</v>
      </c>
      <c r="G29">
        <v>12</v>
      </c>
      <c r="H29">
        <v>1766</v>
      </c>
      <c r="I29">
        <v>1358</v>
      </c>
      <c r="J29">
        <v>76.900000000000006</v>
      </c>
      <c r="K29">
        <v>408</v>
      </c>
      <c r="L29">
        <v>23.1</v>
      </c>
      <c r="M29">
        <v>14</v>
      </c>
      <c r="N29">
        <v>0.79</v>
      </c>
      <c r="O29">
        <v>3.43</v>
      </c>
      <c r="P29">
        <v>8</v>
      </c>
      <c r="Q29">
        <v>0.45</v>
      </c>
      <c r="R29">
        <v>1.96</v>
      </c>
      <c r="S29">
        <v>386</v>
      </c>
      <c r="T29">
        <v>21.86</v>
      </c>
      <c r="U29">
        <v>94.61</v>
      </c>
      <c r="V29">
        <v>1</v>
      </c>
      <c r="W29" t="s">
        <v>32</v>
      </c>
      <c r="X29" t="s">
        <v>153</v>
      </c>
      <c r="Y29" t="s">
        <v>154</v>
      </c>
      <c r="Z29">
        <v>13</v>
      </c>
      <c r="AA29">
        <v>0.74</v>
      </c>
      <c r="AB29">
        <v>3.37</v>
      </c>
      <c r="AC29">
        <v>2</v>
      </c>
      <c r="AD29" t="s">
        <v>35</v>
      </c>
      <c r="AE29" t="s">
        <v>36</v>
      </c>
      <c r="AF29" t="s">
        <v>37</v>
      </c>
      <c r="AG29">
        <v>128</v>
      </c>
      <c r="AH29">
        <v>7.25</v>
      </c>
      <c r="AI29">
        <v>33.159999999999997</v>
      </c>
      <c r="AJ29">
        <v>3</v>
      </c>
      <c r="AK29" t="s">
        <v>32</v>
      </c>
      <c r="AL29" t="s">
        <v>33</v>
      </c>
      <c r="AM29" t="s">
        <v>34</v>
      </c>
      <c r="AN29">
        <v>51</v>
      </c>
      <c r="AO29">
        <v>2.89</v>
      </c>
      <c r="AP29">
        <v>13.21</v>
      </c>
      <c r="AQ29">
        <v>4</v>
      </c>
      <c r="AR29" t="s">
        <v>32</v>
      </c>
      <c r="AS29" t="s">
        <v>155</v>
      </c>
      <c r="AT29" t="s">
        <v>156</v>
      </c>
      <c r="AU29">
        <v>17</v>
      </c>
      <c r="AV29">
        <v>0.96</v>
      </c>
      <c r="AW29">
        <v>4.4000000000000004</v>
      </c>
      <c r="AX29">
        <v>5</v>
      </c>
      <c r="AY29" t="s">
        <v>35</v>
      </c>
      <c r="AZ29" t="s">
        <v>157</v>
      </c>
      <c r="BA29" t="s">
        <v>158</v>
      </c>
      <c r="BB29">
        <v>4</v>
      </c>
      <c r="BC29">
        <v>0.23</v>
      </c>
      <c r="BD29">
        <v>1.04</v>
      </c>
      <c r="BE29">
        <v>6</v>
      </c>
      <c r="BF29" t="s">
        <v>32</v>
      </c>
      <c r="BG29" t="s">
        <v>159</v>
      </c>
      <c r="BH29" t="s">
        <v>160</v>
      </c>
      <c r="BI29">
        <v>4</v>
      </c>
      <c r="BJ29">
        <v>0.23</v>
      </c>
      <c r="BK29">
        <v>1.04</v>
      </c>
      <c r="BL29">
        <v>7</v>
      </c>
      <c r="BM29" t="s">
        <v>32</v>
      </c>
      <c r="BN29" t="s">
        <v>161</v>
      </c>
      <c r="BO29" t="s">
        <v>162</v>
      </c>
      <c r="BP29">
        <v>5</v>
      </c>
      <c r="BQ29">
        <v>0.28000000000000003</v>
      </c>
      <c r="BR29">
        <v>1.3</v>
      </c>
      <c r="BS29">
        <v>8</v>
      </c>
      <c r="BT29" t="s">
        <v>32</v>
      </c>
      <c r="BU29" t="s">
        <v>163</v>
      </c>
      <c r="BV29" t="s">
        <v>164</v>
      </c>
      <c r="BW29">
        <v>1</v>
      </c>
      <c r="BX29">
        <v>0.06</v>
      </c>
      <c r="BY29">
        <v>0.26</v>
      </c>
      <c r="BZ29">
        <v>9</v>
      </c>
      <c r="CA29" t="s">
        <v>32</v>
      </c>
      <c r="CB29" t="s">
        <v>165</v>
      </c>
      <c r="CC29" t="s">
        <v>166</v>
      </c>
      <c r="CD29">
        <v>43</v>
      </c>
      <c r="CE29">
        <v>2.4300000000000002</v>
      </c>
      <c r="CF29">
        <v>11.14</v>
      </c>
      <c r="CG29">
        <v>10</v>
      </c>
      <c r="CH29" t="s">
        <v>32</v>
      </c>
      <c r="CI29" t="s">
        <v>167</v>
      </c>
      <c r="CJ29" t="s">
        <v>168</v>
      </c>
      <c r="CK29">
        <v>9</v>
      </c>
      <c r="CL29">
        <v>0.51</v>
      </c>
      <c r="CM29">
        <v>2.33</v>
      </c>
      <c r="CN29">
        <v>11</v>
      </c>
      <c r="CO29" t="s">
        <v>32</v>
      </c>
      <c r="CP29" t="s">
        <v>169</v>
      </c>
      <c r="CQ29" t="s">
        <v>168</v>
      </c>
      <c r="CR29">
        <v>111</v>
      </c>
      <c r="CS29">
        <v>6.29</v>
      </c>
      <c r="CT29">
        <v>28.76</v>
      </c>
    </row>
    <row r="30" spans="1:98" x14ac:dyDescent="0.15">
      <c r="A30" t="s">
        <v>28</v>
      </c>
      <c r="B30" t="s">
        <v>29</v>
      </c>
      <c r="C30">
        <v>3</v>
      </c>
      <c r="D30" t="s">
        <v>40</v>
      </c>
      <c r="E30">
        <v>15</v>
      </c>
      <c r="F30" t="s">
        <v>42</v>
      </c>
      <c r="G30">
        <v>13</v>
      </c>
      <c r="H30">
        <v>1423</v>
      </c>
      <c r="I30">
        <v>1085</v>
      </c>
      <c r="J30">
        <v>76.25</v>
      </c>
      <c r="K30">
        <v>338</v>
      </c>
      <c r="L30">
        <v>23.75</v>
      </c>
      <c r="M30">
        <v>10</v>
      </c>
      <c r="N30">
        <v>0.7</v>
      </c>
      <c r="O30">
        <v>2.96</v>
      </c>
      <c r="P30">
        <v>6</v>
      </c>
      <c r="Q30">
        <v>0.42</v>
      </c>
      <c r="R30">
        <v>1.78</v>
      </c>
      <c r="S30">
        <v>322</v>
      </c>
      <c r="T30">
        <v>22.63</v>
      </c>
      <c r="U30">
        <v>95.27</v>
      </c>
      <c r="V30">
        <v>1</v>
      </c>
      <c r="W30" t="s">
        <v>32</v>
      </c>
      <c r="X30" t="s">
        <v>153</v>
      </c>
      <c r="Y30" t="s">
        <v>154</v>
      </c>
      <c r="Z30">
        <v>2</v>
      </c>
      <c r="AA30">
        <v>0.14000000000000001</v>
      </c>
      <c r="AB30">
        <v>0.62</v>
      </c>
      <c r="AC30">
        <v>2</v>
      </c>
      <c r="AD30" t="s">
        <v>35</v>
      </c>
      <c r="AE30" t="s">
        <v>36</v>
      </c>
      <c r="AF30" t="s">
        <v>37</v>
      </c>
      <c r="AG30">
        <v>146</v>
      </c>
      <c r="AH30">
        <v>10.26</v>
      </c>
      <c r="AI30">
        <v>45.34</v>
      </c>
      <c r="AJ30">
        <v>3</v>
      </c>
      <c r="AK30" t="s">
        <v>32</v>
      </c>
      <c r="AL30" t="s">
        <v>33</v>
      </c>
      <c r="AM30" t="s">
        <v>34</v>
      </c>
      <c r="AN30">
        <v>27</v>
      </c>
      <c r="AO30">
        <v>1.9</v>
      </c>
      <c r="AP30">
        <v>8.39</v>
      </c>
      <c r="AQ30">
        <v>4</v>
      </c>
      <c r="AR30" t="s">
        <v>32</v>
      </c>
      <c r="AS30" t="s">
        <v>155</v>
      </c>
      <c r="AT30" t="s">
        <v>156</v>
      </c>
      <c r="AU30">
        <v>8</v>
      </c>
      <c r="AV30">
        <v>0.56000000000000005</v>
      </c>
      <c r="AW30">
        <v>2.48</v>
      </c>
      <c r="AX30">
        <v>5</v>
      </c>
      <c r="AY30" t="s">
        <v>35</v>
      </c>
      <c r="AZ30" t="s">
        <v>157</v>
      </c>
      <c r="BA30" t="s">
        <v>158</v>
      </c>
      <c r="BB30">
        <v>6</v>
      </c>
      <c r="BC30">
        <v>0.42</v>
      </c>
      <c r="BD30">
        <v>1.86</v>
      </c>
      <c r="BE30">
        <v>6</v>
      </c>
      <c r="BF30" t="s">
        <v>32</v>
      </c>
      <c r="BG30" t="s">
        <v>159</v>
      </c>
      <c r="BH30" t="s">
        <v>160</v>
      </c>
      <c r="BI30">
        <v>3</v>
      </c>
      <c r="BJ30">
        <v>0.21</v>
      </c>
      <c r="BK30">
        <v>0.93</v>
      </c>
      <c r="BL30">
        <v>7</v>
      </c>
      <c r="BM30" t="s">
        <v>32</v>
      </c>
      <c r="BN30" t="s">
        <v>161</v>
      </c>
      <c r="BO30" t="s">
        <v>162</v>
      </c>
      <c r="BP30">
        <v>2</v>
      </c>
      <c r="BQ30">
        <v>0.14000000000000001</v>
      </c>
      <c r="BR30">
        <v>0.62</v>
      </c>
      <c r="BS30">
        <v>8</v>
      </c>
      <c r="BT30" t="s">
        <v>32</v>
      </c>
      <c r="BU30" t="s">
        <v>163</v>
      </c>
      <c r="BV30" t="s">
        <v>164</v>
      </c>
      <c r="BW30">
        <v>0</v>
      </c>
      <c r="BX30">
        <v>0</v>
      </c>
      <c r="BY30">
        <v>0</v>
      </c>
      <c r="BZ30">
        <v>9</v>
      </c>
      <c r="CA30" t="s">
        <v>32</v>
      </c>
      <c r="CB30" t="s">
        <v>165</v>
      </c>
      <c r="CC30" t="s">
        <v>166</v>
      </c>
      <c r="CD30">
        <v>21</v>
      </c>
      <c r="CE30">
        <v>1.48</v>
      </c>
      <c r="CF30">
        <v>6.52</v>
      </c>
      <c r="CG30">
        <v>10</v>
      </c>
      <c r="CH30" t="s">
        <v>32</v>
      </c>
      <c r="CI30" t="s">
        <v>167</v>
      </c>
      <c r="CJ30" t="s">
        <v>168</v>
      </c>
      <c r="CK30">
        <v>1</v>
      </c>
      <c r="CL30">
        <v>7.0000000000000007E-2</v>
      </c>
      <c r="CM30">
        <v>0.31</v>
      </c>
      <c r="CN30">
        <v>11</v>
      </c>
      <c r="CO30" t="s">
        <v>32</v>
      </c>
      <c r="CP30" t="s">
        <v>169</v>
      </c>
      <c r="CQ30" t="s">
        <v>168</v>
      </c>
      <c r="CR30">
        <v>106</v>
      </c>
      <c r="CS30">
        <v>7.45</v>
      </c>
      <c r="CT30">
        <v>32.92</v>
      </c>
    </row>
    <row r="31" spans="1:98" x14ac:dyDescent="0.15">
      <c r="A31" t="s">
        <v>28</v>
      </c>
      <c r="B31" t="s">
        <v>29</v>
      </c>
      <c r="C31">
        <v>3</v>
      </c>
      <c r="D31" t="s">
        <v>40</v>
      </c>
      <c r="E31">
        <v>15</v>
      </c>
      <c r="F31" t="s">
        <v>42</v>
      </c>
      <c r="G31">
        <v>14</v>
      </c>
      <c r="H31">
        <v>1650</v>
      </c>
      <c r="I31">
        <v>1227</v>
      </c>
      <c r="J31">
        <v>74.36</v>
      </c>
      <c r="K31">
        <v>423</v>
      </c>
      <c r="L31">
        <v>25.64</v>
      </c>
      <c r="M31">
        <v>20</v>
      </c>
      <c r="N31">
        <v>1.21</v>
      </c>
      <c r="O31">
        <v>4.7300000000000004</v>
      </c>
      <c r="P31">
        <v>5</v>
      </c>
      <c r="Q31">
        <v>0.3</v>
      </c>
      <c r="R31">
        <v>1.18</v>
      </c>
      <c r="S31">
        <v>398</v>
      </c>
      <c r="T31">
        <v>24.12</v>
      </c>
      <c r="U31">
        <v>94.09</v>
      </c>
      <c r="V31">
        <v>1</v>
      </c>
      <c r="W31" t="s">
        <v>32</v>
      </c>
      <c r="X31" t="s">
        <v>153</v>
      </c>
      <c r="Y31" t="s">
        <v>154</v>
      </c>
      <c r="Z31">
        <v>6</v>
      </c>
      <c r="AA31">
        <v>0.36</v>
      </c>
      <c r="AB31">
        <v>1.51</v>
      </c>
      <c r="AC31">
        <v>2</v>
      </c>
      <c r="AD31" t="s">
        <v>35</v>
      </c>
      <c r="AE31" t="s">
        <v>36</v>
      </c>
      <c r="AF31" t="s">
        <v>37</v>
      </c>
      <c r="AG31">
        <v>107</v>
      </c>
      <c r="AH31">
        <v>6.48</v>
      </c>
      <c r="AI31">
        <v>26.88</v>
      </c>
      <c r="AJ31">
        <v>3</v>
      </c>
      <c r="AK31" t="s">
        <v>32</v>
      </c>
      <c r="AL31" t="s">
        <v>33</v>
      </c>
      <c r="AM31" t="s">
        <v>34</v>
      </c>
      <c r="AN31">
        <v>77</v>
      </c>
      <c r="AO31">
        <v>4.67</v>
      </c>
      <c r="AP31">
        <v>19.350000000000001</v>
      </c>
      <c r="AQ31">
        <v>4</v>
      </c>
      <c r="AR31" t="s">
        <v>32</v>
      </c>
      <c r="AS31" t="s">
        <v>155</v>
      </c>
      <c r="AT31" t="s">
        <v>156</v>
      </c>
      <c r="AU31">
        <v>17</v>
      </c>
      <c r="AV31">
        <v>1.03</v>
      </c>
      <c r="AW31">
        <v>4.2699999999999996</v>
      </c>
      <c r="AX31">
        <v>5</v>
      </c>
      <c r="AY31" t="s">
        <v>35</v>
      </c>
      <c r="AZ31" t="s">
        <v>157</v>
      </c>
      <c r="BA31" t="s">
        <v>158</v>
      </c>
      <c r="BB31">
        <v>6</v>
      </c>
      <c r="BC31">
        <v>0.36</v>
      </c>
      <c r="BD31">
        <v>1.51</v>
      </c>
      <c r="BE31">
        <v>6</v>
      </c>
      <c r="BF31" t="s">
        <v>32</v>
      </c>
      <c r="BG31" t="s">
        <v>159</v>
      </c>
      <c r="BH31" t="s">
        <v>160</v>
      </c>
      <c r="BI31">
        <v>4</v>
      </c>
      <c r="BJ31">
        <v>0.24</v>
      </c>
      <c r="BK31">
        <v>1.01</v>
      </c>
      <c r="BL31">
        <v>7</v>
      </c>
      <c r="BM31" t="s">
        <v>32</v>
      </c>
      <c r="BN31" t="s">
        <v>161</v>
      </c>
      <c r="BO31" t="s">
        <v>162</v>
      </c>
      <c r="BP31">
        <v>2</v>
      </c>
      <c r="BQ31">
        <v>0.12</v>
      </c>
      <c r="BR31">
        <v>0.5</v>
      </c>
      <c r="BS31">
        <v>8</v>
      </c>
      <c r="BT31" t="s">
        <v>32</v>
      </c>
      <c r="BU31" t="s">
        <v>163</v>
      </c>
      <c r="BV31" t="s">
        <v>164</v>
      </c>
      <c r="BW31">
        <v>3</v>
      </c>
      <c r="BX31">
        <v>0.18</v>
      </c>
      <c r="BY31">
        <v>0.75</v>
      </c>
      <c r="BZ31">
        <v>9</v>
      </c>
      <c r="CA31" t="s">
        <v>32</v>
      </c>
      <c r="CB31" t="s">
        <v>165</v>
      </c>
      <c r="CC31" t="s">
        <v>166</v>
      </c>
      <c r="CD31">
        <v>42</v>
      </c>
      <c r="CE31">
        <v>2.5499999999999998</v>
      </c>
      <c r="CF31">
        <v>10.55</v>
      </c>
      <c r="CG31">
        <v>10</v>
      </c>
      <c r="CH31" t="s">
        <v>32</v>
      </c>
      <c r="CI31" t="s">
        <v>167</v>
      </c>
      <c r="CJ31" t="s">
        <v>168</v>
      </c>
      <c r="CK31">
        <v>17</v>
      </c>
      <c r="CL31">
        <v>1.03</v>
      </c>
      <c r="CM31">
        <v>4.2699999999999996</v>
      </c>
      <c r="CN31">
        <v>11</v>
      </c>
      <c r="CO31" t="s">
        <v>32</v>
      </c>
      <c r="CP31" t="s">
        <v>169</v>
      </c>
      <c r="CQ31" t="s">
        <v>168</v>
      </c>
      <c r="CR31">
        <v>117</v>
      </c>
      <c r="CS31">
        <v>7.09</v>
      </c>
      <c r="CT31">
        <v>29.4</v>
      </c>
    </row>
    <row r="32" spans="1:98" x14ac:dyDescent="0.15">
      <c r="A32" t="s">
        <v>28</v>
      </c>
      <c r="B32" t="s">
        <v>29</v>
      </c>
      <c r="C32">
        <v>1</v>
      </c>
      <c r="D32" t="s">
        <v>30</v>
      </c>
      <c r="E32">
        <v>16</v>
      </c>
      <c r="F32" t="s">
        <v>43</v>
      </c>
      <c r="G32">
        <v>1</v>
      </c>
      <c r="H32">
        <v>606</v>
      </c>
      <c r="I32">
        <v>343</v>
      </c>
      <c r="J32">
        <v>56.6</v>
      </c>
      <c r="K32">
        <v>263</v>
      </c>
      <c r="L32">
        <v>43.4</v>
      </c>
      <c r="M32">
        <v>2</v>
      </c>
      <c r="N32">
        <v>0.33</v>
      </c>
      <c r="O32">
        <v>0.76</v>
      </c>
      <c r="P32">
        <v>9</v>
      </c>
      <c r="Q32">
        <v>1.49</v>
      </c>
      <c r="R32">
        <v>3.42</v>
      </c>
      <c r="S32">
        <v>252</v>
      </c>
      <c r="T32">
        <v>41.58</v>
      </c>
      <c r="U32">
        <v>95.82</v>
      </c>
      <c r="V32">
        <v>1</v>
      </c>
      <c r="W32" t="s">
        <v>32</v>
      </c>
      <c r="X32" t="s">
        <v>153</v>
      </c>
      <c r="Y32" t="s">
        <v>154</v>
      </c>
      <c r="Z32">
        <v>10</v>
      </c>
      <c r="AA32">
        <v>1.65</v>
      </c>
      <c r="AB32">
        <v>3.97</v>
      </c>
      <c r="AC32">
        <v>2</v>
      </c>
      <c r="AD32" t="s">
        <v>35</v>
      </c>
      <c r="AE32" t="s">
        <v>36</v>
      </c>
      <c r="AF32" t="s">
        <v>37</v>
      </c>
      <c r="AG32">
        <v>117</v>
      </c>
      <c r="AH32">
        <v>19.309999999999999</v>
      </c>
      <c r="AI32">
        <v>46.43</v>
      </c>
      <c r="AJ32">
        <v>3</v>
      </c>
      <c r="AK32" t="s">
        <v>32</v>
      </c>
      <c r="AL32" t="s">
        <v>33</v>
      </c>
      <c r="AM32" t="s">
        <v>34</v>
      </c>
      <c r="AN32">
        <v>34</v>
      </c>
      <c r="AO32">
        <v>5.61</v>
      </c>
      <c r="AP32">
        <v>13.49</v>
      </c>
      <c r="AQ32">
        <v>4</v>
      </c>
      <c r="AR32" t="s">
        <v>32</v>
      </c>
      <c r="AS32" t="s">
        <v>155</v>
      </c>
      <c r="AT32" t="s">
        <v>156</v>
      </c>
      <c r="AU32">
        <v>4</v>
      </c>
      <c r="AV32">
        <v>0.66</v>
      </c>
      <c r="AW32">
        <v>1.59</v>
      </c>
      <c r="AX32">
        <v>5</v>
      </c>
      <c r="AY32" t="s">
        <v>35</v>
      </c>
      <c r="AZ32" t="s">
        <v>157</v>
      </c>
      <c r="BA32" t="s">
        <v>158</v>
      </c>
      <c r="BB32">
        <v>1</v>
      </c>
      <c r="BC32">
        <v>0.17</v>
      </c>
      <c r="BD32">
        <v>0.4</v>
      </c>
      <c r="BE32">
        <v>6</v>
      </c>
      <c r="BF32" t="s">
        <v>32</v>
      </c>
      <c r="BG32" t="s">
        <v>159</v>
      </c>
      <c r="BH32" t="s">
        <v>160</v>
      </c>
      <c r="BI32">
        <v>6</v>
      </c>
      <c r="BJ32">
        <v>0.99</v>
      </c>
      <c r="BK32">
        <v>2.38</v>
      </c>
      <c r="BL32">
        <v>7</v>
      </c>
      <c r="BM32" t="s">
        <v>32</v>
      </c>
      <c r="BN32" t="s">
        <v>161</v>
      </c>
      <c r="BO32" t="s">
        <v>162</v>
      </c>
      <c r="BP32">
        <v>0</v>
      </c>
      <c r="BQ32">
        <v>0</v>
      </c>
      <c r="BR32">
        <v>0</v>
      </c>
      <c r="BS32">
        <v>8</v>
      </c>
      <c r="BT32" t="s">
        <v>32</v>
      </c>
      <c r="BU32" t="s">
        <v>163</v>
      </c>
      <c r="BV32" t="s">
        <v>164</v>
      </c>
      <c r="BW32">
        <v>2</v>
      </c>
      <c r="BX32">
        <v>0.33</v>
      </c>
      <c r="BY32">
        <v>0.79</v>
      </c>
      <c r="BZ32">
        <v>9</v>
      </c>
      <c r="CA32" t="s">
        <v>32</v>
      </c>
      <c r="CB32" t="s">
        <v>165</v>
      </c>
      <c r="CC32" t="s">
        <v>166</v>
      </c>
      <c r="CD32">
        <v>15</v>
      </c>
      <c r="CE32">
        <v>2.48</v>
      </c>
      <c r="CF32">
        <v>5.95</v>
      </c>
      <c r="CG32">
        <v>10</v>
      </c>
      <c r="CH32" t="s">
        <v>32</v>
      </c>
      <c r="CI32" t="s">
        <v>167</v>
      </c>
      <c r="CJ32" t="s">
        <v>168</v>
      </c>
      <c r="CK32">
        <v>4</v>
      </c>
      <c r="CL32">
        <v>0.66</v>
      </c>
      <c r="CM32">
        <v>1.59</v>
      </c>
      <c r="CN32">
        <v>11</v>
      </c>
      <c r="CO32" t="s">
        <v>32</v>
      </c>
      <c r="CP32" t="s">
        <v>169</v>
      </c>
      <c r="CQ32" t="s">
        <v>168</v>
      </c>
      <c r="CR32">
        <v>59</v>
      </c>
      <c r="CS32">
        <v>9.74</v>
      </c>
      <c r="CT32">
        <v>23.41</v>
      </c>
    </row>
    <row r="33" spans="1:98" x14ac:dyDescent="0.15">
      <c r="A33" t="s">
        <v>28</v>
      </c>
      <c r="B33" t="s">
        <v>29</v>
      </c>
      <c r="C33">
        <v>1</v>
      </c>
      <c r="D33" t="s">
        <v>30</v>
      </c>
      <c r="E33">
        <v>16</v>
      </c>
      <c r="F33" t="s">
        <v>43</v>
      </c>
      <c r="G33">
        <v>2</v>
      </c>
      <c r="H33">
        <v>237</v>
      </c>
      <c r="I33">
        <v>158</v>
      </c>
      <c r="J33">
        <v>66.67</v>
      </c>
      <c r="K33">
        <v>79</v>
      </c>
      <c r="L33">
        <v>33.33</v>
      </c>
      <c r="M33">
        <v>2</v>
      </c>
      <c r="N33">
        <v>0.84</v>
      </c>
      <c r="O33">
        <v>2.5299999999999998</v>
      </c>
      <c r="P33">
        <v>1</v>
      </c>
      <c r="Q33">
        <v>0.42</v>
      </c>
      <c r="R33">
        <v>1.27</v>
      </c>
      <c r="S33">
        <v>76</v>
      </c>
      <c r="T33">
        <v>32.07</v>
      </c>
      <c r="U33">
        <v>96.2</v>
      </c>
      <c r="V33">
        <v>1</v>
      </c>
      <c r="W33" t="s">
        <v>32</v>
      </c>
      <c r="X33" t="s">
        <v>153</v>
      </c>
      <c r="Y33" t="s">
        <v>154</v>
      </c>
      <c r="Z33">
        <v>2</v>
      </c>
      <c r="AA33">
        <v>0.84</v>
      </c>
      <c r="AB33">
        <v>2.63</v>
      </c>
      <c r="AC33">
        <v>2</v>
      </c>
      <c r="AD33" t="s">
        <v>35</v>
      </c>
      <c r="AE33" t="s">
        <v>36</v>
      </c>
      <c r="AF33" t="s">
        <v>37</v>
      </c>
      <c r="AG33">
        <v>45</v>
      </c>
      <c r="AH33">
        <v>18.989999999999998</v>
      </c>
      <c r="AI33">
        <v>59.21</v>
      </c>
      <c r="AJ33">
        <v>3</v>
      </c>
      <c r="AK33" t="s">
        <v>32</v>
      </c>
      <c r="AL33" t="s">
        <v>33</v>
      </c>
      <c r="AM33" t="s">
        <v>34</v>
      </c>
      <c r="AN33">
        <v>4</v>
      </c>
      <c r="AO33">
        <v>1.69</v>
      </c>
      <c r="AP33">
        <v>5.26</v>
      </c>
      <c r="AQ33">
        <v>4</v>
      </c>
      <c r="AR33" t="s">
        <v>32</v>
      </c>
      <c r="AS33" t="s">
        <v>155</v>
      </c>
      <c r="AT33" t="s">
        <v>156</v>
      </c>
      <c r="AU33">
        <v>1</v>
      </c>
      <c r="AV33">
        <v>0.42</v>
      </c>
      <c r="AW33">
        <v>1.32</v>
      </c>
      <c r="AX33">
        <v>5</v>
      </c>
      <c r="AY33" t="s">
        <v>35</v>
      </c>
      <c r="AZ33" t="s">
        <v>157</v>
      </c>
      <c r="BA33" t="s">
        <v>158</v>
      </c>
      <c r="BB33">
        <v>3</v>
      </c>
      <c r="BC33">
        <v>1.27</v>
      </c>
      <c r="BD33">
        <v>3.95</v>
      </c>
      <c r="BE33">
        <v>6</v>
      </c>
      <c r="BF33" t="s">
        <v>32</v>
      </c>
      <c r="BG33" t="s">
        <v>159</v>
      </c>
      <c r="BH33" t="s">
        <v>160</v>
      </c>
      <c r="BI33">
        <v>1</v>
      </c>
      <c r="BJ33">
        <v>0.42</v>
      </c>
      <c r="BK33">
        <v>1.32</v>
      </c>
      <c r="BL33">
        <v>7</v>
      </c>
      <c r="BM33" t="s">
        <v>32</v>
      </c>
      <c r="BN33" t="s">
        <v>161</v>
      </c>
      <c r="BO33" t="s">
        <v>162</v>
      </c>
      <c r="BP33">
        <v>0</v>
      </c>
      <c r="BQ33">
        <v>0</v>
      </c>
      <c r="BR33">
        <v>0</v>
      </c>
      <c r="BS33">
        <v>8</v>
      </c>
      <c r="BT33" t="s">
        <v>32</v>
      </c>
      <c r="BU33" t="s">
        <v>163</v>
      </c>
      <c r="BV33" t="s">
        <v>164</v>
      </c>
      <c r="BW33">
        <v>1</v>
      </c>
      <c r="BX33">
        <v>0.42</v>
      </c>
      <c r="BY33">
        <v>1.32</v>
      </c>
      <c r="BZ33">
        <v>9</v>
      </c>
      <c r="CA33" t="s">
        <v>32</v>
      </c>
      <c r="CB33" t="s">
        <v>165</v>
      </c>
      <c r="CC33" t="s">
        <v>166</v>
      </c>
      <c r="CD33">
        <v>1</v>
      </c>
      <c r="CE33">
        <v>0.42</v>
      </c>
      <c r="CF33">
        <v>1.32</v>
      </c>
      <c r="CG33">
        <v>10</v>
      </c>
      <c r="CH33" t="s">
        <v>32</v>
      </c>
      <c r="CI33" t="s">
        <v>167</v>
      </c>
      <c r="CJ33" t="s">
        <v>168</v>
      </c>
      <c r="CK33">
        <v>0</v>
      </c>
      <c r="CL33">
        <v>0</v>
      </c>
      <c r="CM33">
        <v>0</v>
      </c>
      <c r="CN33">
        <v>11</v>
      </c>
      <c r="CO33" t="s">
        <v>32</v>
      </c>
      <c r="CP33" t="s">
        <v>169</v>
      </c>
      <c r="CQ33" t="s">
        <v>168</v>
      </c>
      <c r="CR33">
        <v>18</v>
      </c>
      <c r="CS33">
        <v>7.59</v>
      </c>
      <c r="CT33">
        <v>23.68</v>
      </c>
    </row>
    <row r="34" spans="1:98" x14ac:dyDescent="0.15">
      <c r="A34" t="s">
        <v>28</v>
      </c>
      <c r="B34" t="s">
        <v>29</v>
      </c>
      <c r="C34">
        <v>1</v>
      </c>
      <c r="D34" t="s">
        <v>30</v>
      </c>
      <c r="E34">
        <v>16</v>
      </c>
      <c r="F34" t="s">
        <v>43</v>
      </c>
      <c r="G34">
        <v>3</v>
      </c>
      <c r="H34">
        <v>214</v>
      </c>
      <c r="I34">
        <v>132</v>
      </c>
      <c r="J34">
        <v>61.68</v>
      </c>
      <c r="K34">
        <v>82</v>
      </c>
      <c r="L34">
        <v>38.32</v>
      </c>
      <c r="M34">
        <v>1</v>
      </c>
      <c r="N34">
        <v>0.47</v>
      </c>
      <c r="O34">
        <v>1.22</v>
      </c>
      <c r="P34">
        <v>11</v>
      </c>
      <c r="Q34">
        <v>5.14</v>
      </c>
      <c r="R34">
        <v>13.41</v>
      </c>
      <c r="S34">
        <v>70</v>
      </c>
      <c r="T34">
        <v>32.71</v>
      </c>
      <c r="U34">
        <v>85.37</v>
      </c>
      <c r="V34">
        <v>1</v>
      </c>
      <c r="W34" t="s">
        <v>32</v>
      </c>
      <c r="X34" t="s">
        <v>153</v>
      </c>
      <c r="Y34" t="s">
        <v>154</v>
      </c>
      <c r="Z34">
        <v>3</v>
      </c>
      <c r="AA34">
        <v>1.4</v>
      </c>
      <c r="AB34">
        <v>4.29</v>
      </c>
      <c r="AC34">
        <v>2</v>
      </c>
      <c r="AD34" t="s">
        <v>35</v>
      </c>
      <c r="AE34" t="s">
        <v>36</v>
      </c>
      <c r="AF34" t="s">
        <v>37</v>
      </c>
      <c r="AG34">
        <v>13</v>
      </c>
      <c r="AH34">
        <v>6.07</v>
      </c>
      <c r="AI34">
        <v>18.57</v>
      </c>
      <c r="AJ34">
        <v>3</v>
      </c>
      <c r="AK34" t="s">
        <v>32</v>
      </c>
      <c r="AL34" t="s">
        <v>33</v>
      </c>
      <c r="AM34" t="s">
        <v>34</v>
      </c>
      <c r="AN34">
        <v>11</v>
      </c>
      <c r="AO34">
        <v>5.14</v>
      </c>
      <c r="AP34">
        <v>15.71</v>
      </c>
      <c r="AQ34">
        <v>4</v>
      </c>
      <c r="AR34" t="s">
        <v>32</v>
      </c>
      <c r="AS34" t="s">
        <v>155</v>
      </c>
      <c r="AT34" t="s">
        <v>156</v>
      </c>
      <c r="AU34">
        <v>2</v>
      </c>
      <c r="AV34">
        <v>0.93</v>
      </c>
      <c r="AW34">
        <v>2.86</v>
      </c>
      <c r="AX34">
        <v>5</v>
      </c>
      <c r="AY34" t="s">
        <v>35</v>
      </c>
      <c r="AZ34" t="s">
        <v>157</v>
      </c>
      <c r="BA34" t="s">
        <v>158</v>
      </c>
      <c r="BB34">
        <v>2</v>
      </c>
      <c r="BC34">
        <v>0.93</v>
      </c>
      <c r="BD34">
        <v>2.86</v>
      </c>
      <c r="BE34">
        <v>6</v>
      </c>
      <c r="BF34" t="s">
        <v>32</v>
      </c>
      <c r="BG34" t="s">
        <v>159</v>
      </c>
      <c r="BH34" t="s">
        <v>160</v>
      </c>
      <c r="BI34">
        <v>1</v>
      </c>
      <c r="BJ34">
        <v>0.47</v>
      </c>
      <c r="BK34">
        <v>1.43</v>
      </c>
      <c r="BL34">
        <v>7</v>
      </c>
      <c r="BM34" t="s">
        <v>32</v>
      </c>
      <c r="BN34" t="s">
        <v>161</v>
      </c>
      <c r="BO34" t="s">
        <v>162</v>
      </c>
      <c r="BP34">
        <v>1</v>
      </c>
      <c r="BQ34">
        <v>0.47</v>
      </c>
      <c r="BR34">
        <v>1.43</v>
      </c>
      <c r="BS34">
        <v>8</v>
      </c>
      <c r="BT34" t="s">
        <v>32</v>
      </c>
      <c r="BU34" t="s">
        <v>163</v>
      </c>
      <c r="BV34" t="s">
        <v>164</v>
      </c>
      <c r="BW34">
        <v>2</v>
      </c>
      <c r="BX34">
        <v>0.93</v>
      </c>
      <c r="BY34">
        <v>2.86</v>
      </c>
      <c r="BZ34">
        <v>9</v>
      </c>
      <c r="CA34" t="s">
        <v>32</v>
      </c>
      <c r="CB34" t="s">
        <v>165</v>
      </c>
      <c r="CC34" t="s">
        <v>166</v>
      </c>
      <c r="CD34">
        <v>5</v>
      </c>
      <c r="CE34">
        <v>2.34</v>
      </c>
      <c r="CF34">
        <v>7.14</v>
      </c>
      <c r="CG34">
        <v>10</v>
      </c>
      <c r="CH34" t="s">
        <v>32</v>
      </c>
      <c r="CI34" t="s">
        <v>167</v>
      </c>
      <c r="CJ34" t="s">
        <v>168</v>
      </c>
      <c r="CK34">
        <v>2</v>
      </c>
      <c r="CL34">
        <v>0.93</v>
      </c>
      <c r="CM34">
        <v>2.86</v>
      </c>
      <c r="CN34">
        <v>11</v>
      </c>
      <c r="CO34" t="s">
        <v>32</v>
      </c>
      <c r="CP34" t="s">
        <v>169</v>
      </c>
      <c r="CQ34" t="s">
        <v>168</v>
      </c>
      <c r="CR34">
        <v>28</v>
      </c>
      <c r="CS34">
        <v>13.08</v>
      </c>
      <c r="CT34">
        <v>40</v>
      </c>
    </row>
    <row r="35" spans="1:98" x14ac:dyDescent="0.15">
      <c r="A35" t="s">
        <v>28</v>
      </c>
      <c r="B35" t="s">
        <v>29</v>
      </c>
      <c r="C35">
        <v>1</v>
      </c>
      <c r="D35" t="s">
        <v>30</v>
      </c>
      <c r="E35">
        <v>16</v>
      </c>
      <c r="F35" t="s">
        <v>43</v>
      </c>
      <c r="G35">
        <v>4</v>
      </c>
      <c r="H35">
        <v>77</v>
      </c>
      <c r="I35">
        <v>40</v>
      </c>
      <c r="J35">
        <v>51.95</v>
      </c>
      <c r="K35">
        <v>37</v>
      </c>
      <c r="L35">
        <v>48.05</v>
      </c>
      <c r="M35">
        <v>0</v>
      </c>
      <c r="N35">
        <v>0</v>
      </c>
      <c r="O35">
        <v>0</v>
      </c>
      <c r="P35">
        <v>1</v>
      </c>
      <c r="Q35">
        <v>1.3</v>
      </c>
      <c r="R35">
        <v>2.7</v>
      </c>
      <c r="S35">
        <v>36</v>
      </c>
      <c r="T35">
        <v>46.75</v>
      </c>
      <c r="U35">
        <v>97.3</v>
      </c>
      <c r="V35">
        <v>1</v>
      </c>
      <c r="W35" t="s">
        <v>32</v>
      </c>
      <c r="X35" t="s">
        <v>153</v>
      </c>
      <c r="Y35" t="s">
        <v>154</v>
      </c>
      <c r="Z35">
        <v>1</v>
      </c>
      <c r="AA35">
        <v>1.3</v>
      </c>
      <c r="AB35">
        <v>2.78</v>
      </c>
      <c r="AC35">
        <v>2</v>
      </c>
      <c r="AD35" t="s">
        <v>35</v>
      </c>
      <c r="AE35" t="s">
        <v>36</v>
      </c>
      <c r="AF35" t="s">
        <v>37</v>
      </c>
      <c r="AG35">
        <v>8</v>
      </c>
      <c r="AH35">
        <v>10.39</v>
      </c>
      <c r="AI35">
        <v>22.22</v>
      </c>
      <c r="AJ35">
        <v>3</v>
      </c>
      <c r="AK35" t="s">
        <v>32</v>
      </c>
      <c r="AL35" t="s">
        <v>33</v>
      </c>
      <c r="AM35" t="s">
        <v>34</v>
      </c>
      <c r="AN35">
        <v>0</v>
      </c>
      <c r="AO35">
        <v>0</v>
      </c>
      <c r="AP35">
        <v>0</v>
      </c>
      <c r="AQ35">
        <v>4</v>
      </c>
      <c r="AR35" t="s">
        <v>32</v>
      </c>
      <c r="AS35" t="s">
        <v>155</v>
      </c>
      <c r="AT35" t="s">
        <v>156</v>
      </c>
      <c r="AU35">
        <v>0</v>
      </c>
      <c r="AV35">
        <v>0</v>
      </c>
      <c r="AW35">
        <v>0</v>
      </c>
      <c r="AX35">
        <v>5</v>
      </c>
      <c r="AY35" t="s">
        <v>35</v>
      </c>
      <c r="AZ35" t="s">
        <v>157</v>
      </c>
      <c r="BA35" t="s">
        <v>158</v>
      </c>
      <c r="BB35">
        <v>1</v>
      </c>
      <c r="BC35">
        <v>1.3</v>
      </c>
      <c r="BD35">
        <v>2.78</v>
      </c>
      <c r="BE35">
        <v>6</v>
      </c>
      <c r="BF35" t="s">
        <v>32</v>
      </c>
      <c r="BG35" t="s">
        <v>159</v>
      </c>
      <c r="BH35" t="s">
        <v>160</v>
      </c>
      <c r="BI35">
        <v>0</v>
      </c>
      <c r="BJ35">
        <v>0</v>
      </c>
      <c r="BK35">
        <v>0</v>
      </c>
      <c r="BL35">
        <v>7</v>
      </c>
      <c r="BM35" t="s">
        <v>32</v>
      </c>
      <c r="BN35" t="s">
        <v>161</v>
      </c>
      <c r="BO35" t="s">
        <v>162</v>
      </c>
      <c r="BP35">
        <v>1</v>
      </c>
      <c r="BQ35">
        <v>1.3</v>
      </c>
      <c r="BR35">
        <v>2.78</v>
      </c>
      <c r="BS35">
        <v>8</v>
      </c>
      <c r="BT35" t="s">
        <v>32</v>
      </c>
      <c r="BU35" t="s">
        <v>163</v>
      </c>
      <c r="BV35" t="s">
        <v>164</v>
      </c>
      <c r="BW35">
        <v>0</v>
      </c>
      <c r="BX35">
        <v>0</v>
      </c>
      <c r="BY35">
        <v>0</v>
      </c>
      <c r="BZ35">
        <v>9</v>
      </c>
      <c r="CA35" t="s">
        <v>32</v>
      </c>
      <c r="CB35" t="s">
        <v>165</v>
      </c>
      <c r="CC35" t="s">
        <v>166</v>
      </c>
      <c r="CD35">
        <v>0</v>
      </c>
      <c r="CE35">
        <v>0</v>
      </c>
      <c r="CF35">
        <v>0</v>
      </c>
      <c r="CG35">
        <v>10</v>
      </c>
      <c r="CH35" t="s">
        <v>32</v>
      </c>
      <c r="CI35" t="s">
        <v>167</v>
      </c>
      <c r="CJ35" t="s">
        <v>168</v>
      </c>
      <c r="CK35">
        <v>0</v>
      </c>
      <c r="CL35">
        <v>0</v>
      </c>
      <c r="CM35">
        <v>0</v>
      </c>
      <c r="CN35">
        <v>11</v>
      </c>
      <c r="CO35" t="s">
        <v>32</v>
      </c>
      <c r="CP35" t="s">
        <v>169</v>
      </c>
      <c r="CQ35" t="s">
        <v>168</v>
      </c>
      <c r="CR35">
        <v>25</v>
      </c>
      <c r="CS35">
        <v>32.47</v>
      </c>
      <c r="CT35">
        <v>69.44</v>
      </c>
    </row>
    <row r="36" spans="1:98" x14ac:dyDescent="0.15">
      <c r="A36" t="s">
        <v>28</v>
      </c>
      <c r="B36" t="s">
        <v>29</v>
      </c>
      <c r="C36">
        <v>1</v>
      </c>
      <c r="D36" t="s">
        <v>30</v>
      </c>
      <c r="E36">
        <v>16</v>
      </c>
      <c r="F36" t="s">
        <v>43</v>
      </c>
      <c r="G36">
        <v>5</v>
      </c>
      <c r="H36">
        <v>184</v>
      </c>
      <c r="I36">
        <v>71</v>
      </c>
      <c r="J36">
        <v>38.590000000000003</v>
      </c>
      <c r="K36">
        <v>113</v>
      </c>
      <c r="L36">
        <v>61.41</v>
      </c>
      <c r="M36">
        <v>1</v>
      </c>
      <c r="N36">
        <v>0.54</v>
      </c>
      <c r="O36">
        <v>0.88</v>
      </c>
      <c r="P36">
        <v>4</v>
      </c>
      <c r="Q36">
        <v>2.17</v>
      </c>
      <c r="R36">
        <v>3.54</v>
      </c>
      <c r="S36">
        <v>108</v>
      </c>
      <c r="T36">
        <v>58.7</v>
      </c>
      <c r="U36">
        <v>95.58</v>
      </c>
      <c r="V36">
        <v>1</v>
      </c>
      <c r="W36" t="s">
        <v>32</v>
      </c>
      <c r="X36" t="s">
        <v>153</v>
      </c>
      <c r="Y36" t="s">
        <v>154</v>
      </c>
      <c r="Z36">
        <v>3</v>
      </c>
      <c r="AA36">
        <v>1.63</v>
      </c>
      <c r="AB36">
        <v>2.78</v>
      </c>
      <c r="AC36">
        <v>2</v>
      </c>
      <c r="AD36" t="s">
        <v>35</v>
      </c>
      <c r="AE36" t="s">
        <v>36</v>
      </c>
      <c r="AF36" t="s">
        <v>37</v>
      </c>
      <c r="AG36">
        <v>27</v>
      </c>
      <c r="AH36">
        <v>14.67</v>
      </c>
      <c r="AI36">
        <v>25</v>
      </c>
      <c r="AJ36">
        <v>3</v>
      </c>
      <c r="AK36" t="s">
        <v>32</v>
      </c>
      <c r="AL36" t="s">
        <v>33</v>
      </c>
      <c r="AM36" t="s">
        <v>34</v>
      </c>
      <c r="AN36">
        <v>11</v>
      </c>
      <c r="AO36">
        <v>5.98</v>
      </c>
      <c r="AP36">
        <v>10.19</v>
      </c>
      <c r="AQ36">
        <v>4</v>
      </c>
      <c r="AR36" t="s">
        <v>32</v>
      </c>
      <c r="AS36" t="s">
        <v>155</v>
      </c>
      <c r="AT36" t="s">
        <v>156</v>
      </c>
      <c r="AU36">
        <v>1</v>
      </c>
      <c r="AV36">
        <v>0.54</v>
      </c>
      <c r="AW36">
        <v>0.93</v>
      </c>
      <c r="AX36">
        <v>5</v>
      </c>
      <c r="AY36" t="s">
        <v>35</v>
      </c>
      <c r="AZ36" t="s">
        <v>157</v>
      </c>
      <c r="BA36" t="s">
        <v>158</v>
      </c>
      <c r="BB36">
        <v>0</v>
      </c>
      <c r="BC36">
        <v>0</v>
      </c>
      <c r="BD36">
        <v>0</v>
      </c>
      <c r="BE36">
        <v>6</v>
      </c>
      <c r="BF36" t="s">
        <v>32</v>
      </c>
      <c r="BG36" t="s">
        <v>159</v>
      </c>
      <c r="BH36" t="s">
        <v>160</v>
      </c>
      <c r="BI36">
        <v>2</v>
      </c>
      <c r="BJ36">
        <v>1.0900000000000001</v>
      </c>
      <c r="BK36">
        <v>1.85</v>
      </c>
      <c r="BL36">
        <v>7</v>
      </c>
      <c r="BM36" t="s">
        <v>32</v>
      </c>
      <c r="BN36" t="s">
        <v>161</v>
      </c>
      <c r="BO36" t="s">
        <v>162</v>
      </c>
      <c r="BP36">
        <v>0</v>
      </c>
      <c r="BQ36">
        <v>0</v>
      </c>
      <c r="BR36">
        <v>0</v>
      </c>
      <c r="BS36">
        <v>8</v>
      </c>
      <c r="BT36" t="s">
        <v>32</v>
      </c>
      <c r="BU36" t="s">
        <v>163</v>
      </c>
      <c r="BV36" t="s">
        <v>164</v>
      </c>
      <c r="BW36">
        <v>1</v>
      </c>
      <c r="BX36">
        <v>0.54</v>
      </c>
      <c r="BY36">
        <v>0.93</v>
      </c>
      <c r="BZ36">
        <v>9</v>
      </c>
      <c r="CA36" t="s">
        <v>32</v>
      </c>
      <c r="CB36" t="s">
        <v>165</v>
      </c>
      <c r="CC36" t="s">
        <v>166</v>
      </c>
      <c r="CD36">
        <v>5</v>
      </c>
      <c r="CE36">
        <v>2.72</v>
      </c>
      <c r="CF36">
        <v>4.63</v>
      </c>
      <c r="CG36">
        <v>10</v>
      </c>
      <c r="CH36" t="s">
        <v>32</v>
      </c>
      <c r="CI36" t="s">
        <v>167</v>
      </c>
      <c r="CJ36" t="s">
        <v>168</v>
      </c>
      <c r="CK36">
        <v>0</v>
      </c>
      <c r="CL36">
        <v>0</v>
      </c>
      <c r="CM36">
        <v>0</v>
      </c>
      <c r="CN36">
        <v>11</v>
      </c>
      <c r="CO36" t="s">
        <v>32</v>
      </c>
      <c r="CP36" t="s">
        <v>169</v>
      </c>
      <c r="CQ36" t="s">
        <v>168</v>
      </c>
      <c r="CR36">
        <v>58</v>
      </c>
      <c r="CS36">
        <v>31.52</v>
      </c>
      <c r="CT36">
        <v>53.7</v>
      </c>
    </row>
    <row r="37" spans="1:98" x14ac:dyDescent="0.15">
      <c r="A37" t="s">
        <v>28</v>
      </c>
      <c r="B37" t="s">
        <v>29</v>
      </c>
      <c r="C37">
        <v>1</v>
      </c>
      <c r="D37" t="s">
        <v>30</v>
      </c>
      <c r="E37">
        <v>17</v>
      </c>
      <c r="F37" t="s">
        <v>44</v>
      </c>
      <c r="G37">
        <v>1</v>
      </c>
      <c r="H37">
        <v>111</v>
      </c>
      <c r="I37">
        <v>50</v>
      </c>
      <c r="J37">
        <v>45.05</v>
      </c>
      <c r="K37">
        <v>61</v>
      </c>
      <c r="L37">
        <v>54.95</v>
      </c>
      <c r="M37">
        <v>0</v>
      </c>
      <c r="N37">
        <v>0</v>
      </c>
      <c r="O37">
        <v>0</v>
      </c>
      <c r="P37">
        <v>4</v>
      </c>
      <c r="Q37">
        <v>3.6</v>
      </c>
      <c r="R37">
        <v>6.56</v>
      </c>
      <c r="S37">
        <v>57</v>
      </c>
      <c r="T37">
        <v>51.35</v>
      </c>
      <c r="U37">
        <v>93.44</v>
      </c>
      <c r="V37">
        <v>1</v>
      </c>
      <c r="W37" t="s">
        <v>32</v>
      </c>
      <c r="X37" t="s">
        <v>153</v>
      </c>
      <c r="Y37" t="s">
        <v>154</v>
      </c>
      <c r="Z37">
        <v>3</v>
      </c>
      <c r="AA37">
        <v>2.7</v>
      </c>
      <c r="AB37">
        <v>5.26</v>
      </c>
      <c r="AC37">
        <v>2</v>
      </c>
      <c r="AD37" t="s">
        <v>35</v>
      </c>
      <c r="AE37" t="s">
        <v>36</v>
      </c>
      <c r="AF37" t="s">
        <v>37</v>
      </c>
      <c r="AG37">
        <v>29</v>
      </c>
      <c r="AH37">
        <v>26.13</v>
      </c>
      <c r="AI37">
        <v>50.88</v>
      </c>
      <c r="AJ37">
        <v>3</v>
      </c>
      <c r="AK37" t="s">
        <v>32</v>
      </c>
      <c r="AL37" t="s">
        <v>33</v>
      </c>
      <c r="AM37" t="s">
        <v>34</v>
      </c>
      <c r="AN37">
        <v>7</v>
      </c>
      <c r="AO37">
        <v>6.31</v>
      </c>
      <c r="AP37">
        <v>12.28</v>
      </c>
      <c r="AQ37">
        <v>4</v>
      </c>
      <c r="AR37" t="s">
        <v>32</v>
      </c>
      <c r="AS37" t="s">
        <v>155</v>
      </c>
      <c r="AT37" t="s">
        <v>156</v>
      </c>
      <c r="AU37">
        <v>2</v>
      </c>
      <c r="AV37">
        <v>1.8</v>
      </c>
      <c r="AW37">
        <v>3.51</v>
      </c>
      <c r="AX37">
        <v>5</v>
      </c>
      <c r="AY37" t="s">
        <v>35</v>
      </c>
      <c r="AZ37" t="s">
        <v>157</v>
      </c>
      <c r="BA37" t="s">
        <v>158</v>
      </c>
      <c r="BB37">
        <v>0</v>
      </c>
      <c r="BC37">
        <v>0</v>
      </c>
      <c r="BD37">
        <v>0</v>
      </c>
      <c r="BE37">
        <v>6</v>
      </c>
      <c r="BF37" t="s">
        <v>32</v>
      </c>
      <c r="BG37" t="s">
        <v>159</v>
      </c>
      <c r="BH37" t="s">
        <v>160</v>
      </c>
      <c r="BI37">
        <v>2</v>
      </c>
      <c r="BJ37">
        <v>1.8</v>
      </c>
      <c r="BK37">
        <v>3.51</v>
      </c>
      <c r="BL37">
        <v>7</v>
      </c>
      <c r="BM37" t="s">
        <v>32</v>
      </c>
      <c r="BN37" t="s">
        <v>161</v>
      </c>
      <c r="BO37" t="s">
        <v>162</v>
      </c>
      <c r="BP37">
        <v>0</v>
      </c>
      <c r="BQ37">
        <v>0</v>
      </c>
      <c r="BR37">
        <v>0</v>
      </c>
      <c r="BS37">
        <v>8</v>
      </c>
      <c r="BT37" t="s">
        <v>32</v>
      </c>
      <c r="BU37" t="s">
        <v>163</v>
      </c>
      <c r="BV37" t="s">
        <v>164</v>
      </c>
      <c r="BW37">
        <v>0</v>
      </c>
      <c r="BX37">
        <v>0</v>
      </c>
      <c r="BY37">
        <v>0</v>
      </c>
      <c r="BZ37">
        <v>9</v>
      </c>
      <c r="CA37" t="s">
        <v>32</v>
      </c>
      <c r="CB37" t="s">
        <v>165</v>
      </c>
      <c r="CC37" t="s">
        <v>166</v>
      </c>
      <c r="CD37">
        <v>0</v>
      </c>
      <c r="CE37">
        <v>0</v>
      </c>
      <c r="CF37">
        <v>0</v>
      </c>
      <c r="CG37">
        <v>10</v>
      </c>
      <c r="CH37" t="s">
        <v>32</v>
      </c>
      <c r="CI37" t="s">
        <v>167</v>
      </c>
      <c r="CJ37" t="s">
        <v>168</v>
      </c>
      <c r="CK37">
        <v>0</v>
      </c>
      <c r="CL37">
        <v>0</v>
      </c>
      <c r="CM37">
        <v>0</v>
      </c>
      <c r="CN37">
        <v>11</v>
      </c>
      <c r="CO37" t="s">
        <v>32</v>
      </c>
      <c r="CP37" t="s">
        <v>169</v>
      </c>
      <c r="CQ37" t="s">
        <v>168</v>
      </c>
      <c r="CR37">
        <v>14</v>
      </c>
      <c r="CS37">
        <v>12.61</v>
      </c>
      <c r="CT37">
        <v>24.56</v>
      </c>
    </row>
    <row r="38" spans="1:98" x14ac:dyDescent="0.15">
      <c r="A38" t="s">
        <v>28</v>
      </c>
      <c r="B38" t="s">
        <v>29</v>
      </c>
      <c r="C38">
        <v>1</v>
      </c>
      <c r="D38" t="s">
        <v>30</v>
      </c>
      <c r="E38">
        <v>17</v>
      </c>
      <c r="F38" t="s">
        <v>44</v>
      </c>
      <c r="G38">
        <v>2</v>
      </c>
      <c r="H38">
        <v>147</v>
      </c>
      <c r="I38">
        <v>85</v>
      </c>
      <c r="J38">
        <v>57.82</v>
      </c>
      <c r="K38">
        <v>62</v>
      </c>
      <c r="L38">
        <v>42.18</v>
      </c>
      <c r="M38">
        <v>7</v>
      </c>
      <c r="N38">
        <v>4.76</v>
      </c>
      <c r="O38">
        <v>11.29</v>
      </c>
      <c r="P38">
        <v>3</v>
      </c>
      <c r="Q38">
        <v>2.04</v>
      </c>
      <c r="R38">
        <v>4.84</v>
      </c>
      <c r="S38">
        <v>52</v>
      </c>
      <c r="T38">
        <v>35.369999999999997</v>
      </c>
      <c r="U38">
        <v>83.87</v>
      </c>
      <c r="V38">
        <v>1</v>
      </c>
      <c r="W38" t="s">
        <v>32</v>
      </c>
      <c r="X38" t="s">
        <v>153</v>
      </c>
      <c r="Y38" t="s">
        <v>154</v>
      </c>
      <c r="Z38">
        <v>3</v>
      </c>
      <c r="AA38">
        <v>2.04</v>
      </c>
      <c r="AB38">
        <v>5.77</v>
      </c>
      <c r="AC38">
        <v>2</v>
      </c>
      <c r="AD38" t="s">
        <v>35</v>
      </c>
      <c r="AE38" t="s">
        <v>36</v>
      </c>
      <c r="AF38" t="s">
        <v>37</v>
      </c>
      <c r="AG38">
        <v>17</v>
      </c>
      <c r="AH38">
        <v>11.56</v>
      </c>
      <c r="AI38">
        <v>32.69</v>
      </c>
      <c r="AJ38">
        <v>3</v>
      </c>
      <c r="AK38" t="s">
        <v>32</v>
      </c>
      <c r="AL38" t="s">
        <v>33</v>
      </c>
      <c r="AM38" t="s">
        <v>34</v>
      </c>
      <c r="AN38">
        <v>15</v>
      </c>
      <c r="AO38">
        <v>10.199999999999999</v>
      </c>
      <c r="AP38">
        <v>28.85</v>
      </c>
      <c r="AQ38">
        <v>4</v>
      </c>
      <c r="AR38" t="s">
        <v>32</v>
      </c>
      <c r="AS38" t="s">
        <v>155</v>
      </c>
      <c r="AT38" t="s">
        <v>156</v>
      </c>
      <c r="AU38">
        <v>0</v>
      </c>
      <c r="AV38">
        <v>0</v>
      </c>
      <c r="AW38">
        <v>0</v>
      </c>
      <c r="AX38">
        <v>5</v>
      </c>
      <c r="AY38" t="s">
        <v>35</v>
      </c>
      <c r="AZ38" t="s">
        <v>157</v>
      </c>
      <c r="BA38" t="s">
        <v>158</v>
      </c>
      <c r="BB38">
        <v>0</v>
      </c>
      <c r="BC38">
        <v>0</v>
      </c>
      <c r="BD38">
        <v>0</v>
      </c>
      <c r="BE38">
        <v>6</v>
      </c>
      <c r="BF38" t="s">
        <v>32</v>
      </c>
      <c r="BG38" t="s">
        <v>159</v>
      </c>
      <c r="BH38" t="s">
        <v>160</v>
      </c>
      <c r="BI38">
        <v>0</v>
      </c>
      <c r="BJ38">
        <v>0</v>
      </c>
      <c r="BK38">
        <v>0</v>
      </c>
      <c r="BL38">
        <v>7</v>
      </c>
      <c r="BM38" t="s">
        <v>32</v>
      </c>
      <c r="BN38" t="s">
        <v>161</v>
      </c>
      <c r="BO38" t="s">
        <v>162</v>
      </c>
      <c r="BP38">
        <v>0</v>
      </c>
      <c r="BQ38">
        <v>0</v>
      </c>
      <c r="BR38">
        <v>0</v>
      </c>
      <c r="BS38">
        <v>8</v>
      </c>
      <c r="BT38" t="s">
        <v>32</v>
      </c>
      <c r="BU38" t="s">
        <v>163</v>
      </c>
      <c r="BV38" t="s">
        <v>164</v>
      </c>
      <c r="BW38">
        <v>0</v>
      </c>
      <c r="BX38">
        <v>0</v>
      </c>
      <c r="BY38">
        <v>0</v>
      </c>
      <c r="BZ38">
        <v>9</v>
      </c>
      <c r="CA38" t="s">
        <v>32</v>
      </c>
      <c r="CB38" t="s">
        <v>165</v>
      </c>
      <c r="CC38" t="s">
        <v>166</v>
      </c>
      <c r="CD38">
        <v>6</v>
      </c>
      <c r="CE38">
        <v>4.08</v>
      </c>
      <c r="CF38">
        <v>11.54</v>
      </c>
      <c r="CG38">
        <v>10</v>
      </c>
      <c r="CH38" t="s">
        <v>32</v>
      </c>
      <c r="CI38" t="s">
        <v>167</v>
      </c>
      <c r="CJ38" t="s">
        <v>168</v>
      </c>
      <c r="CK38">
        <v>0</v>
      </c>
      <c r="CL38">
        <v>0</v>
      </c>
      <c r="CM38">
        <v>0</v>
      </c>
      <c r="CN38">
        <v>11</v>
      </c>
      <c r="CO38" t="s">
        <v>32</v>
      </c>
      <c r="CP38" t="s">
        <v>169</v>
      </c>
      <c r="CQ38" t="s">
        <v>168</v>
      </c>
      <c r="CR38">
        <v>11</v>
      </c>
      <c r="CS38">
        <v>7.48</v>
      </c>
      <c r="CT38">
        <v>21.15</v>
      </c>
    </row>
    <row r="39" spans="1:98" x14ac:dyDescent="0.15">
      <c r="A39" t="s">
        <v>28</v>
      </c>
      <c r="B39" t="s">
        <v>29</v>
      </c>
      <c r="C39">
        <v>1</v>
      </c>
      <c r="D39" t="s">
        <v>30</v>
      </c>
      <c r="E39">
        <v>18</v>
      </c>
      <c r="F39" t="s">
        <v>45</v>
      </c>
      <c r="G39">
        <v>1</v>
      </c>
      <c r="H39">
        <v>317</v>
      </c>
      <c r="I39">
        <v>155</v>
      </c>
      <c r="J39">
        <v>48.9</v>
      </c>
      <c r="K39">
        <v>162</v>
      </c>
      <c r="L39">
        <v>51.1</v>
      </c>
      <c r="M39">
        <v>0</v>
      </c>
      <c r="N39">
        <v>0</v>
      </c>
      <c r="O39">
        <v>0</v>
      </c>
      <c r="P39">
        <v>2</v>
      </c>
      <c r="Q39">
        <v>0.63</v>
      </c>
      <c r="R39">
        <v>1.23</v>
      </c>
      <c r="S39">
        <v>160</v>
      </c>
      <c r="T39">
        <v>50.47</v>
      </c>
      <c r="U39">
        <v>98.77</v>
      </c>
      <c r="V39">
        <v>1</v>
      </c>
      <c r="W39" t="s">
        <v>32</v>
      </c>
      <c r="X39" t="s">
        <v>153</v>
      </c>
      <c r="Y39" t="s">
        <v>154</v>
      </c>
      <c r="Z39">
        <v>3</v>
      </c>
      <c r="AA39">
        <v>0.95</v>
      </c>
      <c r="AB39">
        <v>1.88</v>
      </c>
      <c r="AC39">
        <v>2</v>
      </c>
      <c r="AD39" t="s">
        <v>35</v>
      </c>
      <c r="AE39" t="s">
        <v>36</v>
      </c>
      <c r="AF39" t="s">
        <v>37</v>
      </c>
      <c r="AG39">
        <v>35</v>
      </c>
      <c r="AH39">
        <v>11.04</v>
      </c>
      <c r="AI39">
        <v>21.88</v>
      </c>
      <c r="AJ39">
        <v>3</v>
      </c>
      <c r="AK39" t="s">
        <v>32</v>
      </c>
      <c r="AL39" t="s">
        <v>33</v>
      </c>
      <c r="AM39" t="s">
        <v>34</v>
      </c>
      <c r="AN39">
        <v>14</v>
      </c>
      <c r="AO39">
        <v>4.42</v>
      </c>
      <c r="AP39">
        <v>8.75</v>
      </c>
      <c r="AQ39">
        <v>4</v>
      </c>
      <c r="AR39" t="s">
        <v>32</v>
      </c>
      <c r="AS39" t="s">
        <v>155</v>
      </c>
      <c r="AT39" t="s">
        <v>156</v>
      </c>
      <c r="AU39">
        <v>6</v>
      </c>
      <c r="AV39">
        <v>1.89</v>
      </c>
      <c r="AW39">
        <v>3.75</v>
      </c>
      <c r="AX39">
        <v>5</v>
      </c>
      <c r="AY39" t="s">
        <v>35</v>
      </c>
      <c r="AZ39" t="s">
        <v>157</v>
      </c>
      <c r="BA39" t="s">
        <v>158</v>
      </c>
      <c r="BB39">
        <v>1</v>
      </c>
      <c r="BC39">
        <v>0.32</v>
      </c>
      <c r="BD39">
        <v>0.63</v>
      </c>
      <c r="BE39">
        <v>6</v>
      </c>
      <c r="BF39" t="s">
        <v>32</v>
      </c>
      <c r="BG39" t="s">
        <v>159</v>
      </c>
      <c r="BH39" t="s">
        <v>160</v>
      </c>
      <c r="BI39">
        <v>1</v>
      </c>
      <c r="BJ39">
        <v>0.32</v>
      </c>
      <c r="BK39">
        <v>0.63</v>
      </c>
      <c r="BL39">
        <v>7</v>
      </c>
      <c r="BM39" t="s">
        <v>32</v>
      </c>
      <c r="BN39" t="s">
        <v>161</v>
      </c>
      <c r="BO39" t="s">
        <v>162</v>
      </c>
      <c r="BP39">
        <v>1</v>
      </c>
      <c r="BQ39">
        <v>0.32</v>
      </c>
      <c r="BR39">
        <v>0.63</v>
      </c>
      <c r="BS39">
        <v>8</v>
      </c>
      <c r="BT39" t="s">
        <v>32</v>
      </c>
      <c r="BU39" t="s">
        <v>163</v>
      </c>
      <c r="BV39" t="s">
        <v>164</v>
      </c>
      <c r="BW39">
        <v>1</v>
      </c>
      <c r="BX39">
        <v>0.32</v>
      </c>
      <c r="BY39">
        <v>0.63</v>
      </c>
      <c r="BZ39">
        <v>9</v>
      </c>
      <c r="CA39" t="s">
        <v>32</v>
      </c>
      <c r="CB39" t="s">
        <v>165</v>
      </c>
      <c r="CC39" t="s">
        <v>166</v>
      </c>
      <c r="CD39">
        <v>13</v>
      </c>
      <c r="CE39">
        <v>4.0999999999999996</v>
      </c>
      <c r="CF39">
        <v>8.1300000000000008</v>
      </c>
      <c r="CG39">
        <v>10</v>
      </c>
      <c r="CH39" t="s">
        <v>32</v>
      </c>
      <c r="CI39" t="s">
        <v>167</v>
      </c>
      <c r="CJ39" t="s">
        <v>168</v>
      </c>
      <c r="CK39">
        <v>0</v>
      </c>
      <c r="CL39">
        <v>0</v>
      </c>
      <c r="CM39">
        <v>0</v>
      </c>
      <c r="CN39">
        <v>11</v>
      </c>
      <c r="CO39" t="s">
        <v>32</v>
      </c>
      <c r="CP39" t="s">
        <v>169</v>
      </c>
      <c r="CQ39" t="s">
        <v>168</v>
      </c>
      <c r="CR39">
        <v>85</v>
      </c>
      <c r="CS39">
        <v>26.81</v>
      </c>
      <c r="CT39">
        <v>53.13</v>
      </c>
    </row>
    <row r="40" spans="1:98" x14ac:dyDescent="0.15">
      <c r="A40" t="s">
        <v>28</v>
      </c>
      <c r="B40" t="s">
        <v>29</v>
      </c>
      <c r="C40">
        <v>1</v>
      </c>
      <c r="D40" t="s">
        <v>30</v>
      </c>
      <c r="E40">
        <v>18</v>
      </c>
      <c r="F40" t="s">
        <v>45</v>
      </c>
      <c r="G40">
        <v>2</v>
      </c>
      <c r="H40">
        <v>235</v>
      </c>
      <c r="I40">
        <v>109</v>
      </c>
      <c r="J40">
        <v>46.38</v>
      </c>
      <c r="K40">
        <v>126</v>
      </c>
      <c r="L40">
        <v>53.62</v>
      </c>
      <c r="M40">
        <v>1</v>
      </c>
      <c r="N40">
        <v>0.43</v>
      </c>
      <c r="O40">
        <v>0.79</v>
      </c>
      <c r="P40">
        <v>2</v>
      </c>
      <c r="Q40">
        <v>0.85</v>
      </c>
      <c r="R40">
        <v>1.59</v>
      </c>
      <c r="S40">
        <v>123</v>
      </c>
      <c r="T40">
        <v>52.34</v>
      </c>
      <c r="U40">
        <v>97.62</v>
      </c>
      <c r="V40">
        <v>1</v>
      </c>
      <c r="W40" t="s">
        <v>32</v>
      </c>
      <c r="X40" t="s">
        <v>153</v>
      </c>
      <c r="Y40" t="s">
        <v>154</v>
      </c>
      <c r="Z40">
        <v>5</v>
      </c>
      <c r="AA40">
        <v>2.13</v>
      </c>
      <c r="AB40">
        <v>4.07</v>
      </c>
      <c r="AC40">
        <v>2</v>
      </c>
      <c r="AD40" t="s">
        <v>35</v>
      </c>
      <c r="AE40" t="s">
        <v>36</v>
      </c>
      <c r="AF40" t="s">
        <v>37</v>
      </c>
      <c r="AG40">
        <v>34</v>
      </c>
      <c r="AH40">
        <v>14.47</v>
      </c>
      <c r="AI40">
        <v>27.64</v>
      </c>
      <c r="AJ40">
        <v>3</v>
      </c>
      <c r="AK40" t="s">
        <v>32</v>
      </c>
      <c r="AL40" t="s">
        <v>33</v>
      </c>
      <c r="AM40" t="s">
        <v>34</v>
      </c>
      <c r="AN40">
        <v>6</v>
      </c>
      <c r="AO40">
        <v>2.5499999999999998</v>
      </c>
      <c r="AP40">
        <v>4.88</v>
      </c>
      <c r="AQ40">
        <v>4</v>
      </c>
      <c r="AR40" t="s">
        <v>32</v>
      </c>
      <c r="AS40" t="s">
        <v>155</v>
      </c>
      <c r="AT40" t="s">
        <v>156</v>
      </c>
      <c r="AU40">
        <v>0</v>
      </c>
      <c r="AV40">
        <v>0</v>
      </c>
      <c r="AW40">
        <v>0</v>
      </c>
      <c r="AX40">
        <v>5</v>
      </c>
      <c r="AY40" t="s">
        <v>35</v>
      </c>
      <c r="AZ40" t="s">
        <v>157</v>
      </c>
      <c r="BA40" t="s">
        <v>158</v>
      </c>
      <c r="BB40">
        <v>0</v>
      </c>
      <c r="BC40">
        <v>0</v>
      </c>
      <c r="BD40">
        <v>0</v>
      </c>
      <c r="BE40">
        <v>6</v>
      </c>
      <c r="BF40" t="s">
        <v>32</v>
      </c>
      <c r="BG40" t="s">
        <v>159</v>
      </c>
      <c r="BH40" t="s">
        <v>160</v>
      </c>
      <c r="BI40">
        <v>1</v>
      </c>
      <c r="BJ40">
        <v>0.43</v>
      </c>
      <c r="BK40">
        <v>0.81</v>
      </c>
      <c r="BL40">
        <v>7</v>
      </c>
      <c r="BM40" t="s">
        <v>32</v>
      </c>
      <c r="BN40" t="s">
        <v>161</v>
      </c>
      <c r="BO40" t="s">
        <v>162</v>
      </c>
      <c r="BP40">
        <v>0</v>
      </c>
      <c r="BQ40">
        <v>0</v>
      </c>
      <c r="BR40">
        <v>0</v>
      </c>
      <c r="BS40">
        <v>8</v>
      </c>
      <c r="BT40" t="s">
        <v>32</v>
      </c>
      <c r="BU40" t="s">
        <v>163</v>
      </c>
      <c r="BV40" t="s">
        <v>164</v>
      </c>
      <c r="BW40">
        <v>0</v>
      </c>
      <c r="BX40">
        <v>0</v>
      </c>
      <c r="BY40">
        <v>0</v>
      </c>
      <c r="BZ40">
        <v>9</v>
      </c>
      <c r="CA40" t="s">
        <v>32</v>
      </c>
      <c r="CB40" t="s">
        <v>165</v>
      </c>
      <c r="CC40" t="s">
        <v>166</v>
      </c>
      <c r="CD40">
        <v>0</v>
      </c>
      <c r="CE40">
        <v>0</v>
      </c>
      <c r="CF40">
        <v>0</v>
      </c>
      <c r="CG40">
        <v>10</v>
      </c>
      <c r="CH40" t="s">
        <v>32</v>
      </c>
      <c r="CI40" t="s">
        <v>167</v>
      </c>
      <c r="CJ40" t="s">
        <v>168</v>
      </c>
      <c r="CK40">
        <v>0</v>
      </c>
      <c r="CL40">
        <v>0</v>
      </c>
      <c r="CM40">
        <v>0</v>
      </c>
      <c r="CN40">
        <v>11</v>
      </c>
      <c r="CO40" t="s">
        <v>32</v>
      </c>
      <c r="CP40" t="s">
        <v>169</v>
      </c>
      <c r="CQ40" t="s">
        <v>168</v>
      </c>
      <c r="CR40">
        <v>77</v>
      </c>
      <c r="CS40">
        <v>32.770000000000003</v>
      </c>
      <c r="CT40">
        <v>62.6</v>
      </c>
    </row>
    <row r="41" spans="1:98" x14ac:dyDescent="0.15">
      <c r="A41" t="s">
        <v>28</v>
      </c>
      <c r="B41" t="s">
        <v>29</v>
      </c>
      <c r="C41">
        <v>1</v>
      </c>
      <c r="D41" t="s">
        <v>30</v>
      </c>
      <c r="E41">
        <v>19</v>
      </c>
      <c r="F41" t="s">
        <v>46</v>
      </c>
      <c r="G41">
        <v>1</v>
      </c>
      <c r="H41">
        <v>845</v>
      </c>
      <c r="I41">
        <v>561</v>
      </c>
      <c r="J41">
        <v>66.39</v>
      </c>
      <c r="K41">
        <v>284</v>
      </c>
      <c r="L41">
        <v>33.61</v>
      </c>
      <c r="M41">
        <v>9</v>
      </c>
      <c r="N41">
        <v>1.07</v>
      </c>
      <c r="O41">
        <v>3.17</v>
      </c>
      <c r="P41">
        <v>4</v>
      </c>
      <c r="Q41">
        <v>0.47</v>
      </c>
      <c r="R41">
        <v>1.41</v>
      </c>
      <c r="S41">
        <v>271</v>
      </c>
      <c r="T41">
        <v>32.07</v>
      </c>
      <c r="U41">
        <v>95.42</v>
      </c>
      <c r="V41">
        <v>1</v>
      </c>
      <c r="W41" t="s">
        <v>32</v>
      </c>
      <c r="X41" t="s">
        <v>153</v>
      </c>
      <c r="Y41" t="s">
        <v>154</v>
      </c>
      <c r="Z41">
        <v>10</v>
      </c>
      <c r="AA41">
        <v>1.18</v>
      </c>
      <c r="AB41">
        <v>3.69</v>
      </c>
      <c r="AC41">
        <v>2</v>
      </c>
      <c r="AD41" t="s">
        <v>35</v>
      </c>
      <c r="AE41" t="s">
        <v>36</v>
      </c>
      <c r="AF41" t="s">
        <v>37</v>
      </c>
      <c r="AG41">
        <v>105</v>
      </c>
      <c r="AH41">
        <v>12.43</v>
      </c>
      <c r="AI41">
        <v>38.75</v>
      </c>
      <c r="AJ41">
        <v>3</v>
      </c>
      <c r="AK41" t="s">
        <v>32</v>
      </c>
      <c r="AL41" t="s">
        <v>33</v>
      </c>
      <c r="AM41" t="s">
        <v>34</v>
      </c>
      <c r="AN41">
        <v>26</v>
      </c>
      <c r="AO41">
        <v>3.08</v>
      </c>
      <c r="AP41">
        <v>9.59</v>
      </c>
      <c r="AQ41">
        <v>4</v>
      </c>
      <c r="AR41" t="s">
        <v>32</v>
      </c>
      <c r="AS41" t="s">
        <v>155</v>
      </c>
      <c r="AT41" t="s">
        <v>156</v>
      </c>
      <c r="AU41">
        <v>9</v>
      </c>
      <c r="AV41">
        <v>1.07</v>
      </c>
      <c r="AW41">
        <v>3.32</v>
      </c>
      <c r="AX41">
        <v>5</v>
      </c>
      <c r="AY41" t="s">
        <v>35</v>
      </c>
      <c r="AZ41" t="s">
        <v>157</v>
      </c>
      <c r="BA41" t="s">
        <v>158</v>
      </c>
      <c r="BB41">
        <v>3</v>
      </c>
      <c r="BC41">
        <v>0.36</v>
      </c>
      <c r="BD41">
        <v>1.1100000000000001</v>
      </c>
      <c r="BE41">
        <v>6</v>
      </c>
      <c r="BF41" t="s">
        <v>32</v>
      </c>
      <c r="BG41" t="s">
        <v>159</v>
      </c>
      <c r="BH41" t="s">
        <v>160</v>
      </c>
      <c r="BI41">
        <v>4</v>
      </c>
      <c r="BJ41">
        <v>0.47</v>
      </c>
      <c r="BK41">
        <v>1.48</v>
      </c>
      <c r="BL41">
        <v>7</v>
      </c>
      <c r="BM41" t="s">
        <v>32</v>
      </c>
      <c r="BN41" t="s">
        <v>161</v>
      </c>
      <c r="BO41" t="s">
        <v>162</v>
      </c>
      <c r="BP41">
        <v>0</v>
      </c>
      <c r="BQ41">
        <v>0</v>
      </c>
      <c r="BR41">
        <v>0</v>
      </c>
      <c r="BS41">
        <v>8</v>
      </c>
      <c r="BT41" t="s">
        <v>32</v>
      </c>
      <c r="BU41" t="s">
        <v>163</v>
      </c>
      <c r="BV41" t="s">
        <v>164</v>
      </c>
      <c r="BW41">
        <v>0</v>
      </c>
      <c r="BX41">
        <v>0</v>
      </c>
      <c r="BY41">
        <v>0</v>
      </c>
      <c r="BZ41">
        <v>9</v>
      </c>
      <c r="CA41" t="s">
        <v>32</v>
      </c>
      <c r="CB41" t="s">
        <v>165</v>
      </c>
      <c r="CC41" t="s">
        <v>166</v>
      </c>
      <c r="CD41">
        <v>6</v>
      </c>
      <c r="CE41">
        <v>0.71</v>
      </c>
      <c r="CF41">
        <v>2.21</v>
      </c>
      <c r="CG41">
        <v>10</v>
      </c>
      <c r="CH41" t="s">
        <v>32</v>
      </c>
      <c r="CI41" t="s">
        <v>167</v>
      </c>
      <c r="CJ41" t="s">
        <v>168</v>
      </c>
      <c r="CK41">
        <v>2</v>
      </c>
      <c r="CL41">
        <v>0.24</v>
      </c>
      <c r="CM41">
        <v>0.74</v>
      </c>
      <c r="CN41">
        <v>11</v>
      </c>
      <c r="CO41" t="s">
        <v>32</v>
      </c>
      <c r="CP41" t="s">
        <v>169</v>
      </c>
      <c r="CQ41" t="s">
        <v>168</v>
      </c>
      <c r="CR41">
        <v>106</v>
      </c>
      <c r="CS41">
        <v>12.54</v>
      </c>
      <c r="CT41">
        <v>39.11</v>
      </c>
    </row>
    <row r="42" spans="1:98" x14ac:dyDescent="0.15">
      <c r="A42" t="s">
        <v>28</v>
      </c>
      <c r="B42" t="s">
        <v>29</v>
      </c>
      <c r="C42">
        <v>1</v>
      </c>
      <c r="D42" t="s">
        <v>30</v>
      </c>
      <c r="E42">
        <v>20</v>
      </c>
      <c r="F42" t="s">
        <v>47</v>
      </c>
      <c r="G42">
        <v>1</v>
      </c>
      <c r="H42">
        <v>1063</v>
      </c>
      <c r="I42">
        <v>612</v>
      </c>
      <c r="J42">
        <v>57.57</v>
      </c>
      <c r="K42">
        <v>451</v>
      </c>
      <c r="L42">
        <v>42.43</v>
      </c>
      <c r="M42">
        <v>0</v>
      </c>
      <c r="N42">
        <v>0</v>
      </c>
      <c r="O42">
        <v>0</v>
      </c>
      <c r="P42">
        <v>25</v>
      </c>
      <c r="Q42">
        <v>2.35</v>
      </c>
      <c r="R42">
        <v>5.54</v>
      </c>
      <c r="S42">
        <v>426</v>
      </c>
      <c r="T42">
        <v>40.08</v>
      </c>
      <c r="U42">
        <v>94.46</v>
      </c>
      <c r="V42">
        <v>1</v>
      </c>
      <c r="W42" t="s">
        <v>32</v>
      </c>
      <c r="X42" t="s">
        <v>153</v>
      </c>
      <c r="Y42" t="s">
        <v>154</v>
      </c>
      <c r="Z42">
        <v>4</v>
      </c>
      <c r="AA42">
        <v>0.38</v>
      </c>
      <c r="AB42">
        <v>0.94</v>
      </c>
      <c r="AC42">
        <v>2</v>
      </c>
      <c r="AD42" t="s">
        <v>35</v>
      </c>
      <c r="AE42" t="s">
        <v>36</v>
      </c>
      <c r="AF42" t="s">
        <v>37</v>
      </c>
      <c r="AG42">
        <v>146</v>
      </c>
      <c r="AH42">
        <v>13.73</v>
      </c>
      <c r="AI42">
        <v>34.270000000000003</v>
      </c>
      <c r="AJ42">
        <v>3</v>
      </c>
      <c r="AK42" t="s">
        <v>32</v>
      </c>
      <c r="AL42" t="s">
        <v>33</v>
      </c>
      <c r="AM42" t="s">
        <v>34</v>
      </c>
      <c r="AN42">
        <v>42</v>
      </c>
      <c r="AO42">
        <v>3.95</v>
      </c>
      <c r="AP42">
        <v>9.86</v>
      </c>
      <c r="AQ42">
        <v>4</v>
      </c>
      <c r="AR42" t="s">
        <v>32</v>
      </c>
      <c r="AS42" t="s">
        <v>155</v>
      </c>
      <c r="AT42" t="s">
        <v>156</v>
      </c>
      <c r="AU42">
        <v>12</v>
      </c>
      <c r="AV42">
        <v>1.1299999999999999</v>
      </c>
      <c r="AW42">
        <v>2.82</v>
      </c>
      <c r="AX42">
        <v>5</v>
      </c>
      <c r="AY42" t="s">
        <v>35</v>
      </c>
      <c r="AZ42" t="s">
        <v>157</v>
      </c>
      <c r="BA42" t="s">
        <v>158</v>
      </c>
      <c r="BB42">
        <v>7</v>
      </c>
      <c r="BC42">
        <v>0.66</v>
      </c>
      <c r="BD42">
        <v>1.64</v>
      </c>
      <c r="BE42">
        <v>6</v>
      </c>
      <c r="BF42" t="s">
        <v>32</v>
      </c>
      <c r="BG42" t="s">
        <v>159</v>
      </c>
      <c r="BH42" t="s">
        <v>160</v>
      </c>
      <c r="BI42">
        <v>4</v>
      </c>
      <c r="BJ42">
        <v>0.38</v>
      </c>
      <c r="BK42">
        <v>0.94</v>
      </c>
      <c r="BL42">
        <v>7</v>
      </c>
      <c r="BM42" t="s">
        <v>32</v>
      </c>
      <c r="BN42" t="s">
        <v>161</v>
      </c>
      <c r="BO42" t="s">
        <v>162</v>
      </c>
      <c r="BP42">
        <v>0</v>
      </c>
      <c r="BQ42">
        <v>0</v>
      </c>
      <c r="BR42">
        <v>0</v>
      </c>
      <c r="BS42">
        <v>8</v>
      </c>
      <c r="BT42" t="s">
        <v>32</v>
      </c>
      <c r="BU42" t="s">
        <v>163</v>
      </c>
      <c r="BV42" t="s">
        <v>164</v>
      </c>
      <c r="BW42">
        <v>2</v>
      </c>
      <c r="BX42">
        <v>0.19</v>
      </c>
      <c r="BY42">
        <v>0.47</v>
      </c>
      <c r="BZ42">
        <v>9</v>
      </c>
      <c r="CA42" t="s">
        <v>32</v>
      </c>
      <c r="CB42" t="s">
        <v>165</v>
      </c>
      <c r="CC42" t="s">
        <v>166</v>
      </c>
      <c r="CD42">
        <v>22</v>
      </c>
      <c r="CE42">
        <v>2.0699999999999998</v>
      </c>
      <c r="CF42">
        <v>5.16</v>
      </c>
      <c r="CG42">
        <v>10</v>
      </c>
      <c r="CH42" t="s">
        <v>32</v>
      </c>
      <c r="CI42" t="s">
        <v>167</v>
      </c>
      <c r="CJ42" t="s">
        <v>168</v>
      </c>
      <c r="CK42">
        <v>1</v>
      </c>
      <c r="CL42">
        <v>0.09</v>
      </c>
      <c r="CM42">
        <v>0.23</v>
      </c>
      <c r="CN42">
        <v>11</v>
      </c>
      <c r="CO42" t="s">
        <v>32</v>
      </c>
      <c r="CP42" t="s">
        <v>169</v>
      </c>
      <c r="CQ42" t="s">
        <v>168</v>
      </c>
      <c r="CR42">
        <v>186</v>
      </c>
      <c r="CS42">
        <v>17.5</v>
      </c>
      <c r="CT42">
        <v>43.66</v>
      </c>
    </row>
    <row r="43" spans="1:98" x14ac:dyDescent="0.15">
      <c r="A43" t="s">
        <v>28</v>
      </c>
      <c r="B43" t="s">
        <v>29</v>
      </c>
      <c r="C43">
        <v>1</v>
      </c>
      <c r="D43" t="s">
        <v>30</v>
      </c>
      <c r="E43">
        <v>20</v>
      </c>
      <c r="F43" t="s">
        <v>47</v>
      </c>
      <c r="G43">
        <v>2</v>
      </c>
      <c r="H43">
        <v>156</v>
      </c>
      <c r="I43">
        <v>102</v>
      </c>
      <c r="J43">
        <v>65.38</v>
      </c>
      <c r="K43">
        <v>54</v>
      </c>
      <c r="L43">
        <v>34.619999999999997</v>
      </c>
      <c r="M43">
        <v>0</v>
      </c>
      <c r="N43">
        <v>0</v>
      </c>
      <c r="O43">
        <v>0</v>
      </c>
      <c r="P43">
        <v>1</v>
      </c>
      <c r="Q43">
        <v>0.64</v>
      </c>
      <c r="R43">
        <v>1.85</v>
      </c>
      <c r="S43">
        <v>53</v>
      </c>
      <c r="T43">
        <v>33.97</v>
      </c>
      <c r="U43">
        <v>98.15</v>
      </c>
      <c r="V43">
        <v>1</v>
      </c>
      <c r="W43" t="s">
        <v>32</v>
      </c>
      <c r="X43" t="s">
        <v>153</v>
      </c>
      <c r="Y43" t="s">
        <v>154</v>
      </c>
      <c r="Z43">
        <v>1</v>
      </c>
      <c r="AA43">
        <v>0.64</v>
      </c>
      <c r="AB43">
        <v>1.89</v>
      </c>
      <c r="AC43">
        <v>2</v>
      </c>
      <c r="AD43" t="s">
        <v>35</v>
      </c>
      <c r="AE43" t="s">
        <v>36</v>
      </c>
      <c r="AF43" t="s">
        <v>37</v>
      </c>
      <c r="AG43">
        <v>10</v>
      </c>
      <c r="AH43">
        <v>6.41</v>
      </c>
      <c r="AI43">
        <v>18.87</v>
      </c>
      <c r="AJ43">
        <v>3</v>
      </c>
      <c r="AK43" t="s">
        <v>32</v>
      </c>
      <c r="AL43" t="s">
        <v>33</v>
      </c>
      <c r="AM43" t="s">
        <v>34</v>
      </c>
      <c r="AN43">
        <v>3</v>
      </c>
      <c r="AO43">
        <v>1.92</v>
      </c>
      <c r="AP43">
        <v>5.66</v>
      </c>
      <c r="AQ43">
        <v>4</v>
      </c>
      <c r="AR43" t="s">
        <v>32</v>
      </c>
      <c r="AS43" t="s">
        <v>155</v>
      </c>
      <c r="AT43" t="s">
        <v>156</v>
      </c>
      <c r="AU43">
        <v>0</v>
      </c>
      <c r="AV43">
        <v>0</v>
      </c>
      <c r="AW43">
        <v>0</v>
      </c>
      <c r="AX43">
        <v>5</v>
      </c>
      <c r="AY43" t="s">
        <v>35</v>
      </c>
      <c r="AZ43" t="s">
        <v>157</v>
      </c>
      <c r="BA43" t="s">
        <v>158</v>
      </c>
      <c r="BB43">
        <v>0</v>
      </c>
      <c r="BC43">
        <v>0</v>
      </c>
      <c r="BD43">
        <v>0</v>
      </c>
      <c r="BE43">
        <v>6</v>
      </c>
      <c r="BF43" t="s">
        <v>32</v>
      </c>
      <c r="BG43" t="s">
        <v>159</v>
      </c>
      <c r="BH43" t="s">
        <v>160</v>
      </c>
      <c r="BI43">
        <v>2</v>
      </c>
      <c r="BJ43">
        <v>1.28</v>
      </c>
      <c r="BK43">
        <v>3.77</v>
      </c>
      <c r="BL43">
        <v>7</v>
      </c>
      <c r="BM43" t="s">
        <v>32</v>
      </c>
      <c r="BN43" t="s">
        <v>161</v>
      </c>
      <c r="BO43" t="s">
        <v>162</v>
      </c>
      <c r="BP43">
        <v>0</v>
      </c>
      <c r="BQ43">
        <v>0</v>
      </c>
      <c r="BR43">
        <v>0</v>
      </c>
      <c r="BS43">
        <v>8</v>
      </c>
      <c r="BT43" t="s">
        <v>32</v>
      </c>
      <c r="BU43" t="s">
        <v>163</v>
      </c>
      <c r="BV43" t="s">
        <v>164</v>
      </c>
      <c r="BW43">
        <v>0</v>
      </c>
      <c r="BX43">
        <v>0</v>
      </c>
      <c r="BY43">
        <v>0</v>
      </c>
      <c r="BZ43">
        <v>9</v>
      </c>
      <c r="CA43" t="s">
        <v>32</v>
      </c>
      <c r="CB43" t="s">
        <v>165</v>
      </c>
      <c r="CC43" t="s">
        <v>166</v>
      </c>
      <c r="CD43">
        <v>5</v>
      </c>
      <c r="CE43">
        <v>3.21</v>
      </c>
      <c r="CF43">
        <v>9.43</v>
      </c>
      <c r="CG43">
        <v>10</v>
      </c>
      <c r="CH43" t="s">
        <v>32</v>
      </c>
      <c r="CI43" t="s">
        <v>167</v>
      </c>
      <c r="CJ43" t="s">
        <v>168</v>
      </c>
      <c r="CK43">
        <v>0</v>
      </c>
      <c r="CL43">
        <v>0</v>
      </c>
      <c r="CM43">
        <v>0</v>
      </c>
      <c r="CN43">
        <v>11</v>
      </c>
      <c r="CO43" t="s">
        <v>32</v>
      </c>
      <c r="CP43" t="s">
        <v>169</v>
      </c>
      <c r="CQ43" t="s">
        <v>168</v>
      </c>
      <c r="CR43">
        <v>32</v>
      </c>
      <c r="CS43">
        <v>20.51</v>
      </c>
      <c r="CT43">
        <v>60.38</v>
      </c>
    </row>
    <row r="44" spans="1:98" x14ac:dyDescent="0.15">
      <c r="A44" t="s">
        <v>28</v>
      </c>
      <c r="B44" t="s">
        <v>29</v>
      </c>
      <c r="C44">
        <v>1</v>
      </c>
      <c r="D44" t="s">
        <v>30</v>
      </c>
      <c r="E44">
        <v>20</v>
      </c>
      <c r="F44" t="s">
        <v>47</v>
      </c>
      <c r="G44">
        <v>3</v>
      </c>
      <c r="H44">
        <v>55</v>
      </c>
      <c r="I44">
        <v>29</v>
      </c>
      <c r="J44">
        <v>52.73</v>
      </c>
      <c r="K44">
        <v>26</v>
      </c>
      <c r="L44">
        <v>47.27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26</v>
      </c>
      <c r="T44">
        <v>47.27</v>
      </c>
      <c r="U44">
        <v>100</v>
      </c>
      <c r="V44">
        <v>1</v>
      </c>
      <c r="W44" t="s">
        <v>32</v>
      </c>
      <c r="X44" t="s">
        <v>153</v>
      </c>
      <c r="Y44" t="s">
        <v>154</v>
      </c>
      <c r="Z44">
        <v>0</v>
      </c>
      <c r="AA44">
        <v>0</v>
      </c>
      <c r="AB44">
        <v>0</v>
      </c>
      <c r="AC44">
        <v>2</v>
      </c>
      <c r="AD44" t="s">
        <v>35</v>
      </c>
      <c r="AE44" t="s">
        <v>36</v>
      </c>
      <c r="AF44" t="s">
        <v>37</v>
      </c>
      <c r="AG44">
        <v>3</v>
      </c>
      <c r="AH44">
        <v>5.45</v>
      </c>
      <c r="AI44">
        <v>11.54</v>
      </c>
      <c r="AJ44">
        <v>3</v>
      </c>
      <c r="AK44" t="s">
        <v>32</v>
      </c>
      <c r="AL44" t="s">
        <v>33</v>
      </c>
      <c r="AM44" t="s">
        <v>34</v>
      </c>
      <c r="AN44">
        <v>3</v>
      </c>
      <c r="AO44">
        <v>5.45</v>
      </c>
      <c r="AP44">
        <v>11.54</v>
      </c>
      <c r="AQ44">
        <v>4</v>
      </c>
      <c r="AR44" t="s">
        <v>32</v>
      </c>
      <c r="AS44" t="s">
        <v>155</v>
      </c>
      <c r="AT44" t="s">
        <v>156</v>
      </c>
      <c r="AU44">
        <v>4</v>
      </c>
      <c r="AV44">
        <v>7.27</v>
      </c>
      <c r="AW44">
        <v>15.38</v>
      </c>
      <c r="AX44">
        <v>5</v>
      </c>
      <c r="AY44" t="s">
        <v>35</v>
      </c>
      <c r="AZ44" t="s">
        <v>157</v>
      </c>
      <c r="BA44" t="s">
        <v>158</v>
      </c>
      <c r="BB44">
        <v>0</v>
      </c>
      <c r="BC44">
        <v>0</v>
      </c>
      <c r="BD44">
        <v>0</v>
      </c>
      <c r="BE44">
        <v>6</v>
      </c>
      <c r="BF44" t="s">
        <v>32</v>
      </c>
      <c r="BG44" t="s">
        <v>159</v>
      </c>
      <c r="BH44" t="s">
        <v>160</v>
      </c>
      <c r="BI44">
        <v>2</v>
      </c>
      <c r="BJ44">
        <v>3.64</v>
      </c>
      <c r="BK44">
        <v>7.69</v>
      </c>
      <c r="BL44">
        <v>7</v>
      </c>
      <c r="BM44" t="s">
        <v>32</v>
      </c>
      <c r="BN44" t="s">
        <v>161</v>
      </c>
      <c r="BO44" t="s">
        <v>162</v>
      </c>
      <c r="BP44">
        <v>0</v>
      </c>
      <c r="BQ44">
        <v>0</v>
      </c>
      <c r="BR44">
        <v>0</v>
      </c>
      <c r="BS44">
        <v>8</v>
      </c>
      <c r="BT44" t="s">
        <v>32</v>
      </c>
      <c r="BU44" t="s">
        <v>163</v>
      </c>
      <c r="BV44" t="s">
        <v>164</v>
      </c>
      <c r="BW44">
        <v>0</v>
      </c>
      <c r="BX44">
        <v>0</v>
      </c>
      <c r="BY44">
        <v>0</v>
      </c>
      <c r="BZ44">
        <v>9</v>
      </c>
      <c r="CA44" t="s">
        <v>32</v>
      </c>
      <c r="CB44" t="s">
        <v>165</v>
      </c>
      <c r="CC44" t="s">
        <v>166</v>
      </c>
      <c r="CD44">
        <v>0</v>
      </c>
      <c r="CE44">
        <v>0</v>
      </c>
      <c r="CF44">
        <v>0</v>
      </c>
      <c r="CG44">
        <v>10</v>
      </c>
      <c r="CH44" t="s">
        <v>32</v>
      </c>
      <c r="CI44" t="s">
        <v>167</v>
      </c>
      <c r="CJ44" t="s">
        <v>168</v>
      </c>
      <c r="CK44">
        <v>0</v>
      </c>
      <c r="CL44">
        <v>0</v>
      </c>
      <c r="CM44">
        <v>0</v>
      </c>
      <c r="CN44">
        <v>11</v>
      </c>
      <c r="CO44" t="s">
        <v>32</v>
      </c>
      <c r="CP44" t="s">
        <v>169</v>
      </c>
      <c r="CQ44" t="s">
        <v>168</v>
      </c>
      <c r="CR44">
        <v>14</v>
      </c>
      <c r="CS44">
        <v>25.45</v>
      </c>
      <c r="CT44">
        <v>53.85</v>
      </c>
    </row>
    <row r="45" spans="1:98" x14ac:dyDescent="0.15">
      <c r="A45" t="s">
        <v>28</v>
      </c>
      <c r="B45" t="s">
        <v>29</v>
      </c>
      <c r="C45">
        <v>1</v>
      </c>
      <c r="D45" t="s">
        <v>30</v>
      </c>
      <c r="E45">
        <v>21</v>
      </c>
      <c r="F45" t="s">
        <v>48</v>
      </c>
      <c r="G45">
        <v>1</v>
      </c>
      <c r="H45">
        <v>112</v>
      </c>
      <c r="I45">
        <v>75</v>
      </c>
      <c r="J45">
        <v>66.959999999999994</v>
      </c>
      <c r="K45">
        <v>37</v>
      </c>
      <c r="L45">
        <v>33.04</v>
      </c>
      <c r="M45">
        <v>0</v>
      </c>
      <c r="N45">
        <v>0</v>
      </c>
      <c r="O45">
        <v>0</v>
      </c>
      <c r="P45">
        <v>1</v>
      </c>
      <c r="Q45">
        <v>0.89</v>
      </c>
      <c r="R45">
        <v>2.7</v>
      </c>
      <c r="S45">
        <v>36</v>
      </c>
      <c r="T45">
        <v>32.14</v>
      </c>
      <c r="U45">
        <v>97.3</v>
      </c>
      <c r="V45">
        <v>1</v>
      </c>
      <c r="W45" t="s">
        <v>32</v>
      </c>
      <c r="X45" t="s">
        <v>153</v>
      </c>
      <c r="Y45" t="s">
        <v>154</v>
      </c>
      <c r="Z45">
        <v>0</v>
      </c>
      <c r="AA45">
        <v>0</v>
      </c>
      <c r="AB45">
        <v>0</v>
      </c>
      <c r="AC45">
        <v>2</v>
      </c>
      <c r="AD45" t="s">
        <v>35</v>
      </c>
      <c r="AE45" t="s">
        <v>36</v>
      </c>
      <c r="AF45" t="s">
        <v>37</v>
      </c>
      <c r="AG45">
        <v>16</v>
      </c>
      <c r="AH45">
        <v>14.29</v>
      </c>
      <c r="AI45">
        <v>44.44</v>
      </c>
      <c r="AJ45">
        <v>3</v>
      </c>
      <c r="AK45" t="s">
        <v>32</v>
      </c>
      <c r="AL45" t="s">
        <v>33</v>
      </c>
      <c r="AM45" t="s">
        <v>34</v>
      </c>
      <c r="AN45">
        <v>0</v>
      </c>
      <c r="AO45">
        <v>0</v>
      </c>
      <c r="AP45">
        <v>0</v>
      </c>
      <c r="AQ45">
        <v>4</v>
      </c>
      <c r="AR45" t="s">
        <v>32</v>
      </c>
      <c r="AS45" t="s">
        <v>155</v>
      </c>
      <c r="AT45" t="s">
        <v>156</v>
      </c>
      <c r="AU45">
        <v>0</v>
      </c>
      <c r="AV45">
        <v>0</v>
      </c>
      <c r="AW45">
        <v>0</v>
      </c>
      <c r="AX45">
        <v>5</v>
      </c>
      <c r="AY45" t="s">
        <v>35</v>
      </c>
      <c r="AZ45" t="s">
        <v>157</v>
      </c>
      <c r="BA45" t="s">
        <v>158</v>
      </c>
      <c r="BB45">
        <v>0</v>
      </c>
      <c r="BC45">
        <v>0</v>
      </c>
      <c r="BD45">
        <v>0</v>
      </c>
      <c r="BE45">
        <v>6</v>
      </c>
      <c r="BF45" t="s">
        <v>32</v>
      </c>
      <c r="BG45" t="s">
        <v>159</v>
      </c>
      <c r="BH45" t="s">
        <v>160</v>
      </c>
      <c r="BI45">
        <v>5</v>
      </c>
      <c r="BJ45">
        <v>4.46</v>
      </c>
      <c r="BK45">
        <v>13.89</v>
      </c>
      <c r="BL45">
        <v>7</v>
      </c>
      <c r="BM45" t="s">
        <v>32</v>
      </c>
      <c r="BN45" t="s">
        <v>161</v>
      </c>
      <c r="BO45" t="s">
        <v>162</v>
      </c>
      <c r="BP45">
        <v>0</v>
      </c>
      <c r="BQ45">
        <v>0</v>
      </c>
      <c r="BR45">
        <v>0</v>
      </c>
      <c r="BS45">
        <v>8</v>
      </c>
      <c r="BT45" t="s">
        <v>32</v>
      </c>
      <c r="BU45" t="s">
        <v>163</v>
      </c>
      <c r="BV45" t="s">
        <v>164</v>
      </c>
      <c r="BW45">
        <v>0</v>
      </c>
      <c r="BX45">
        <v>0</v>
      </c>
      <c r="BY45">
        <v>0</v>
      </c>
      <c r="BZ45">
        <v>9</v>
      </c>
      <c r="CA45" t="s">
        <v>32</v>
      </c>
      <c r="CB45" t="s">
        <v>165</v>
      </c>
      <c r="CC45" t="s">
        <v>166</v>
      </c>
      <c r="CD45">
        <v>0</v>
      </c>
      <c r="CE45">
        <v>0</v>
      </c>
      <c r="CF45">
        <v>0</v>
      </c>
      <c r="CG45">
        <v>10</v>
      </c>
      <c r="CH45" t="s">
        <v>32</v>
      </c>
      <c r="CI45" t="s">
        <v>167</v>
      </c>
      <c r="CJ45" t="s">
        <v>168</v>
      </c>
      <c r="CK45">
        <v>0</v>
      </c>
      <c r="CL45">
        <v>0</v>
      </c>
      <c r="CM45">
        <v>0</v>
      </c>
      <c r="CN45">
        <v>11</v>
      </c>
      <c r="CO45" t="s">
        <v>32</v>
      </c>
      <c r="CP45" t="s">
        <v>169</v>
      </c>
      <c r="CQ45" t="s">
        <v>168</v>
      </c>
      <c r="CR45">
        <v>15</v>
      </c>
      <c r="CS45">
        <v>13.39</v>
      </c>
      <c r="CT45">
        <v>41.67</v>
      </c>
    </row>
    <row r="46" spans="1:98" x14ac:dyDescent="0.15">
      <c r="A46" t="s">
        <v>28</v>
      </c>
      <c r="B46" t="s">
        <v>29</v>
      </c>
      <c r="C46">
        <v>1</v>
      </c>
      <c r="D46" t="s">
        <v>30</v>
      </c>
      <c r="E46">
        <v>21</v>
      </c>
      <c r="F46" t="s">
        <v>48</v>
      </c>
      <c r="G46">
        <v>2</v>
      </c>
      <c r="H46">
        <v>69</v>
      </c>
      <c r="I46">
        <v>39</v>
      </c>
      <c r="J46">
        <v>56.52</v>
      </c>
      <c r="K46">
        <v>30</v>
      </c>
      <c r="L46">
        <v>43.48</v>
      </c>
      <c r="M46">
        <v>1</v>
      </c>
      <c r="N46">
        <v>1.45</v>
      </c>
      <c r="O46">
        <v>3.33</v>
      </c>
      <c r="P46">
        <v>1</v>
      </c>
      <c r="Q46">
        <v>1.45</v>
      </c>
      <c r="R46">
        <v>3.33</v>
      </c>
      <c r="S46">
        <v>28</v>
      </c>
      <c r="T46">
        <v>40.58</v>
      </c>
      <c r="U46">
        <v>93.33</v>
      </c>
      <c r="V46">
        <v>1</v>
      </c>
      <c r="W46" t="s">
        <v>32</v>
      </c>
      <c r="X46" t="s">
        <v>153</v>
      </c>
      <c r="Y46" t="s">
        <v>154</v>
      </c>
      <c r="Z46">
        <v>0</v>
      </c>
      <c r="AA46">
        <v>0</v>
      </c>
      <c r="AB46">
        <v>0</v>
      </c>
      <c r="AC46">
        <v>2</v>
      </c>
      <c r="AD46" t="s">
        <v>35</v>
      </c>
      <c r="AE46" t="s">
        <v>36</v>
      </c>
      <c r="AF46" t="s">
        <v>37</v>
      </c>
      <c r="AG46">
        <v>10</v>
      </c>
      <c r="AH46">
        <v>14.49</v>
      </c>
      <c r="AI46">
        <v>35.71</v>
      </c>
      <c r="AJ46">
        <v>3</v>
      </c>
      <c r="AK46" t="s">
        <v>32</v>
      </c>
      <c r="AL46" t="s">
        <v>33</v>
      </c>
      <c r="AM46" t="s">
        <v>34</v>
      </c>
      <c r="AN46">
        <v>0</v>
      </c>
      <c r="AO46">
        <v>0</v>
      </c>
      <c r="AP46">
        <v>0</v>
      </c>
      <c r="AQ46">
        <v>4</v>
      </c>
      <c r="AR46" t="s">
        <v>32</v>
      </c>
      <c r="AS46" t="s">
        <v>155</v>
      </c>
      <c r="AT46" t="s">
        <v>156</v>
      </c>
      <c r="AU46">
        <v>0</v>
      </c>
      <c r="AV46">
        <v>0</v>
      </c>
      <c r="AW46">
        <v>0</v>
      </c>
      <c r="AX46">
        <v>5</v>
      </c>
      <c r="AY46" t="s">
        <v>35</v>
      </c>
      <c r="AZ46" t="s">
        <v>157</v>
      </c>
      <c r="BA46" t="s">
        <v>158</v>
      </c>
      <c r="BB46">
        <v>0</v>
      </c>
      <c r="BC46">
        <v>0</v>
      </c>
      <c r="BD46">
        <v>0</v>
      </c>
      <c r="BE46">
        <v>6</v>
      </c>
      <c r="BF46" t="s">
        <v>32</v>
      </c>
      <c r="BG46" t="s">
        <v>159</v>
      </c>
      <c r="BH46" t="s">
        <v>160</v>
      </c>
      <c r="BI46">
        <v>0</v>
      </c>
      <c r="BJ46">
        <v>0</v>
      </c>
      <c r="BK46">
        <v>0</v>
      </c>
      <c r="BL46">
        <v>7</v>
      </c>
      <c r="BM46" t="s">
        <v>32</v>
      </c>
      <c r="BN46" t="s">
        <v>161</v>
      </c>
      <c r="BO46" t="s">
        <v>162</v>
      </c>
      <c r="BP46">
        <v>0</v>
      </c>
      <c r="BQ46">
        <v>0</v>
      </c>
      <c r="BR46">
        <v>0</v>
      </c>
      <c r="BS46">
        <v>8</v>
      </c>
      <c r="BT46" t="s">
        <v>32</v>
      </c>
      <c r="BU46" t="s">
        <v>163</v>
      </c>
      <c r="BV46" t="s">
        <v>164</v>
      </c>
      <c r="BW46">
        <v>0</v>
      </c>
      <c r="BX46">
        <v>0</v>
      </c>
      <c r="BY46">
        <v>0</v>
      </c>
      <c r="BZ46">
        <v>9</v>
      </c>
      <c r="CA46" t="s">
        <v>32</v>
      </c>
      <c r="CB46" t="s">
        <v>165</v>
      </c>
      <c r="CC46" t="s">
        <v>166</v>
      </c>
      <c r="CD46">
        <v>0</v>
      </c>
      <c r="CE46">
        <v>0</v>
      </c>
      <c r="CF46">
        <v>0</v>
      </c>
      <c r="CG46">
        <v>10</v>
      </c>
      <c r="CH46" t="s">
        <v>32</v>
      </c>
      <c r="CI46" t="s">
        <v>167</v>
      </c>
      <c r="CJ46" t="s">
        <v>168</v>
      </c>
      <c r="CK46">
        <v>0</v>
      </c>
      <c r="CL46">
        <v>0</v>
      </c>
      <c r="CM46">
        <v>0</v>
      </c>
      <c r="CN46">
        <v>11</v>
      </c>
      <c r="CO46" t="s">
        <v>32</v>
      </c>
      <c r="CP46" t="s">
        <v>169</v>
      </c>
      <c r="CQ46" t="s">
        <v>168</v>
      </c>
      <c r="CR46">
        <v>18</v>
      </c>
      <c r="CS46">
        <v>26.09</v>
      </c>
      <c r="CT46">
        <v>64.290000000000006</v>
      </c>
    </row>
    <row r="47" spans="1:98" x14ac:dyDescent="0.15">
      <c r="A47" t="s">
        <v>28</v>
      </c>
      <c r="B47" t="s">
        <v>29</v>
      </c>
      <c r="C47">
        <v>2</v>
      </c>
      <c r="D47" t="s">
        <v>49</v>
      </c>
      <c r="E47">
        <v>22</v>
      </c>
      <c r="F47" t="s">
        <v>50</v>
      </c>
      <c r="G47">
        <v>1</v>
      </c>
      <c r="H47">
        <v>990</v>
      </c>
      <c r="I47">
        <v>698</v>
      </c>
      <c r="J47">
        <v>70.510000000000005</v>
      </c>
      <c r="K47">
        <v>292</v>
      </c>
      <c r="L47">
        <v>29.49</v>
      </c>
      <c r="M47">
        <v>7</v>
      </c>
      <c r="N47">
        <v>0.71</v>
      </c>
      <c r="O47">
        <v>2.4</v>
      </c>
      <c r="P47">
        <v>6</v>
      </c>
      <c r="Q47">
        <v>0.61</v>
      </c>
      <c r="R47">
        <v>2.0499999999999998</v>
      </c>
      <c r="S47">
        <v>279</v>
      </c>
      <c r="T47">
        <v>28.18</v>
      </c>
      <c r="U47">
        <v>95.55</v>
      </c>
      <c r="V47">
        <v>1</v>
      </c>
      <c r="W47" t="s">
        <v>32</v>
      </c>
      <c r="X47" t="s">
        <v>153</v>
      </c>
      <c r="Y47" t="s">
        <v>154</v>
      </c>
      <c r="Z47">
        <v>3</v>
      </c>
      <c r="AA47">
        <v>0.3</v>
      </c>
      <c r="AB47">
        <v>1.08</v>
      </c>
      <c r="AC47">
        <v>2</v>
      </c>
      <c r="AD47" t="s">
        <v>35</v>
      </c>
      <c r="AE47" t="s">
        <v>36</v>
      </c>
      <c r="AF47" t="s">
        <v>37</v>
      </c>
      <c r="AG47">
        <v>152</v>
      </c>
      <c r="AH47">
        <v>15.35</v>
      </c>
      <c r="AI47">
        <v>54.48</v>
      </c>
      <c r="AJ47">
        <v>3</v>
      </c>
      <c r="AK47" t="s">
        <v>32</v>
      </c>
      <c r="AL47" t="s">
        <v>33</v>
      </c>
      <c r="AM47" t="s">
        <v>34</v>
      </c>
      <c r="AN47">
        <v>13</v>
      </c>
      <c r="AO47">
        <v>1.31</v>
      </c>
      <c r="AP47">
        <v>4.66</v>
      </c>
      <c r="AQ47">
        <v>4</v>
      </c>
      <c r="AR47" t="s">
        <v>32</v>
      </c>
      <c r="AS47" t="s">
        <v>155</v>
      </c>
      <c r="AT47" t="s">
        <v>156</v>
      </c>
      <c r="AU47">
        <v>4</v>
      </c>
      <c r="AV47">
        <v>0.4</v>
      </c>
      <c r="AW47">
        <v>1.43</v>
      </c>
      <c r="AX47">
        <v>5</v>
      </c>
      <c r="AY47" t="s">
        <v>35</v>
      </c>
      <c r="AZ47" t="s">
        <v>157</v>
      </c>
      <c r="BA47" t="s">
        <v>158</v>
      </c>
      <c r="BB47">
        <v>2</v>
      </c>
      <c r="BC47">
        <v>0.2</v>
      </c>
      <c r="BD47">
        <v>0.72</v>
      </c>
      <c r="BE47">
        <v>6</v>
      </c>
      <c r="BF47" t="s">
        <v>32</v>
      </c>
      <c r="BG47" t="s">
        <v>159</v>
      </c>
      <c r="BH47" t="s">
        <v>160</v>
      </c>
      <c r="BI47">
        <v>0</v>
      </c>
      <c r="BJ47">
        <v>0</v>
      </c>
      <c r="BK47">
        <v>0</v>
      </c>
      <c r="BL47">
        <v>7</v>
      </c>
      <c r="BM47" t="s">
        <v>32</v>
      </c>
      <c r="BN47" t="s">
        <v>161</v>
      </c>
      <c r="BO47" t="s">
        <v>162</v>
      </c>
      <c r="BP47">
        <v>1</v>
      </c>
      <c r="BQ47">
        <v>0.1</v>
      </c>
      <c r="BR47">
        <v>0.36</v>
      </c>
      <c r="BS47">
        <v>8</v>
      </c>
      <c r="BT47" t="s">
        <v>32</v>
      </c>
      <c r="BU47" t="s">
        <v>163</v>
      </c>
      <c r="BV47" t="s">
        <v>164</v>
      </c>
      <c r="BW47">
        <v>0</v>
      </c>
      <c r="BX47">
        <v>0</v>
      </c>
      <c r="BY47">
        <v>0</v>
      </c>
      <c r="BZ47">
        <v>9</v>
      </c>
      <c r="CA47" t="s">
        <v>32</v>
      </c>
      <c r="CB47" t="s">
        <v>165</v>
      </c>
      <c r="CC47" t="s">
        <v>166</v>
      </c>
      <c r="CD47">
        <v>25</v>
      </c>
      <c r="CE47">
        <v>2.5299999999999998</v>
      </c>
      <c r="CF47">
        <v>8.9600000000000009</v>
      </c>
      <c r="CG47">
        <v>10</v>
      </c>
      <c r="CH47" t="s">
        <v>32</v>
      </c>
      <c r="CI47" t="s">
        <v>167</v>
      </c>
      <c r="CJ47" t="s">
        <v>168</v>
      </c>
      <c r="CK47">
        <v>1</v>
      </c>
      <c r="CL47">
        <v>0.1</v>
      </c>
      <c r="CM47">
        <v>0.36</v>
      </c>
      <c r="CN47">
        <v>11</v>
      </c>
      <c r="CO47" t="s">
        <v>32</v>
      </c>
      <c r="CP47" t="s">
        <v>169</v>
      </c>
      <c r="CQ47" t="s">
        <v>168</v>
      </c>
      <c r="CR47">
        <v>78</v>
      </c>
      <c r="CS47">
        <v>7.88</v>
      </c>
      <c r="CT47">
        <v>27.96</v>
      </c>
    </row>
    <row r="48" spans="1:98" x14ac:dyDescent="0.15">
      <c r="A48" t="s">
        <v>28</v>
      </c>
      <c r="B48" t="s">
        <v>29</v>
      </c>
      <c r="C48">
        <v>2</v>
      </c>
      <c r="D48" t="s">
        <v>49</v>
      </c>
      <c r="E48">
        <v>22</v>
      </c>
      <c r="F48" t="s">
        <v>50</v>
      </c>
      <c r="G48">
        <v>2</v>
      </c>
      <c r="H48">
        <v>761</v>
      </c>
      <c r="I48">
        <v>529</v>
      </c>
      <c r="J48">
        <v>69.510000000000005</v>
      </c>
      <c r="K48">
        <v>232</v>
      </c>
      <c r="L48">
        <v>30.49</v>
      </c>
      <c r="M48">
        <v>7</v>
      </c>
      <c r="N48">
        <v>0.92</v>
      </c>
      <c r="O48">
        <v>3.02</v>
      </c>
      <c r="P48">
        <v>3</v>
      </c>
      <c r="Q48">
        <v>0.39</v>
      </c>
      <c r="R48">
        <v>1.29</v>
      </c>
      <c r="S48">
        <v>222</v>
      </c>
      <c r="T48">
        <v>29.17</v>
      </c>
      <c r="U48">
        <v>95.69</v>
      </c>
      <c r="V48">
        <v>1</v>
      </c>
      <c r="W48" t="s">
        <v>32</v>
      </c>
      <c r="X48" t="s">
        <v>153</v>
      </c>
      <c r="Y48" t="s">
        <v>154</v>
      </c>
      <c r="Z48">
        <v>0</v>
      </c>
      <c r="AA48">
        <v>0</v>
      </c>
      <c r="AB48">
        <v>0</v>
      </c>
      <c r="AC48">
        <v>2</v>
      </c>
      <c r="AD48" t="s">
        <v>35</v>
      </c>
      <c r="AE48" t="s">
        <v>36</v>
      </c>
      <c r="AF48" t="s">
        <v>37</v>
      </c>
      <c r="AG48">
        <v>88</v>
      </c>
      <c r="AH48">
        <v>11.56</v>
      </c>
      <c r="AI48">
        <v>39.64</v>
      </c>
      <c r="AJ48">
        <v>3</v>
      </c>
      <c r="AK48" t="s">
        <v>32</v>
      </c>
      <c r="AL48" t="s">
        <v>33</v>
      </c>
      <c r="AM48" t="s">
        <v>34</v>
      </c>
      <c r="AN48">
        <v>25</v>
      </c>
      <c r="AO48">
        <v>3.29</v>
      </c>
      <c r="AP48">
        <v>11.26</v>
      </c>
      <c r="AQ48">
        <v>4</v>
      </c>
      <c r="AR48" t="s">
        <v>32</v>
      </c>
      <c r="AS48" t="s">
        <v>155</v>
      </c>
      <c r="AT48" t="s">
        <v>156</v>
      </c>
      <c r="AU48">
        <v>7</v>
      </c>
      <c r="AV48">
        <v>0.92</v>
      </c>
      <c r="AW48">
        <v>3.15</v>
      </c>
      <c r="AX48">
        <v>5</v>
      </c>
      <c r="AY48" t="s">
        <v>35</v>
      </c>
      <c r="AZ48" t="s">
        <v>157</v>
      </c>
      <c r="BA48" t="s">
        <v>158</v>
      </c>
      <c r="BB48">
        <v>3</v>
      </c>
      <c r="BC48">
        <v>0.39</v>
      </c>
      <c r="BD48">
        <v>1.35</v>
      </c>
      <c r="BE48">
        <v>6</v>
      </c>
      <c r="BF48" t="s">
        <v>32</v>
      </c>
      <c r="BG48" t="s">
        <v>159</v>
      </c>
      <c r="BH48" t="s">
        <v>160</v>
      </c>
      <c r="BI48">
        <v>1</v>
      </c>
      <c r="BJ48">
        <v>0.13</v>
      </c>
      <c r="BK48">
        <v>0.45</v>
      </c>
      <c r="BL48">
        <v>7</v>
      </c>
      <c r="BM48" t="s">
        <v>32</v>
      </c>
      <c r="BN48" t="s">
        <v>161</v>
      </c>
      <c r="BO48" t="s">
        <v>162</v>
      </c>
      <c r="BP48">
        <v>0</v>
      </c>
      <c r="BQ48">
        <v>0</v>
      </c>
      <c r="BR48">
        <v>0</v>
      </c>
      <c r="BS48">
        <v>8</v>
      </c>
      <c r="BT48" t="s">
        <v>32</v>
      </c>
      <c r="BU48" t="s">
        <v>163</v>
      </c>
      <c r="BV48" t="s">
        <v>164</v>
      </c>
      <c r="BW48">
        <v>2</v>
      </c>
      <c r="BX48">
        <v>0.26</v>
      </c>
      <c r="BY48">
        <v>0.9</v>
      </c>
      <c r="BZ48">
        <v>9</v>
      </c>
      <c r="CA48" t="s">
        <v>32</v>
      </c>
      <c r="CB48" t="s">
        <v>165</v>
      </c>
      <c r="CC48" t="s">
        <v>166</v>
      </c>
      <c r="CD48">
        <v>21</v>
      </c>
      <c r="CE48">
        <v>2.76</v>
      </c>
      <c r="CF48">
        <v>9.4600000000000009</v>
      </c>
      <c r="CG48">
        <v>10</v>
      </c>
      <c r="CH48" t="s">
        <v>32</v>
      </c>
      <c r="CI48" t="s">
        <v>167</v>
      </c>
      <c r="CJ48" t="s">
        <v>168</v>
      </c>
      <c r="CK48">
        <v>4</v>
      </c>
      <c r="CL48">
        <v>0.53</v>
      </c>
      <c r="CM48">
        <v>1.8</v>
      </c>
      <c r="CN48">
        <v>11</v>
      </c>
      <c r="CO48" t="s">
        <v>32</v>
      </c>
      <c r="CP48" t="s">
        <v>169</v>
      </c>
      <c r="CQ48" t="s">
        <v>168</v>
      </c>
      <c r="CR48">
        <v>71</v>
      </c>
      <c r="CS48">
        <v>9.33</v>
      </c>
      <c r="CT48">
        <v>31.98</v>
      </c>
    </row>
    <row r="49" spans="1:98" x14ac:dyDescent="0.15">
      <c r="A49" t="s">
        <v>28</v>
      </c>
      <c r="B49" t="s">
        <v>29</v>
      </c>
      <c r="C49">
        <v>2</v>
      </c>
      <c r="D49" t="s">
        <v>49</v>
      </c>
      <c r="E49">
        <v>22</v>
      </c>
      <c r="F49" t="s">
        <v>50</v>
      </c>
      <c r="G49">
        <v>3</v>
      </c>
      <c r="H49">
        <v>847</v>
      </c>
      <c r="I49">
        <v>465</v>
      </c>
      <c r="J49">
        <v>54.9</v>
      </c>
      <c r="K49">
        <v>382</v>
      </c>
      <c r="L49">
        <v>45.1</v>
      </c>
      <c r="M49">
        <v>7</v>
      </c>
      <c r="N49">
        <v>0.83</v>
      </c>
      <c r="O49">
        <v>1.83</v>
      </c>
      <c r="P49">
        <v>4</v>
      </c>
      <c r="Q49">
        <v>0.47</v>
      </c>
      <c r="R49">
        <v>1.05</v>
      </c>
      <c r="S49">
        <v>371</v>
      </c>
      <c r="T49">
        <v>43.8</v>
      </c>
      <c r="U49">
        <v>97.12</v>
      </c>
      <c r="V49">
        <v>1</v>
      </c>
      <c r="W49" t="s">
        <v>32</v>
      </c>
      <c r="X49" t="s">
        <v>153</v>
      </c>
      <c r="Y49" t="s">
        <v>154</v>
      </c>
      <c r="Z49">
        <v>5</v>
      </c>
      <c r="AA49">
        <v>0.59</v>
      </c>
      <c r="AB49">
        <v>1.35</v>
      </c>
      <c r="AC49">
        <v>2</v>
      </c>
      <c r="AD49" t="s">
        <v>35</v>
      </c>
      <c r="AE49" t="s">
        <v>36</v>
      </c>
      <c r="AF49" t="s">
        <v>37</v>
      </c>
      <c r="AG49">
        <v>143</v>
      </c>
      <c r="AH49">
        <v>16.88</v>
      </c>
      <c r="AI49">
        <v>38.54</v>
      </c>
      <c r="AJ49">
        <v>3</v>
      </c>
      <c r="AK49" t="s">
        <v>32</v>
      </c>
      <c r="AL49" t="s">
        <v>33</v>
      </c>
      <c r="AM49" t="s">
        <v>34</v>
      </c>
      <c r="AN49">
        <v>19</v>
      </c>
      <c r="AO49">
        <v>2.2400000000000002</v>
      </c>
      <c r="AP49">
        <v>5.12</v>
      </c>
      <c r="AQ49">
        <v>4</v>
      </c>
      <c r="AR49" t="s">
        <v>32</v>
      </c>
      <c r="AS49" t="s">
        <v>155</v>
      </c>
      <c r="AT49" t="s">
        <v>156</v>
      </c>
      <c r="AU49">
        <v>6</v>
      </c>
      <c r="AV49">
        <v>0.71</v>
      </c>
      <c r="AW49">
        <v>1.62</v>
      </c>
      <c r="AX49">
        <v>5</v>
      </c>
      <c r="AY49" t="s">
        <v>35</v>
      </c>
      <c r="AZ49" t="s">
        <v>157</v>
      </c>
      <c r="BA49" t="s">
        <v>158</v>
      </c>
      <c r="BB49">
        <v>0</v>
      </c>
      <c r="BC49">
        <v>0</v>
      </c>
      <c r="BD49">
        <v>0</v>
      </c>
      <c r="BE49">
        <v>6</v>
      </c>
      <c r="BF49" t="s">
        <v>32</v>
      </c>
      <c r="BG49" t="s">
        <v>159</v>
      </c>
      <c r="BH49" t="s">
        <v>160</v>
      </c>
      <c r="BI49">
        <v>3</v>
      </c>
      <c r="BJ49">
        <v>0.35</v>
      </c>
      <c r="BK49">
        <v>0.81</v>
      </c>
      <c r="BL49">
        <v>7</v>
      </c>
      <c r="BM49" t="s">
        <v>32</v>
      </c>
      <c r="BN49" t="s">
        <v>161</v>
      </c>
      <c r="BO49" t="s">
        <v>162</v>
      </c>
      <c r="BP49">
        <v>0</v>
      </c>
      <c r="BQ49">
        <v>0</v>
      </c>
      <c r="BR49">
        <v>0</v>
      </c>
      <c r="BS49">
        <v>8</v>
      </c>
      <c r="BT49" t="s">
        <v>32</v>
      </c>
      <c r="BU49" t="s">
        <v>163</v>
      </c>
      <c r="BV49" t="s">
        <v>164</v>
      </c>
      <c r="BW49">
        <v>1</v>
      </c>
      <c r="BX49">
        <v>0.12</v>
      </c>
      <c r="BY49">
        <v>0.27</v>
      </c>
      <c r="BZ49">
        <v>9</v>
      </c>
      <c r="CA49" t="s">
        <v>32</v>
      </c>
      <c r="CB49" t="s">
        <v>165</v>
      </c>
      <c r="CC49" t="s">
        <v>166</v>
      </c>
      <c r="CD49">
        <v>13</v>
      </c>
      <c r="CE49">
        <v>1.53</v>
      </c>
      <c r="CF49">
        <v>3.5</v>
      </c>
      <c r="CG49">
        <v>10</v>
      </c>
      <c r="CH49" t="s">
        <v>32</v>
      </c>
      <c r="CI49" t="s">
        <v>167</v>
      </c>
      <c r="CJ49" t="s">
        <v>168</v>
      </c>
      <c r="CK49">
        <v>1</v>
      </c>
      <c r="CL49">
        <v>0.12</v>
      </c>
      <c r="CM49">
        <v>0.27</v>
      </c>
      <c r="CN49">
        <v>11</v>
      </c>
      <c r="CO49" t="s">
        <v>32</v>
      </c>
      <c r="CP49" t="s">
        <v>169</v>
      </c>
      <c r="CQ49" t="s">
        <v>168</v>
      </c>
      <c r="CR49">
        <v>180</v>
      </c>
      <c r="CS49">
        <v>21.25</v>
      </c>
      <c r="CT49">
        <v>48.52</v>
      </c>
    </row>
    <row r="50" spans="1:98" x14ac:dyDescent="0.15">
      <c r="A50" t="s">
        <v>28</v>
      </c>
      <c r="B50" t="s">
        <v>29</v>
      </c>
      <c r="C50">
        <v>2</v>
      </c>
      <c r="D50" t="s">
        <v>49</v>
      </c>
      <c r="E50">
        <v>22</v>
      </c>
      <c r="F50" t="s">
        <v>50</v>
      </c>
      <c r="G50">
        <v>4</v>
      </c>
      <c r="H50">
        <v>960</v>
      </c>
      <c r="I50">
        <v>608</v>
      </c>
      <c r="J50">
        <v>63.33</v>
      </c>
      <c r="K50">
        <v>352</v>
      </c>
      <c r="L50">
        <v>36.67</v>
      </c>
      <c r="M50">
        <v>3</v>
      </c>
      <c r="N50">
        <v>0.31</v>
      </c>
      <c r="O50">
        <v>0.85</v>
      </c>
      <c r="P50">
        <v>7</v>
      </c>
      <c r="Q50">
        <v>0.73</v>
      </c>
      <c r="R50">
        <v>1.99</v>
      </c>
      <c r="S50">
        <v>342</v>
      </c>
      <c r="T50">
        <v>35.630000000000003</v>
      </c>
      <c r="U50">
        <v>97.16</v>
      </c>
      <c r="V50">
        <v>1</v>
      </c>
      <c r="W50" t="s">
        <v>32</v>
      </c>
      <c r="X50" t="s">
        <v>153</v>
      </c>
      <c r="Y50" t="s">
        <v>154</v>
      </c>
      <c r="Z50">
        <v>6</v>
      </c>
      <c r="AA50">
        <v>0.63</v>
      </c>
      <c r="AB50">
        <v>1.75</v>
      </c>
      <c r="AC50">
        <v>2</v>
      </c>
      <c r="AD50" t="s">
        <v>35</v>
      </c>
      <c r="AE50" t="s">
        <v>36</v>
      </c>
      <c r="AF50" t="s">
        <v>37</v>
      </c>
      <c r="AG50">
        <v>120</v>
      </c>
      <c r="AH50">
        <v>12.5</v>
      </c>
      <c r="AI50">
        <v>35.090000000000003</v>
      </c>
      <c r="AJ50">
        <v>3</v>
      </c>
      <c r="AK50" t="s">
        <v>32</v>
      </c>
      <c r="AL50" t="s">
        <v>33</v>
      </c>
      <c r="AM50" t="s">
        <v>34</v>
      </c>
      <c r="AN50">
        <v>22</v>
      </c>
      <c r="AO50">
        <v>2.29</v>
      </c>
      <c r="AP50">
        <v>6.43</v>
      </c>
      <c r="AQ50">
        <v>4</v>
      </c>
      <c r="AR50" t="s">
        <v>32</v>
      </c>
      <c r="AS50" t="s">
        <v>155</v>
      </c>
      <c r="AT50" t="s">
        <v>156</v>
      </c>
      <c r="AU50">
        <v>5</v>
      </c>
      <c r="AV50">
        <v>0.52</v>
      </c>
      <c r="AW50">
        <v>1.46</v>
      </c>
      <c r="AX50">
        <v>5</v>
      </c>
      <c r="AY50" t="s">
        <v>35</v>
      </c>
      <c r="AZ50" t="s">
        <v>157</v>
      </c>
      <c r="BA50" t="s">
        <v>158</v>
      </c>
      <c r="BB50">
        <v>4</v>
      </c>
      <c r="BC50">
        <v>0.42</v>
      </c>
      <c r="BD50">
        <v>1.17</v>
      </c>
      <c r="BE50">
        <v>6</v>
      </c>
      <c r="BF50" t="s">
        <v>32</v>
      </c>
      <c r="BG50" t="s">
        <v>159</v>
      </c>
      <c r="BH50" t="s">
        <v>160</v>
      </c>
      <c r="BI50">
        <v>5</v>
      </c>
      <c r="BJ50">
        <v>0.52</v>
      </c>
      <c r="BK50">
        <v>1.46</v>
      </c>
      <c r="BL50">
        <v>7</v>
      </c>
      <c r="BM50" t="s">
        <v>32</v>
      </c>
      <c r="BN50" t="s">
        <v>161</v>
      </c>
      <c r="BO50" t="s">
        <v>162</v>
      </c>
      <c r="BP50">
        <v>2</v>
      </c>
      <c r="BQ50">
        <v>0.21</v>
      </c>
      <c r="BR50">
        <v>0.57999999999999996</v>
      </c>
      <c r="BS50">
        <v>8</v>
      </c>
      <c r="BT50" t="s">
        <v>32</v>
      </c>
      <c r="BU50" t="s">
        <v>163</v>
      </c>
      <c r="BV50" t="s">
        <v>164</v>
      </c>
      <c r="BW50">
        <v>0</v>
      </c>
      <c r="BX50">
        <v>0</v>
      </c>
      <c r="BY50">
        <v>0</v>
      </c>
      <c r="BZ50">
        <v>9</v>
      </c>
      <c r="CA50" t="s">
        <v>32</v>
      </c>
      <c r="CB50" t="s">
        <v>165</v>
      </c>
      <c r="CC50" t="s">
        <v>166</v>
      </c>
      <c r="CD50">
        <v>22</v>
      </c>
      <c r="CE50">
        <v>2.29</v>
      </c>
      <c r="CF50">
        <v>6.43</v>
      </c>
      <c r="CG50">
        <v>10</v>
      </c>
      <c r="CH50" t="s">
        <v>32</v>
      </c>
      <c r="CI50" t="s">
        <v>167</v>
      </c>
      <c r="CJ50" t="s">
        <v>168</v>
      </c>
      <c r="CK50">
        <v>2</v>
      </c>
      <c r="CL50">
        <v>0.21</v>
      </c>
      <c r="CM50">
        <v>0.57999999999999996</v>
      </c>
      <c r="CN50">
        <v>11</v>
      </c>
      <c r="CO50" t="s">
        <v>32</v>
      </c>
      <c r="CP50" t="s">
        <v>169</v>
      </c>
      <c r="CQ50" t="s">
        <v>168</v>
      </c>
      <c r="CR50">
        <v>154</v>
      </c>
      <c r="CS50">
        <v>16.04</v>
      </c>
      <c r="CT50">
        <v>45.03</v>
      </c>
    </row>
    <row r="51" spans="1:98" x14ac:dyDescent="0.15">
      <c r="A51" t="s">
        <v>28</v>
      </c>
      <c r="B51" t="s">
        <v>29</v>
      </c>
      <c r="C51">
        <v>2</v>
      </c>
      <c r="D51" t="s">
        <v>49</v>
      </c>
      <c r="E51">
        <v>22</v>
      </c>
      <c r="F51" t="s">
        <v>50</v>
      </c>
      <c r="G51">
        <v>5</v>
      </c>
      <c r="H51">
        <v>957</v>
      </c>
      <c r="I51">
        <v>533</v>
      </c>
      <c r="J51">
        <v>55.69</v>
      </c>
      <c r="K51">
        <v>424</v>
      </c>
      <c r="L51">
        <v>44.31</v>
      </c>
      <c r="M51">
        <v>15</v>
      </c>
      <c r="N51">
        <v>1.57</v>
      </c>
      <c r="O51">
        <v>3.54</v>
      </c>
      <c r="P51">
        <v>11</v>
      </c>
      <c r="Q51">
        <v>1.1499999999999999</v>
      </c>
      <c r="R51">
        <v>2.59</v>
      </c>
      <c r="S51">
        <v>398</v>
      </c>
      <c r="T51">
        <v>41.59</v>
      </c>
      <c r="U51">
        <v>93.87</v>
      </c>
      <c r="V51">
        <v>1</v>
      </c>
      <c r="W51" t="s">
        <v>32</v>
      </c>
      <c r="X51" t="s">
        <v>153</v>
      </c>
      <c r="Y51" t="s">
        <v>154</v>
      </c>
      <c r="Z51">
        <v>1</v>
      </c>
      <c r="AA51">
        <v>0.1</v>
      </c>
      <c r="AB51">
        <v>0.25</v>
      </c>
      <c r="AC51">
        <v>2</v>
      </c>
      <c r="AD51" t="s">
        <v>35</v>
      </c>
      <c r="AE51" t="s">
        <v>36</v>
      </c>
      <c r="AF51" t="s">
        <v>37</v>
      </c>
      <c r="AG51">
        <v>112</v>
      </c>
      <c r="AH51">
        <v>11.7</v>
      </c>
      <c r="AI51">
        <v>28.14</v>
      </c>
      <c r="AJ51">
        <v>3</v>
      </c>
      <c r="AK51" t="s">
        <v>32</v>
      </c>
      <c r="AL51" t="s">
        <v>33</v>
      </c>
      <c r="AM51" t="s">
        <v>34</v>
      </c>
      <c r="AN51">
        <v>36</v>
      </c>
      <c r="AO51">
        <v>3.76</v>
      </c>
      <c r="AP51">
        <v>9.0500000000000007</v>
      </c>
      <c r="AQ51">
        <v>4</v>
      </c>
      <c r="AR51" t="s">
        <v>32</v>
      </c>
      <c r="AS51" t="s">
        <v>155</v>
      </c>
      <c r="AT51" t="s">
        <v>156</v>
      </c>
      <c r="AU51">
        <v>8</v>
      </c>
      <c r="AV51">
        <v>0.84</v>
      </c>
      <c r="AW51">
        <v>2.0099999999999998</v>
      </c>
      <c r="AX51">
        <v>5</v>
      </c>
      <c r="AY51" t="s">
        <v>35</v>
      </c>
      <c r="AZ51" t="s">
        <v>157</v>
      </c>
      <c r="BA51" t="s">
        <v>158</v>
      </c>
      <c r="BB51">
        <v>6</v>
      </c>
      <c r="BC51">
        <v>0.63</v>
      </c>
      <c r="BD51">
        <v>1.51</v>
      </c>
      <c r="BE51">
        <v>6</v>
      </c>
      <c r="BF51" t="s">
        <v>32</v>
      </c>
      <c r="BG51" t="s">
        <v>159</v>
      </c>
      <c r="BH51" t="s">
        <v>160</v>
      </c>
      <c r="BI51">
        <v>2</v>
      </c>
      <c r="BJ51">
        <v>0.21</v>
      </c>
      <c r="BK51">
        <v>0.5</v>
      </c>
      <c r="BL51">
        <v>7</v>
      </c>
      <c r="BM51" t="s">
        <v>32</v>
      </c>
      <c r="BN51" t="s">
        <v>161</v>
      </c>
      <c r="BO51" t="s">
        <v>162</v>
      </c>
      <c r="BP51">
        <v>0</v>
      </c>
      <c r="BQ51">
        <v>0</v>
      </c>
      <c r="BR51">
        <v>0</v>
      </c>
      <c r="BS51">
        <v>8</v>
      </c>
      <c r="BT51" t="s">
        <v>32</v>
      </c>
      <c r="BU51" t="s">
        <v>163</v>
      </c>
      <c r="BV51" t="s">
        <v>164</v>
      </c>
      <c r="BW51">
        <v>0</v>
      </c>
      <c r="BX51">
        <v>0</v>
      </c>
      <c r="BY51">
        <v>0</v>
      </c>
      <c r="BZ51">
        <v>9</v>
      </c>
      <c r="CA51" t="s">
        <v>32</v>
      </c>
      <c r="CB51" t="s">
        <v>165</v>
      </c>
      <c r="CC51" t="s">
        <v>166</v>
      </c>
      <c r="CD51">
        <v>13</v>
      </c>
      <c r="CE51">
        <v>1.36</v>
      </c>
      <c r="CF51">
        <v>3.27</v>
      </c>
      <c r="CG51">
        <v>10</v>
      </c>
      <c r="CH51" t="s">
        <v>32</v>
      </c>
      <c r="CI51" t="s">
        <v>167</v>
      </c>
      <c r="CJ51" t="s">
        <v>168</v>
      </c>
      <c r="CK51">
        <v>3</v>
      </c>
      <c r="CL51">
        <v>0.31</v>
      </c>
      <c r="CM51">
        <v>0.75</v>
      </c>
      <c r="CN51">
        <v>11</v>
      </c>
      <c r="CO51" t="s">
        <v>32</v>
      </c>
      <c r="CP51" t="s">
        <v>169</v>
      </c>
      <c r="CQ51" t="s">
        <v>168</v>
      </c>
      <c r="CR51">
        <v>217</v>
      </c>
      <c r="CS51">
        <v>22.68</v>
      </c>
      <c r="CT51">
        <v>54.52</v>
      </c>
    </row>
    <row r="52" spans="1:98" x14ac:dyDescent="0.15">
      <c r="A52" t="s">
        <v>28</v>
      </c>
      <c r="B52" t="s">
        <v>29</v>
      </c>
      <c r="C52">
        <v>2</v>
      </c>
      <c r="D52" t="s">
        <v>49</v>
      </c>
      <c r="E52">
        <v>22</v>
      </c>
      <c r="F52" t="s">
        <v>50</v>
      </c>
      <c r="G52">
        <v>6</v>
      </c>
      <c r="H52">
        <v>909</v>
      </c>
      <c r="I52">
        <v>544</v>
      </c>
      <c r="J52">
        <v>59.85</v>
      </c>
      <c r="K52">
        <v>365</v>
      </c>
      <c r="L52">
        <v>40.15</v>
      </c>
      <c r="M52">
        <v>9</v>
      </c>
      <c r="N52">
        <v>0.99</v>
      </c>
      <c r="O52">
        <v>2.4700000000000002</v>
      </c>
      <c r="P52">
        <v>7</v>
      </c>
      <c r="Q52">
        <v>0.77</v>
      </c>
      <c r="R52">
        <v>1.92</v>
      </c>
      <c r="S52">
        <v>349</v>
      </c>
      <c r="T52">
        <v>38.39</v>
      </c>
      <c r="U52">
        <v>95.62</v>
      </c>
      <c r="V52">
        <v>1</v>
      </c>
      <c r="W52" t="s">
        <v>32</v>
      </c>
      <c r="X52" t="s">
        <v>153</v>
      </c>
      <c r="Y52" t="s">
        <v>154</v>
      </c>
      <c r="Z52">
        <v>6</v>
      </c>
      <c r="AA52">
        <v>0.66</v>
      </c>
      <c r="AB52">
        <v>1.72</v>
      </c>
      <c r="AC52">
        <v>2</v>
      </c>
      <c r="AD52" t="s">
        <v>35</v>
      </c>
      <c r="AE52" t="s">
        <v>36</v>
      </c>
      <c r="AF52" t="s">
        <v>37</v>
      </c>
      <c r="AG52">
        <v>99</v>
      </c>
      <c r="AH52">
        <v>10.89</v>
      </c>
      <c r="AI52">
        <v>28.37</v>
      </c>
      <c r="AJ52">
        <v>3</v>
      </c>
      <c r="AK52" t="s">
        <v>32</v>
      </c>
      <c r="AL52" t="s">
        <v>33</v>
      </c>
      <c r="AM52" t="s">
        <v>34</v>
      </c>
      <c r="AN52">
        <v>21</v>
      </c>
      <c r="AO52">
        <v>2.31</v>
      </c>
      <c r="AP52">
        <v>6.02</v>
      </c>
      <c r="AQ52">
        <v>4</v>
      </c>
      <c r="AR52" t="s">
        <v>32</v>
      </c>
      <c r="AS52" t="s">
        <v>155</v>
      </c>
      <c r="AT52" t="s">
        <v>156</v>
      </c>
      <c r="AU52">
        <v>6</v>
      </c>
      <c r="AV52">
        <v>0.66</v>
      </c>
      <c r="AW52">
        <v>1.72</v>
      </c>
      <c r="AX52">
        <v>5</v>
      </c>
      <c r="AY52" t="s">
        <v>35</v>
      </c>
      <c r="AZ52" t="s">
        <v>157</v>
      </c>
      <c r="BA52" t="s">
        <v>158</v>
      </c>
      <c r="BB52">
        <v>2</v>
      </c>
      <c r="BC52">
        <v>0.22</v>
      </c>
      <c r="BD52">
        <v>0.56999999999999995</v>
      </c>
      <c r="BE52">
        <v>6</v>
      </c>
      <c r="BF52" t="s">
        <v>32</v>
      </c>
      <c r="BG52" t="s">
        <v>159</v>
      </c>
      <c r="BH52" t="s">
        <v>160</v>
      </c>
      <c r="BI52">
        <v>3</v>
      </c>
      <c r="BJ52">
        <v>0.33</v>
      </c>
      <c r="BK52">
        <v>0.86</v>
      </c>
      <c r="BL52">
        <v>7</v>
      </c>
      <c r="BM52" t="s">
        <v>32</v>
      </c>
      <c r="BN52" t="s">
        <v>161</v>
      </c>
      <c r="BO52" t="s">
        <v>162</v>
      </c>
      <c r="BP52">
        <v>3</v>
      </c>
      <c r="BQ52">
        <v>0.33</v>
      </c>
      <c r="BR52">
        <v>0.86</v>
      </c>
      <c r="BS52">
        <v>8</v>
      </c>
      <c r="BT52" t="s">
        <v>32</v>
      </c>
      <c r="BU52" t="s">
        <v>163</v>
      </c>
      <c r="BV52" t="s">
        <v>164</v>
      </c>
      <c r="BW52">
        <v>1</v>
      </c>
      <c r="BX52">
        <v>0.11</v>
      </c>
      <c r="BY52">
        <v>0.28999999999999998</v>
      </c>
      <c r="BZ52">
        <v>9</v>
      </c>
      <c r="CA52" t="s">
        <v>32</v>
      </c>
      <c r="CB52" t="s">
        <v>165</v>
      </c>
      <c r="CC52" t="s">
        <v>166</v>
      </c>
      <c r="CD52">
        <v>25</v>
      </c>
      <c r="CE52">
        <v>2.75</v>
      </c>
      <c r="CF52">
        <v>7.16</v>
      </c>
      <c r="CG52">
        <v>10</v>
      </c>
      <c r="CH52" t="s">
        <v>32</v>
      </c>
      <c r="CI52" t="s">
        <v>167</v>
      </c>
      <c r="CJ52" t="s">
        <v>168</v>
      </c>
      <c r="CK52">
        <v>0</v>
      </c>
      <c r="CL52">
        <v>0</v>
      </c>
      <c r="CM52">
        <v>0</v>
      </c>
      <c r="CN52">
        <v>11</v>
      </c>
      <c r="CO52" t="s">
        <v>32</v>
      </c>
      <c r="CP52" t="s">
        <v>169</v>
      </c>
      <c r="CQ52" t="s">
        <v>168</v>
      </c>
      <c r="CR52">
        <v>183</v>
      </c>
      <c r="CS52">
        <v>20.13</v>
      </c>
      <c r="CT52">
        <v>52.44</v>
      </c>
    </row>
    <row r="53" spans="1:98" x14ac:dyDescent="0.15">
      <c r="A53" t="s">
        <v>28</v>
      </c>
      <c r="B53" t="s">
        <v>29</v>
      </c>
      <c r="C53">
        <v>2</v>
      </c>
      <c r="D53" t="s">
        <v>49</v>
      </c>
      <c r="E53">
        <v>22</v>
      </c>
      <c r="F53" t="s">
        <v>50</v>
      </c>
      <c r="G53">
        <v>7</v>
      </c>
      <c r="H53">
        <v>1237</v>
      </c>
      <c r="I53">
        <v>952</v>
      </c>
      <c r="J53">
        <v>76.959999999999994</v>
      </c>
      <c r="K53">
        <v>285</v>
      </c>
      <c r="L53">
        <v>23.04</v>
      </c>
      <c r="M53">
        <v>13</v>
      </c>
      <c r="N53">
        <v>1.05</v>
      </c>
      <c r="O53">
        <v>4.5599999999999996</v>
      </c>
      <c r="P53">
        <v>7</v>
      </c>
      <c r="Q53">
        <v>0.56999999999999995</v>
      </c>
      <c r="R53">
        <v>2.46</v>
      </c>
      <c r="S53">
        <v>265</v>
      </c>
      <c r="T53">
        <v>21.42</v>
      </c>
      <c r="U53">
        <v>92.98</v>
      </c>
      <c r="V53">
        <v>1</v>
      </c>
      <c r="W53" t="s">
        <v>32</v>
      </c>
      <c r="X53" t="s">
        <v>153</v>
      </c>
      <c r="Y53" t="s">
        <v>154</v>
      </c>
      <c r="Z53">
        <v>8</v>
      </c>
      <c r="AA53">
        <v>0.65</v>
      </c>
      <c r="AB53">
        <v>3.02</v>
      </c>
      <c r="AC53">
        <v>2</v>
      </c>
      <c r="AD53" t="s">
        <v>35</v>
      </c>
      <c r="AE53" t="s">
        <v>36</v>
      </c>
      <c r="AF53" t="s">
        <v>37</v>
      </c>
      <c r="AG53">
        <v>82</v>
      </c>
      <c r="AH53">
        <v>6.63</v>
      </c>
      <c r="AI53">
        <v>30.94</v>
      </c>
      <c r="AJ53">
        <v>3</v>
      </c>
      <c r="AK53" t="s">
        <v>32</v>
      </c>
      <c r="AL53" t="s">
        <v>33</v>
      </c>
      <c r="AM53" t="s">
        <v>34</v>
      </c>
      <c r="AN53">
        <v>26</v>
      </c>
      <c r="AO53">
        <v>2.1</v>
      </c>
      <c r="AP53">
        <v>9.81</v>
      </c>
      <c r="AQ53">
        <v>4</v>
      </c>
      <c r="AR53" t="s">
        <v>32</v>
      </c>
      <c r="AS53" t="s">
        <v>155</v>
      </c>
      <c r="AT53" t="s">
        <v>156</v>
      </c>
      <c r="AU53">
        <v>2</v>
      </c>
      <c r="AV53">
        <v>0.16</v>
      </c>
      <c r="AW53">
        <v>0.75</v>
      </c>
      <c r="AX53">
        <v>5</v>
      </c>
      <c r="AY53" t="s">
        <v>35</v>
      </c>
      <c r="AZ53" t="s">
        <v>157</v>
      </c>
      <c r="BA53" t="s">
        <v>158</v>
      </c>
      <c r="BB53">
        <v>10</v>
      </c>
      <c r="BC53">
        <v>0.81</v>
      </c>
      <c r="BD53">
        <v>3.77</v>
      </c>
      <c r="BE53">
        <v>6</v>
      </c>
      <c r="BF53" t="s">
        <v>32</v>
      </c>
      <c r="BG53" t="s">
        <v>159</v>
      </c>
      <c r="BH53" t="s">
        <v>160</v>
      </c>
      <c r="BI53">
        <v>6</v>
      </c>
      <c r="BJ53">
        <v>0.49</v>
      </c>
      <c r="BK53">
        <v>2.2599999999999998</v>
      </c>
      <c r="BL53">
        <v>7</v>
      </c>
      <c r="BM53" t="s">
        <v>32</v>
      </c>
      <c r="BN53" t="s">
        <v>161</v>
      </c>
      <c r="BO53" t="s">
        <v>162</v>
      </c>
      <c r="BP53">
        <v>0</v>
      </c>
      <c r="BQ53">
        <v>0</v>
      </c>
      <c r="BR53">
        <v>0</v>
      </c>
      <c r="BS53">
        <v>8</v>
      </c>
      <c r="BT53" t="s">
        <v>32</v>
      </c>
      <c r="BU53" t="s">
        <v>163</v>
      </c>
      <c r="BV53" t="s">
        <v>164</v>
      </c>
      <c r="BW53">
        <v>1</v>
      </c>
      <c r="BX53">
        <v>0.08</v>
      </c>
      <c r="BY53">
        <v>0.38</v>
      </c>
      <c r="BZ53">
        <v>9</v>
      </c>
      <c r="CA53" t="s">
        <v>32</v>
      </c>
      <c r="CB53" t="s">
        <v>165</v>
      </c>
      <c r="CC53" t="s">
        <v>166</v>
      </c>
      <c r="CD53">
        <v>20</v>
      </c>
      <c r="CE53">
        <v>1.62</v>
      </c>
      <c r="CF53">
        <v>7.55</v>
      </c>
      <c r="CG53">
        <v>10</v>
      </c>
      <c r="CH53" t="s">
        <v>32</v>
      </c>
      <c r="CI53" t="s">
        <v>167</v>
      </c>
      <c r="CJ53" t="s">
        <v>168</v>
      </c>
      <c r="CK53">
        <v>3</v>
      </c>
      <c r="CL53">
        <v>0.24</v>
      </c>
      <c r="CM53">
        <v>1.1299999999999999</v>
      </c>
      <c r="CN53">
        <v>11</v>
      </c>
      <c r="CO53" t="s">
        <v>32</v>
      </c>
      <c r="CP53" t="s">
        <v>169</v>
      </c>
      <c r="CQ53" t="s">
        <v>168</v>
      </c>
      <c r="CR53">
        <v>107</v>
      </c>
      <c r="CS53">
        <v>8.65</v>
      </c>
      <c r="CT53">
        <v>40.380000000000003</v>
      </c>
    </row>
    <row r="54" spans="1:98" x14ac:dyDescent="0.15">
      <c r="A54" t="s">
        <v>28</v>
      </c>
      <c r="B54" t="s">
        <v>29</v>
      </c>
      <c r="C54">
        <v>2</v>
      </c>
      <c r="D54" t="s">
        <v>49</v>
      </c>
      <c r="E54">
        <v>22</v>
      </c>
      <c r="F54" t="s">
        <v>50</v>
      </c>
      <c r="G54">
        <v>8</v>
      </c>
      <c r="H54">
        <v>1230</v>
      </c>
      <c r="I54">
        <v>817</v>
      </c>
      <c r="J54">
        <v>66.42</v>
      </c>
      <c r="K54">
        <v>413</v>
      </c>
      <c r="L54">
        <v>33.58</v>
      </c>
      <c r="M54">
        <v>12</v>
      </c>
      <c r="N54">
        <v>0.98</v>
      </c>
      <c r="O54">
        <v>2.91</v>
      </c>
      <c r="P54">
        <v>7</v>
      </c>
      <c r="Q54">
        <v>0.56999999999999995</v>
      </c>
      <c r="R54">
        <v>1.69</v>
      </c>
      <c r="S54">
        <v>394</v>
      </c>
      <c r="T54">
        <v>32.03</v>
      </c>
      <c r="U54">
        <v>95.4</v>
      </c>
      <c r="V54">
        <v>1</v>
      </c>
      <c r="W54" t="s">
        <v>32</v>
      </c>
      <c r="X54" t="s">
        <v>153</v>
      </c>
      <c r="Y54" t="s">
        <v>154</v>
      </c>
      <c r="Z54">
        <v>9</v>
      </c>
      <c r="AA54">
        <v>0.73</v>
      </c>
      <c r="AB54">
        <v>2.2799999999999998</v>
      </c>
      <c r="AC54">
        <v>2</v>
      </c>
      <c r="AD54" t="s">
        <v>35</v>
      </c>
      <c r="AE54" t="s">
        <v>36</v>
      </c>
      <c r="AF54" t="s">
        <v>37</v>
      </c>
      <c r="AG54">
        <v>169</v>
      </c>
      <c r="AH54">
        <v>13.74</v>
      </c>
      <c r="AI54">
        <v>42.89</v>
      </c>
      <c r="AJ54">
        <v>3</v>
      </c>
      <c r="AK54" t="s">
        <v>32</v>
      </c>
      <c r="AL54" t="s">
        <v>33</v>
      </c>
      <c r="AM54" t="s">
        <v>34</v>
      </c>
      <c r="AN54">
        <v>37</v>
      </c>
      <c r="AO54">
        <v>3.01</v>
      </c>
      <c r="AP54">
        <v>9.39</v>
      </c>
      <c r="AQ54">
        <v>4</v>
      </c>
      <c r="AR54" t="s">
        <v>32</v>
      </c>
      <c r="AS54" t="s">
        <v>155</v>
      </c>
      <c r="AT54" t="s">
        <v>156</v>
      </c>
      <c r="AU54">
        <v>7</v>
      </c>
      <c r="AV54">
        <v>0.56999999999999995</v>
      </c>
      <c r="AW54">
        <v>1.78</v>
      </c>
      <c r="AX54">
        <v>5</v>
      </c>
      <c r="AY54" t="s">
        <v>35</v>
      </c>
      <c r="AZ54" t="s">
        <v>157</v>
      </c>
      <c r="BA54" t="s">
        <v>158</v>
      </c>
      <c r="BB54">
        <v>1</v>
      </c>
      <c r="BC54">
        <v>0.08</v>
      </c>
      <c r="BD54">
        <v>0.25</v>
      </c>
      <c r="BE54">
        <v>6</v>
      </c>
      <c r="BF54" t="s">
        <v>32</v>
      </c>
      <c r="BG54" t="s">
        <v>159</v>
      </c>
      <c r="BH54" t="s">
        <v>160</v>
      </c>
      <c r="BI54">
        <v>4</v>
      </c>
      <c r="BJ54">
        <v>0.33</v>
      </c>
      <c r="BK54">
        <v>1.02</v>
      </c>
      <c r="BL54">
        <v>7</v>
      </c>
      <c r="BM54" t="s">
        <v>32</v>
      </c>
      <c r="BN54" t="s">
        <v>161</v>
      </c>
      <c r="BO54" t="s">
        <v>162</v>
      </c>
      <c r="BP54">
        <v>2</v>
      </c>
      <c r="BQ54">
        <v>0.16</v>
      </c>
      <c r="BR54">
        <v>0.51</v>
      </c>
      <c r="BS54">
        <v>8</v>
      </c>
      <c r="BT54" t="s">
        <v>32</v>
      </c>
      <c r="BU54" t="s">
        <v>163</v>
      </c>
      <c r="BV54" t="s">
        <v>164</v>
      </c>
      <c r="BW54">
        <v>2</v>
      </c>
      <c r="BX54">
        <v>0.16</v>
      </c>
      <c r="BY54">
        <v>0.51</v>
      </c>
      <c r="BZ54">
        <v>9</v>
      </c>
      <c r="CA54" t="s">
        <v>32</v>
      </c>
      <c r="CB54" t="s">
        <v>165</v>
      </c>
      <c r="CC54" t="s">
        <v>166</v>
      </c>
      <c r="CD54">
        <v>14</v>
      </c>
      <c r="CE54">
        <v>1.1399999999999999</v>
      </c>
      <c r="CF54">
        <v>3.55</v>
      </c>
      <c r="CG54">
        <v>10</v>
      </c>
      <c r="CH54" t="s">
        <v>32</v>
      </c>
      <c r="CI54" t="s">
        <v>167</v>
      </c>
      <c r="CJ54" t="s">
        <v>168</v>
      </c>
      <c r="CK54">
        <v>0</v>
      </c>
      <c r="CL54">
        <v>0</v>
      </c>
      <c r="CM54">
        <v>0</v>
      </c>
      <c r="CN54">
        <v>11</v>
      </c>
      <c r="CO54" t="s">
        <v>32</v>
      </c>
      <c r="CP54" t="s">
        <v>169</v>
      </c>
      <c r="CQ54" t="s">
        <v>168</v>
      </c>
      <c r="CR54">
        <v>149</v>
      </c>
      <c r="CS54">
        <v>12.11</v>
      </c>
      <c r="CT54">
        <v>37.82</v>
      </c>
    </row>
    <row r="55" spans="1:98" x14ac:dyDescent="0.15">
      <c r="A55" t="s">
        <v>28</v>
      </c>
      <c r="B55" t="s">
        <v>29</v>
      </c>
      <c r="C55">
        <v>1</v>
      </c>
      <c r="D55" t="s">
        <v>30</v>
      </c>
      <c r="E55">
        <v>23</v>
      </c>
      <c r="F55" t="s">
        <v>51</v>
      </c>
      <c r="G55">
        <v>1</v>
      </c>
      <c r="H55">
        <v>1217</v>
      </c>
      <c r="I55">
        <v>779</v>
      </c>
      <c r="J55">
        <v>64.010000000000005</v>
      </c>
      <c r="K55">
        <v>438</v>
      </c>
      <c r="L55">
        <v>35.99</v>
      </c>
      <c r="M55">
        <v>0</v>
      </c>
      <c r="N55">
        <v>0</v>
      </c>
      <c r="O55">
        <v>0</v>
      </c>
      <c r="P55">
        <v>13</v>
      </c>
      <c r="Q55">
        <v>1.07</v>
      </c>
      <c r="R55">
        <v>2.97</v>
      </c>
      <c r="S55">
        <v>425</v>
      </c>
      <c r="T55">
        <v>34.92</v>
      </c>
      <c r="U55">
        <v>97.03</v>
      </c>
      <c r="V55">
        <v>1</v>
      </c>
      <c r="W55" t="s">
        <v>32</v>
      </c>
      <c r="X55" t="s">
        <v>153</v>
      </c>
      <c r="Y55" t="s">
        <v>154</v>
      </c>
      <c r="Z55">
        <v>8</v>
      </c>
      <c r="AA55">
        <v>0.66</v>
      </c>
      <c r="AB55">
        <v>1.88</v>
      </c>
      <c r="AC55">
        <v>2</v>
      </c>
      <c r="AD55" t="s">
        <v>35</v>
      </c>
      <c r="AE55" t="s">
        <v>36</v>
      </c>
      <c r="AF55" t="s">
        <v>37</v>
      </c>
      <c r="AG55">
        <v>175</v>
      </c>
      <c r="AH55">
        <v>14.38</v>
      </c>
      <c r="AI55">
        <v>41.18</v>
      </c>
      <c r="AJ55">
        <v>3</v>
      </c>
      <c r="AK55" t="s">
        <v>32</v>
      </c>
      <c r="AL55" t="s">
        <v>33</v>
      </c>
      <c r="AM55" t="s">
        <v>34</v>
      </c>
      <c r="AN55">
        <v>28</v>
      </c>
      <c r="AO55">
        <v>2.2999999999999998</v>
      </c>
      <c r="AP55">
        <v>6.59</v>
      </c>
      <c r="AQ55">
        <v>4</v>
      </c>
      <c r="AR55" t="s">
        <v>32</v>
      </c>
      <c r="AS55" t="s">
        <v>155</v>
      </c>
      <c r="AT55" t="s">
        <v>156</v>
      </c>
      <c r="AU55">
        <v>8</v>
      </c>
      <c r="AV55">
        <v>0.66</v>
      </c>
      <c r="AW55">
        <v>1.88</v>
      </c>
      <c r="AX55">
        <v>5</v>
      </c>
      <c r="AY55" t="s">
        <v>35</v>
      </c>
      <c r="AZ55" t="s">
        <v>157</v>
      </c>
      <c r="BA55" t="s">
        <v>158</v>
      </c>
      <c r="BB55">
        <v>2</v>
      </c>
      <c r="BC55">
        <v>0.16</v>
      </c>
      <c r="BD55">
        <v>0.47</v>
      </c>
      <c r="BE55">
        <v>6</v>
      </c>
      <c r="BF55" t="s">
        <v>32</v>
      </c>
      <c r="BG55" t="s">
        <v>159</v>
      </c>
      <c r="BH55" t="s">
        <v>160</v>
      </c>
      <c r="BI55">
        <v>6</v>
      </c>
      <c r="BJ55">
        <v>0.49</v>
      </c>
      <c r="BK55">
        <v>1.41</v>
      </c>
      <c r="BL55">
        <v>7</v>
      </c>
      <c r="BM55" t="s">
        <v>32</v>
      </c>
      <c r="BN55" t="s">
        <v>161</v>
      </c>
      <c r="BO55" t="s">
        <v>162</v>
      </c>
      <c r="BP55">
        <v>1</v>
      </c>
      <c r="BQ55">
        <v>0.08</v>
      </c>
      <c r="BR55">
        <v>0.24</v>
      </c>
      <c r="BS55">
        <v>8</v>
      </c>
      <c r="BT55" t="s">
        <v>32</v>
      </c>
      <c r="BU55" t="s">
        <v>163</v>
      </c>
      <c r="BV55" t="s">
        <v>164</v>
      </c>
      <c r="BW55">
        <v>7</v>
      </c>
      <c r="BX55">
        <v>0.57999999999999996</v>
      </c>
      <c r="BY55">
        <v>1.65</v>
      </c>
      <c r="BZ55">
        <v>9</v>
      </c>
      <c r="CA55" t="s">
        <v>32</v>
      </c>
      <c r="CB55" t="s">
        <v>165</v>
      </c>
      <c r="CC55" t="s">
        <v>166</v>
      </c>
      <c r="CD55">
        <v>28</v>
      </c>
      <c r="CE55">
        <v>2.2999999999999998</v>
      </c>
      <c r="CF55">
        <v>6.59</v>
      </c>
      <c r="CG55">
        <v>10</v>
      </c>
      <c r="CH55" t="s">
        <v>32</v>
      </c>
      <c r="CI55" t="s">
        <v>167</v>
      </c>
      <c r="CJ55" t="s">
        <v>168</v>
      </c>
      <c r="CK55">
        <v>12</v>
      </c>
      <c r="CL55">
        <v>0.99</v>
      </c>
      <c r="CM55">
        <v>2.82</v>
      </c>
      <c r="CN55">
        <v>11</v>
      </c>
      <c r="CO55" t="s">
        <v>32</v>
      </c>
      <c r="CP55" t="s">
        <v>169</v>
      </c>
      <c r="CQ55" t="s">
        <v>168</v>
      </c>
      <c r="CR55">
        <v>150</v>
      </c>
      <c r="CS55">
        <v>12.33</v>
      </c>
      <c r="CT55">
        <v>35.29</v>
      </c>
    </row>
    <row r="56" spans="1:98" x14ac:dyDescent="0.15">
      <c r="A56" t="s">
        <v>28</v>
      </c>
      <c r="B56" t="s">
        <v>29</v>
      </c>
      <c r="C56">
        <v>1</v>
      </c>
      <c r="D56" t="s">
        <v>30</v>
      </c>
      <c r="E56">
        <v>23</v>
      </c>
      <c r="F56" t="s">
        <v>51</v>
      </c>
      <c r="G56">
        <v>2</v>
      </c>
      <c r="H56">
        <v>123</v>
      </c>
      <c r="I56">
        <v>66</v>
      </c>
      <c r="J56">
        <v>53.66</v>
      </c>
      <c r="K56">
        <v>57</v>
      </c>
      <c r="L56">
        <v>46.34</v>
      </c>
      <c r="M56">
        <v>0</v>
      </c>
      <c r="N56">
        <v>0</v>
      </c>
      <c r="O56">
        <v>0</v>
      </c>
      <c r="P56">
        <v>3</v>
      </c>
      <c r="Q56">
        <v>2.44</v>
      </c>
      <c r="R56">
        <v>5.26</v>
      </c>
      <c r="S56">
        <v>54</v>
      </c>
      <c r="T56">
        <v>43.9</v>
      </c>
      <c r="U56">
        <v>94.74</v>
      </c>
      <c r="V56">
        <v>1</v>
      </c>
      <c r="W56" t="s">
        <v>32</v>
      </c>
      <c r="X56" t="s">
        <v>153</v>
      </c>
      <c r="Y56" t="s">
        <v>154</v>
      </c>
      <c r="Z56">
        <v>0</v>
      </c>
      <c r="AA56">
        <v>0</v>
      </c>
      <c r="AB56">
        <v>0</v>
      </c>
      <c r="AC56">
        <v>2</v>
      </c>
      <c r="AD56" t="s">
        <v>35</v>
      </c>
      <c r="AE56" t="s">
        <v>36</v>
      </c>
      <c r="AF56" t="s">
        <v>37</v>
      </c>
      <c r="AG56">
        <v>30</v>
      </c>
      <c r="AH56">
        <v>24.39</v>
      </c>
      <c r="AI56">
        <v>55.56</v>
      </c>
      <c r="AJ56">
        <v>3</v>
      </c>
      <c r="AK56" t="s">
        <v>32</v>
      </c>
      <c r="AL56" t="s">
        <v>33</v>
      </c>
      <c r="AM56" t="s">
        <v>34</v>
      </c>
      <c r="AN56">
        <v>2</v>
      </c>
      <c r="AO56">
        <v>1.63</v>
      </c>
      <c r="AP56">
        <v>3.7</v>
      </c>
      <c r="AQ56">
        <v>4</v>
      </c>
      <c r="AR56" t="s">
        <v>32</v>
      </c>
      <c r="AS56" t="s">
        <v>155</v>
      </c>
      <c r="AT56" t="s">
        <v>156</v>
      </c>
      <c r="AU56">
        <v>0</v>
      </c>
      <c r="AV56">
        <v>0</v>
      </c>
      <c r="AW56">
        <v>0</v>
      </c>
      <c r="AX56">
        <v>5</v>
      </c>
      <c r="AY56" t="s">
        <v>35</v>
      </c>
      <c r="AZ56" t="s">
        <v>157</v>
      </c>
      <c r="BA56" t="s">
        <v>158</v>
      </c>
      <c r="BB56">
        <v>1</v>
      </c>
      <c r="BC56">
        <v>0.81</v>
      </c>
      <c r="BD56">
        <v>1.85</v>
      </c>
      <c r="BE56">
        <v>6</v>
      </c>
      <c r="BF56" t="s">
        <v>32</v>
      </c>
      <c r="BG56" t="s">
        <v>159</v>
      </c>
      <c r="BH56" t="s">
        <v>160</v>
      </c>
      <c r="BI56">
        <v>1</v>
      </c>
      <c r="BJ56">
        <v>0.81</v>
      </c>
      <c r="BK56">
        <v>1.85</v>
      </c>
      <c r="BL56">
        <v>7</v>
      </c>
      <c r="BM56" t="s">
        <v>32</v>
      </c>
      <c r="BN56" t="s">
        <v>161</v>
      </c>
      <c r="BO56" t="s">
        <v>162</v>
      </c>
      <c r="BP56">
        <v>0</v>
      </c>
      <c r="BQ56">
        <v>0</v>
      </c>
      <c r="BR56">
        <v>0</v>
      </c>
      <c r="BS56">
        <v>8</v>
      </c>
      <c r="BT56" t="s">
        <v>32</v>
      </c>
      <c r="BU56" t="s">
        <v>163</v>
      </c>
      <c r="BV56" t="s">
        <v>164</v>
      </c>
      <c r="BW56">
        <v>0</v>
      </c>
      <c r="BX56">
        <v>0</v>
      </c>
      <c r="BY56">
        <v>0</v>
      </c>
      <c r="BZ56">
        <v>9</v>
      </c>
      <c r="CA56" t="s">
        <v>32</v>
      </c>
      <c r="CB56" t="s">
        <v>165</v>
      </c>
      <c r="CC56" t="s">
        <v>166</v>
      </c>
      <c r="CD56">
        <v>3</v>
      </c>
      <c r="CE56">
        <v>2.44</v>
      </c>
      <c r="CF56">
        <v>5.56</v>
      </c>
      <c r="CG56">
        <v>10</v>
      </c>
      <c r="CH56" t="s">
        <v>32</v>
      </c>
      <c r="CI56" t="s">
        <v>167</v>
      </c>
      <c r="CJ56" t="s">
        <v>168</v>
      </c>
      <c r="CK56">
        <v>0</v>
      </c>
      <c r="CL56">
        <v>0</v>
      </c>
      <c r="CM56">
        <v>0</v>
      </c>
      <c r="CN56">
        <v>11</v>
      </c>
      <c r="CO56" t="s">
        <v>32</v>
      </c>
      <c r="CP56" t="s">
        <v>169</v>
      </c>
      <c r="CQ56" t="s">
        <v>168</v>
      </c>
      <c r="CR56">
        <v>17</v>
      </c>
      <c r="CS56">
        <v>13.82</v>
      </c>
      <c r="CT56">
        <v>31.48</v>
      </c>
    </row>
    <row r="57" spans="1:98" x14ac:dyDescent="0.15">
      <c r="A57" t="s">
        <v>28</v>
      </c>
      <c r="B57" t="s">
        <v>29</v>
      </c>
      <c r="C57">
        <v>1</v>
      </c>
      <c r="D57" t="s">
        <v>30</v>
      </c>
      <c r="E57">
        <v>23</v>
      </c>
      <c r="F57" t="s">
        <v>51</v>
      </c>
      <c r="G57">
        <v>3</v>
      </c>
      <c r="H57">
        <v>181</v>
      </c>
      <c r="I57">
        <v>105</v>
      </c>
      <c r="J57">
        <v>58.01</v>
      </c>
      <c r="K57">
        <v>76</v>
      </c>
      <c r="L57">
        <v>41.99</v>
      </c>
      <c r="M57">
        <v>0</v>
      </c>
      <c r="N57">
        <v>0</v>
      </c>
      <c r="O57">
        <v>0</v>
      </c>
      <c r="P57">
        <v>7</v>
      </c>
      <c r="Q57">
        <v>3.87</v>
      </c>
      <c r="R57">
        <v>9.2100000000000009</v>
      </c>
      <c r="S57">
        <v>69</v>
      </c>
      <c r="T57">
        <v>38.119999999999997</v>
      </c>
      <c r="U57">
        <v>90.79</v>
      </c>
      <c r="V57">
        <v>1</v>
      </c>
      <c r="W57" t="s">
        <v>32</v>
      </c>
      <c r="X57" t="s">
        <v>153</v>
      </c>
      <c r="Y57" t="s">
        <v>154</v>
      </c>
      <c r="Z57">
        <v>1</v>
      </c>
      <c r="AA57">
        <v>0.55000000000000004</v>
      </c>
      <c r="AB57">
        <v>1.45</v>
      </c>
      <c r="AC57">
        <v>2</v>
      </c>
      <c r="AD57" t="s">
        <v>35</v>
      </c>
      <c r="AE57" t="s">
        <v>36</v>
      </c>
      <c r="AF57" t="s">
        <v>37</v>
      </c>
      <c r="AG57">
        <v>50</v>
      </c>
      <c r="AH57">
        <v>27.62</v>
      </c>
      <c r="AI57">
        <v>72.459999999999994</v>
      </c>
      <c r="AJ57">
        <v>3</v>
      </c>
      <c r="AK57" t="s">
        <v>32</v>
      </c>
      <c r="AL57" t="s">
        <v>33</v>
      </c>
      <c r="AM57" t="s">
        <v>34</v>
      </c>
      <c r="AN57">
        <v>5</v>
      </c>
      <c r="AO57">
        <v>2.76</v>
      </c>
      <c r="AP57">
        <v>7.25</v>
      </c>
      <c r="AQ57">
        <v>4</v>
      </c>
      <c r="AR57" t="s">
        <v>32</v>
      </c>
      <c r="AS57" t="s">
        <v>155</v>
      </c>
      <c r="AT57" t="s">
        <v>156</v>
      </c>
      <c r="AU57">
        <v>1</v>
      </c>
      <c r="AV57">
        <v>0.55000000000000004</v>
      </c>
      <c r="AW57">
        <v>1.45</v>
      </c>
      <c r="AX57">
        <v>5</v>
      </c>
      <c r="AY57" t="s">
        <v>35</v>
      </c>
      <c r="AZ57" t="s">
        <v>157</v>
      </c>
      <c r="BA57" t="s">
        <v>158</v>
      </c>
      <c r="BB57">
        <v>1</v>
      </c>
      <c r="BC57">
        <v>0.55000000000000004</v>
      </c>
      <c r="BD57">
        <v>1.45</v>
      </c>
      <c r="BE57">
        <v>6</v>
      </c>
      <c r="BF57" t="s">
        <v>32</v>
      </c>
      <c r="BG57" t="s">
        <v>159</v>
      </c>
      <c r="BH57" t="s">
        <v>160</v>
      </c>
      <c r="BI57">
        <v>0</v>
      </c>
      <c r="BJ57">
        <v>0</v>
      </c>
      <c r="BK57">
        <v>0</v>
      </c>
      <c r="BL57">
        <v>7</v>
      </c>
      <c r="BM57" t="s">
        <v>32</v>
      </c>
      <c r="BN57" t="s">
        <v>161</v>
      </c>
      <c r="BO57" t="s">
        <v>162</v>
      </c>
      <c r="BP57">
        <v>2</v>
      </c>
      <c r="BQ57">
        <v>1.1000000000000001</v>
      </c>
      <c r="BR57">
        <v>2.9</v>
      </c>
      <c r="BS57">
        <v>8</v>
      </c>
      <c r="BT57" t="s">
        <v>32</v>
      </c>
      <c r="BU57" t="s">
        <v>163</v>
      </c>
      <c r="BV57" t="s">
        <v>164</v>
      </c>
      <c r="BW57">
        <v>1</v>
      </c>
      <c r="BX57">
        <v>0.55000000000000004</v>
      </c>
      <c r="BY57">
        <v>1.45</v>
      </c>
      <c r="BZ57">
        <v>9</v>
      </c>
      <c r="CA57" t="s">
        <v>32</v>
      </c>
      <c r="CB57" t="s">
        <v>165</v>
      </c>
      <c r="CC57" t="s">
        <v>166</v>
      </c>
      <c r="CD57">
        <v>1</v>
      </c>
      <c r="CE57">
        <v>0.55000000000000004</v>
      </c>
      <c r="CF57">
        <v>1.45</v>
      </c>
      <c r="CG57">
        <v>10</v>
      </c>
      <c r="CH57" t="s">
        <v>32</v>
      </c>
      <c r="CI57" t="s">
        <v>167</v>
      </c>
      <c r="CJ57" t="s">
        <v>168</v>
      </c>
      <c r="CK57">
        <v>0</v>
      </c>
      <c r="CL57">
        <v>0</v>
      </c>
      <c r="CM57">
        <v>0</v>
      </c>
      <c r="CN57">
        <v>11</v>
      </c>
      <c r="CO57" t="s">
        <v>32</v>
      </c>
      <c r="CP57" t="s">
        <v>169</v>
      </c>
      <c r="CQ57" t="s">
        <v>168</v>
      </c>
      <c r="CR57">
        <v>7</v>
      </c>
      <c r="CS57">
        <v>3.87</v>
      </c>
      <c r="CT57">
        <v>10.14</v>
      </c>
    </row>
    <row r="58" spans="1:98" x14ac:dyDescent="0.15">
      <c r="A58" t="s">
        <v>28</v>
      </c>
      <c r="B58" t="s">
        <v>29</v>
      </c>
      <c r="C58">
        <v>1</v>
      </c>
      <c r="D58" t="s">
        <v>30</v>
      </c>
      <c r="E58">
        <v>23</v>
      </c>
      <c r="F58" t="s">
        <v>51</v>
      </c>
      <c r="G58">
        <v>4</v>
      </c>
      <c r="H58">
        <v>47</v>
      </c>
      <c r="I58">
        <v>29</v>
      </c>
      <c r="J58">
        <v>61.7</v>
      </c>
      <c r="K58">
        <v>18</v>
      </c>
      <c r="L58">
        <v>38.299999999999997</v>
      </c>
      <c r="M58">
        <v>0</v>
      </c>
      <c r="N58">
        <v>0</v>
      </c>
      <c r="O58">
        <v>0</v>
      </c>
      <c r="P58">
        <v>1</v>
      </c>
      <c r="Q58">
        <v>2.13</v>
      </c>
      <c r="R58">
        <v>5.56</v>
      </c>
      <c r="S58">
        <v>17</v>
      </c>
      <c r="T58">
        <v>36.17</v>
      </c>
      <c r="U58">
        <v>94.44</v>
      </c>
      <c r="V58">
        <v>1</v>
      </c>
      <c r="W58" t="s">
        <v>32</v>
      </c>
      <c r="X58" t="s">
        <v>153</v>
      </c>
      <c r="Y58" t="s">
        <v>154</v>
      </c>
      <c r="Z58">
        <v>1</v>
      </c>
      <c r="AA58">
        <v>2.13</v>
      </c>
      <c r="AB58">
        <v>5.88</v>
      </c>
      <c r="AC58">
        <v>2</v>
      </c>
      <c r="AD58" t="s">
        <v>35</v>
      </c>
      <c r="AE58" t="s">
        <v>36</v>
      </c>
      <c r="AF58" t="s">
        <v>37</v>
      </c>
      <c r="AG58">
        <v>8</v>
      </c>
      <c r="AH58">
        <v>17.02</v>
      </c>
      <c r="AI58">
        <v>47.06</v>
      </c>
      <c r="AJ58">
        <v>3</v>
      </c>
      <c r="AK58" t="s">
        <v>32</v>
      </c>
      <c r="AL58" t="s">
        <v>33</v>
      </c>
      <c r="AM58" t="s">
        <v>34</v>
      </c>
      <c r="AN58">
        <v>1</v>
      </c>
      <c r="AO58">
        <v>2.13</v>
      </c>
      <c r="AP58">
        <v>5.88</v>
      </c>
      <c r="AQ58">
        <v>4</v>
      </c>
      <c r="AR58" t="s">
        <v>32</v>
      </c>
      <c r="AS58" t="s">
        <v>155</v>
      </c>
      <c r="AT58" t="s">
        <v>156</v>
      </c>
      <c r="AU58">
        <v>0</v>
      </c>
      <c r="AV58">
        <v>0</v>
      </c>
      <c r="AW58">
        <v>0</v>
      </c>
      <c r="AX58">
        <v>5</v>
      </c>
      <c r="AY58" t="s">
        <v>35</v>
      </c>
      <c r="AZ58" t="s">
        <v>157</v>
      </c>
      <c r="BA58" t="s">
        <v>158</v>
      </c>
      <c r="BB58">
        <v>0</v>
      </c>
      <c r="BC58">
        <v>0</v>
      </c>
      <c r="BD58">
        <v>0</v>
      </c>
      <c r="BE58">
        <v>6</v>
      </c>
      <c r="BF58" t="s">
        <v>32</v>
      </c>
      <c r="BG58" t="s">
        <v>159</v>
      </c>
      <c r="BH58" t="s">
        <v>160</v>
      </c>
      <c r="BI58">
        <v>0</v>
      </c>
      <c r="BJ58">
        <v>0</v>
      </c>
      <c r="BK58">
        <v>0</v>
      </c>
      <c r="BL58">
        <v>7</v>
      </c>
      <c r="BM58" t="s">
        <v>32</v>
      </c>
      <c r="BN58" t="s">
        <v>161</v>
      </c>
      <c r="BO58" t="s">
        <v>162</v>
      </c>
      <c r="BP58">
        <v>0</v>
      </c>
      <c r="BQ58">
        <v>0</v>
      </c>
      <c r="BR58">
        <v>0</v>
      </c>
      <c r="BS58">
        <v>8</v>
      </c>
      <c r="BT58" t="s">
        <v>32</v>
      </c>
      <c r="BU58" t="s">
        <v>163</v>
      </c>
      <c r="BV58" t="s">
        <v>164</v>
      </c>
      <c r="BW58">
        <v>0</v>
      </c>
      <c r="BX58">
        <v>0</v>
      </c>
      <c r="BY58">
        <v>0</v>
      </c>
      <c r="BZ58">
        <v>9</v>
      </c>
      <c r="CA58" t="s">
        <v>32</v>
      </c>
      <c r="CB58" t="s">
        <v>165</v>
      </c>
      <c r="CC58" t="s">
        <v>166</v>
      </c>
      <c r="CD58">
        <v>0</v>
      </c>
      <c r="CE58">
        <v>0</v>
      </c>
      <c r="CF58">
        <v>0</v>
      </c>
      <c r="CG58">
        <v>10</v>
      </c>
      <c r="CH58" t="s">
        <v>32</v>
      </c>
      <c r="CI58" t="s">
        <v>167</v>
      </c>
      <c r="CJ58" t="s">
        <v>168</v>
      </c>
      <c r="CK58">
        <v>0</v>
      </c>
      <c r="CL58">
        <v>0</v>
      </c>
      <c r="CM58">
        <v>0</v>
      </c>
      <c r="CN58">
        <v>11</v>
      </c>
      <c r="CO58" t="s">
        <v>32</v>
      </c>
      <c r="CP58" t="s">
        <v>169</v>
      </c>
      <c r="CQ58" t="s">
        <v>168</v>
      </c>
      <c r="CR58">
        <v>7</v>
      </c>
      <c r="CS58">
        <v>14.89</v>
      </c>
      <c r="CT58">
        <v>41.18</v>
      </c>
    </row>
    <row r="59" spans="1:98" x14ac:dyDescent="0.15">
      <c r="A59" t="s">
        <v>28</v>
      </c>
      <c r="B59" t="s">
        <v>29</v>
      </c>
      <c r="C59">
        <v>1</v>
      </c>
      <c r="D59" t="s">
        <v>30</v>
      </c>
      <c r="E59">
        <v>23</v>
      </c>
      <c r="F59" t="s">
        <v>51</v>
      </c>
      <c r="G59">
        <v>5</v>
      </c>
      <c r="H59">
        <v>258</v>
      </c>
      <c r="I59">
        <v>137</v>
      </c>
      <c r="J59">
        <v>53.1</v>
      </c>
      <c r="K59">
        <v>121</v>
      </c>
      <c r="L59">
        <v>46.9</v>
      </c>
      <c r="M59">
        <v>1</v>
      </c>
      <c r="N59">
        <v>0.39</v>
      </c>
      <c r="O59">
        <v>0.83</v>
      </c>
      <c r="P59">
        <v>2</v>
      </c>
      <c r="Q59">
        <v>0.78</v>
      </c>
      <c r="R59">
        <v>1.65</v>
      </c>
      <c r="S59">
        <v>118</v>
      </c>
      <c r="T59">
        <v>45.74</v>
      </c>
      <c r="U59">
        <v>97.52</v>
      </c>
      <c r="V59">
        <v>1</v>
      </c>
      <c r="W59" t="s">
        <v>32</v>
      </c>
      <c r="X59" t="s">
        <v>153</v>
      </c>
      <c r="Y59" t="s">
        <v>154</v>
      </c>
      <c r="Z59">
        <v>3</v>
      </c>
      <c r="AA59">
        <v>1.1599999999999999</v>
      </c>
      <c r="AB59">
        <v>2.54</v>
      </c>
      <c r="AC59">
        <v>2</v>
      </c>
      <c r="AD59" t="s">
        <v>35</v>
      </c>
      <c r="AE59" t="s">
        <v>36</v>
      </c>
      <c r="AF59" t="s">
        <v>37</v>
      </c>
      <c r="AG59">
        <v>41</v>
      </c>
      <c r="AH59">
        <v>15.89</v>
      </c>
      <c r="AI59">
        <v>34.75</v>
      </c>
      <c r="AJ59">
        <v>3</v>
      </c>
      <c r="AK59" t="s">
        <v>32</v>
      </c>
      <c r="AL59" t="s">
        <v>33</v>
      </c>
      <c r="AM59" t="s">
        <v>34</v>
      </c>
      <c r="AN59">
        <v>16</v>
      </c>
      <c r="AO59">
        <v>6.2</v>
      </c>
      <c r="AP59">
        <v>13.56</v>
      </c>
      <c r="AQ59">
        <v>4</v>
      </c>
      <c r="AR59" t="s">
        <v>32</v>
      </c>
      <c r="AS59" t="s">
        <v>155</v>
      </c>
      <c r="AT59" t="s">
        <v>156</v>
      </c>
      <c r="AU59">
        <v>1</v>
      </c>
      <c r="AV59">
        <v>0.39</v>
      </c>
      <c r="AW59">
        <v>0.85</v>
      </c>
      <c r="AX59">
        <v>5</v>
      </c>
      <c r="AY59" t="s">
        <v>35</v>
      </c>
      <c r="AZ59" t="s">
        <v>157</v>
      </c>
      <c r="BA59" t="s">
        <v>158</v>
      </c>
      <c r="BB59">
        <v>0</v>
      </c>
      <c r="BC59">
        <v>0</v>
      </c>
      <c r="BD59">
        <v>0</v>
      </c>
      <c r="BE59">
        <v>6</v>
      </c>
      <c r="BF59" t="s">
        <v>32</v>
      </c>
      <c r="BG59" t="s">
        <v>159</v>
      </c>
      <c r="BH59" t="s">
        <v>160</v>
      </c>
      <c r="BI59">
        <v>2</v>
      </c>
      <c r="BJ59">
        <v>0.78</v>
      </c>
      <c r="BK59">
        <v>1.69</v>
      </c>
      <c r="BL59">
        <v>7</v>
      </c>
      <c r="BM59" t="s">
        <v>32</v>
      </c>
      <c r="BN59" t="s">
        <v>161</v>
      </c>
      <c r="BO59" t="s">
        <v>162</v>
      </c>
      <c r="BP59">
        <v>1</v>
      </c>
      <c r="BQ59">
        <v>0.39</v>
      </c>
      <c r="BR59">
        <v>0.85</v>
      </c>
      <c r="BS59">
        <v>8</v>
      </c>
      <c r="BT59" t="s">
        <v>32</v>
      </c>
      <c r="BU59" t="s">
        <v>163</v>
      </c>
      <c r="BV59" t="s">
        <v>164</v>
      </c>
      <c r="BW59">
        <v>1</v>
      </c>
      <c r="BX59">
        <v>0.39</v>
      </c>
      <c r="BY59">
        <v>0.85</v>
      </c>
      <c r="BZ59">
        <v>9</v>
      </c>
      <c r="CA59" t="s">
        <v>32</v>
      </c>
      <c r="CB59" t="s">
        <v>165</v>
      </c>
      <c r="CC59" t="s">
        <v>166</v>
      </c>
      <c r="CD59">
        <v>6</v>
      </c>
      <c r="CE59">
        <v>2.33</v>
      </c>
      <c r="CF59">
        <v>5.08</v>
      </c>
      <c r="CG59">
        <v>10</v>
      </c>
      <c r="CH59" t="s">
        <v>32</v>
      </c>
      <c r="CI59" t="s">
        <v>167</v>
      </c>
      <c r="CJ59" t="s">
        <v>168</v>
      </c>
      <c r="CK59">
        <v>0</v>
      </c>
      <c r="CL59">
        <v>0</v>
      </c>
      <c r="CM59">
        <v>0</v>
      </c>
      <c r="CN59">
        <v>11</v>
      </c>
      <c r="CO59" t="s">
        <v>32</v>
      </c>
      <c r="CP59" t="s">
        <v>169</v>
      </c>
      <c r="CQ59" t="s">
        <v>168</v>
      </c>
      <c r="CR59">
        <v>47</v>
      </c>
      <c r="CS59">
        <v>18.22</v>
      </c>
      <c r="CT59">
        <v>39.83</v>
      </c>
    </row>
    <row r="60" spans="1:98" x14ac:dyDescent="0.15">
      <c r="A60" t="s">
        <v>28</v>
      </c>
      <c r="B60" t="s">
        <v>29</v>
      </c>
      <c r="C60">
        <v>1</v>
      </c>
      <c r="D60" t="s">
        <v>30</v>
      </c>
      <c r="E60">
        <v>23</v>
      </c>
      <c r="F60" t="s">
        <v>51</v>
      </c>
      <c r="G60">
        <v>6</v>
      </c>
      <c r="H60">
        <v>62</v>
      </c>
      <c r="I60">
        <v>39</v>
      </c>
      <c r="J60">
        <v>62.9</v>
      </c>
      <c r="K60">
        <v>23</v>
      </c>
      <c r="L60">
        <v>37.1</v>
      </c>
      <c r="M60">
        <v>1</v>
      </c>
      <c r="N60">
        <v>1.61</v>
      </c>
      <c r="O60">
        <v>4.3499999999999996</v>
      </c>
      <c r="P60">
        <v>0</v>
      </c>
      <c r="Q60">
        <v>0</v>
      </c>
      <c r="R60">
        <v>0</v>
      </c>
      <c r="S60">
        <v>22</v>
      </c>
      <c r="T60">
        <v>35.479999999999997</v>
      </c>
      <c r="U60">
        <v>95.65</v>
      </c>
      <c r="V60">
        <v>1</v>
      </c>
      <c r="W60" t="s">
        <v>32</v>
      </c>
      <c r="X60" t="s">
        <v>153</v>
      </c>
      <c r="Y60" t="s">
        <v>154</v>
      </c>
      <c r="Z60">
        <v>0</v>
      </c>
      <c r="AA60">
        <v>0</v>
      </c>
      <c r="AB60">
        <v>0</v>
      </c>
      <c r="AC60">
        <v>2</v>
      </c>
      <c r="AD60" t="s">
        <v>35</v>
      </c>
      <c r="AE60" t="s">
        <v>36</v>
      </c>
      <c r="AF60" t="s">
        <v>37</v>
      </c>
      <c r="AG60">
        <v>12</v>
      </c>
      <c r="AH60">
        <v>19.350000000000001</v>
      </c>
      <c r="AI60">
        <v>54.55</v>
      </c>
      <c r="AJ60">
        <v>3</v>
      </c>
      <c r="AK60" t="s">
        <v>32</v>
      </c>
      <c r="AL60" t="s">
        <v>33</v>
      </c>
      <c r="AM60" t="s">
        <v>34</v>
      </c>
      <c r="AN60">
        <v>3</v>
      </c>
      <c r="AO60">
        <v>4.84</v>
      </c>
      <c r="AP60">
        <v>13.64</v>
      </c>
      <c r="AQ60">
        <v>4</v>
      </c>
      <c r="AR60" t="s">
        <v>32</v>
      </c>
      <c r="AS60" t="s">
        <v>155</v>
      </c>
      <c r="AT60" t="s">
        <v>156</v>
      </c>
      <c r="AU60">
        <v>4</v>
      </c>
      <c r="AV60">
        <v>6.45</v>
      </c>
      <c r="AW60">
        <v>18.18</v>
      </c>
      <c r="AX60">
        <v>5</v>
      </c>
      <c r="AY60" t="s">
        <v>35</v>
      </c>
      <c r="AZ60" t="s">
        <v>157</v>
      </c>
      <c r="BA60" t="s">
        <v>158</v>
      </c>
      <c r="BB60">
        <v>0</v>
      </c>
      <c r="BC60">
        <v>0</v>
      </c>
      <c r="BD60">
        <v>0</v>
      </c>
      <c r="BE60">
        <v>6</v>
      </c>
      <c r="BF60" t="s">
        <v>32</v>
      </c>
      <c r="BG60" t="s">
        <v>159</v>
      </c>
      <c r="BH60" t="s">
        <v>160</v>
      </c>
      <c r="BI60">
        <v>0</v>
      </c>
      <c r="BJ60">
        <v>0</v>
      </c>
      <c r="BK60">
        <v>0</v>
      </c>
      <c r="BL60">
        <v>7</v>
      </c>
      <c r="BM60" t="s">
        <v>32</v>
      </c>
      <c r="BN60" t="s">
        <v>161</v>
      </c>
      <c r="BO60" t="s">
        <v>162</v>
      </c>
      <c r="BP60">
        <v>0</v>
      </c>
      <c r="BQ60">
        <v>0</v>
      </c>
      <c r="BR60">
        <v>0</v>
      </c>
      <c r="BS60">
        <v>8</v>
      </c>
      <c r="BT60" t="s">
        <v>32</v>
      </c>
      <c r="BU60" t="s">
        <v>163</v>
      </c>
      <c r="BV60" t="s">
        <v>164</v>
      </c>
      <c r="BW60">
        <v>0</v>
      </c>
      <c r="BX60">
        <v>0</v>
      </c>
      <c r="BY60">
        <v>0</v>
      </c>
      <c r="BZ60">
        <v>9</v>
      </c>
      <c r="CA60" t="s">
        <v>32</v>
      </c>
      <c r="CB60" t="s">
        <v>165</v>
      </c>
      <c r="CC60" t="s">
        <v>166</v>
      </c>
      <c r="CD60">
        <v>0</v>
      </c>
      <c r="CE60">
        <v>0</v>
      </c>
      <c r="CF60">
        <v>0</v>
      </c>
      <c r="CG60">
        <v>10</v>
      </c>
      <c r="CH60" t="s">
        <v>32</v>
      </c>
      <c r="CI60" t="s">
        <v>167</v>
      </c>
      <c r="CJ60" t="s">
        <v>168</v>
      </c>
      <c r="CK60">
        <v>0</v>
      </c>
      <c r="CL60">
        <v>0</v>
      </c>
      <c r="CM60">
        <v>0</v>
      </c>
      <c r="CN60">
        <v>11</v>
      </c>
      <c r="CO60" t="s">
        <v>32</v>
      </c>
      <c r="CP60" t="s">
        <v>169</v>
      </c>
      <c r="CQ60" t="s">
        <v>168</v>
      </c>
      <c r="CR60">
        <v>3</v>
      </c>
      <c r="CS60">
        <v>4.84</v>
      </c>
      <c r="CT60">
        <v>13.64</v>
      </c>
    </row>
    <row r="61" spans="1:98" x14ac:dyDescent="0.15">
      <c r="A61" t="s">
        <v>28</v>
      </c>
      <c r="B61" t="s">
        <v>29</v>
      </c>
      <c r="C61">
        <v>3</v>
      </c>
      <c r="D61" t="s">
        <v>40</v>
      </c>
      <c r="E61">
        <v>24</v>
      </c>
      <c r="F61" t="s">
        <v>52</v>
      </c>
      <c r="G61">
        <v>1</v>
      </c>
      <c r="H61">
        <v>356</v>
      </c>
      <c r="I61">
        <v>261</v>
      </c>
      <c r="J61">
        <v>73.31</v>
      </c>
      <c r="K61">
        <v>95</v>
      </c>
      <c r="L61">
        <v>26.69</v>
      </c>
      <c r="M61">
        <v>0</v>
      </c>
      <c r="N61">
        <v>0</v>
      </c>
      <c r="O61">
        <v>0</v>
      </c>
      <c r="P61">
        <v>2</v>
      </c>
      <c r="Q61">
        <v>0.56000000000000005</v>
      </c>
      <c r="R61">
        <v>2.11</v>
      </c>
      <c r="S61">
        <v>93</v>
      </c>
      <c r="T61">
        <v>26.12</v>
      </c>
      <c r="U61">
        <v>97.89</v>
      </c>
      <c r="V61">
        <v>1</v>
      </c>
      <c r="W61" t="s">
        <v>32</v>
      </c>
      <c r="X61" t="s">
        <v>153</v>
      </c>
      <c r="Y61" t="s">
        <v>154</v>
      </c>
      <c r="Z61">
        <v>1</v>
      </c>
      <c r="AA61">
        <v>0.28000000000000003</v>
      </c>
      <c r="AB61">
        <v>1.08</v>
      </c>
      <c r="AC61">
        <v>2</v>
      </c>
      <c r="AD61" t="s">
        <v>35</v>
      </c>
      <c r="AE61" t="s">
        <v>36</v>
      </c>
      <c r="AF61" t="s">
        <v>37</v>
      </c>
      <c r="AG61">
        <v>13</v>
      </c>
      <c r="AH61">
        <v>3.65</v>
      </c>
      <c r="AI61">
        <v>13.98</v>
      </c>
      <c r="AJ61">
        <v>3</v>
      </c>
      <c r="AK61" t="s">
        <v>32</v>
      </c>
      <c r="AL61" t="s">
        <v>33</v>
      </c>
      <c r="AM61" t="s">
        <v>34</v>
      </c>
      <c r="AN61">
        <v>3</v>
      </c>
      <c r="AO61">
        <v>0.84</v>
      </c>
      <c r="AP61">
        <v>3.23</v>
      </c>
      <c r="AQ61">
        <v>4</v>
      </c>
      <c r="AR61" t="s">
        <v>32</v>
      </c>
      <c r="AS61" t="s">
        <v>155</v>
      </c>
      <c r="AT61" t="s">
        <v>156</v>
      </c>
      <c r="AU61">
        <v>0</v>
      </c>
      <c r="AV61">
        <v>0</v>
      </c>
      <c r="AW61">
        <v>0</v>
      </c>
      <c r="AX61">
        <v>5</v>
      </c>
      <c r="AY61" t="s">
        <v>35</v>
      </c>
      <c r="AZ61" t="s">
        <v>157</v>
      </c>
      <c r="BA61" t="s">
        <v>158</v>
      </c>
      <c r="BB61">
        <v>0</v>
      </c>
      <c r="BC61">
        <v>0</v>
      </c>
      <c r="BD61">
        <v>0</v>
      </c>
      <c r="BE61">
        <v>6</v>
      </c>
      <c r="BF61" t="s">
        <v>32</v>
      </c>
      <c r="BG61" t="s">
        <v>159</v>
      </c>
      <c r="BH61" t="s">
        <v>160</v>
      </c>
      <c r="BI61">
        <v>0</v>
      </c>
      <c r="BJ61">
        <v>0</v>
      </c>
      <c r="BK61">
        <v>0</v>
      </c>
      <c r="BL61">
        <v>7</v>
      </c>
      <c r="BM61" t="s">
        <v>32</v>
      </c>
      <c r="BN61" t="s">
        <v>161</v>
      </c>
      <c r="BO61" t="s">
        <v>162</v>
      </c>
      <c r="BP61">
        <v>0</v>
      </c>
      <c r="BQ61">
        <v>0</v>
      </c>
      <c r="BR61">
        <v>0</v>
      </c>
      <c r="BS61">
        <v>8</v>
      </c>
      <c r="BT61" t="s">
        <v>32</v>
      </c>
      <c r="BU61" t="s">
        <v>163</v>
      </c>
      <c r="BV61" t="s">
        <v>164</v>
      </c>
      <c r="BW61">
        <v>0</v>
      </c>
      <c r="BX61">
        <v>0</v>
      </c>
      <c r="BY61">
        <v>0</v>
      </c>
      <c r="BZ61">
        <v>9</v>
      </c>
      <c r="CA61" t="s">
        <v>32</v>
      </c>
      <c r="CB61" t="s">
        <v>165</v>
      </c>
      <c r="CC61" t="s">
        <v>166</v>
      </c>
      <c r="CD61">
        <v>1</v>
      </c>
      <c r="CE61">
        <v>0.28000000000000003</v>
      </c>
      <c r="CF61">
        <v>1.08</v>
      </c>
      <c r="CG61">
        <v>10</v>
      </c>
      <c r="CH61" t="s">
        <v>32</v>
      </c>
      <c r="CI61" t="s">
        <v>167</v>
      </c>
      <c r="CJ61" t="s">
        <v>168</v>
      </c>
      <c r="CK61">
        <v>1</v>
      </c>
      <c r="CL61">
        <v>0.28000000000000003</v>
      </c>
      <c r="CM61">
        <v>1.08</v>
      </c>
      <c r="CN61">
        <v>11</v>
      </c>
      <c r="CO61" t="s">
        <v>32</v>
      </c>
      <c r="CP61" t="s">
        <v>169</v>
      </c>
      <c r="CQ61" t="s">
        <v>168</v>
      </c>
      <c r="CR61">
        <v>74</v>
      </c>
      <c r="CS61">
        <v>20.79</v>
      </c>
      <c r="CT61">
        <v>79.569999999999993</v>
      </c>
    </row>
    <row r="62" spans="1:98" x14ac:dyDescent="0.15">
      <c r="A62" t="s">
        <v>28</v>
      </c>
      <c r="B62" t="s">
        <v>29</v>
      </c>
      <c r="C62">
        <v>3</v>
      </c>
      <c r="D62" t="s">
        <v>40</v>
      </c>
      <c r="E62">
        <v>24</v>
      </c>
      <c r="F62" t="s">
        <v>52</v>
      </c>
      <c r="G62">
        <v>2</v>
      </c>
      <c r="H62">
        <v>724</v>
      </c>
      <c r="I62">
        <v>511</v>
      </c>
      <c r="J62">
        <v>70.58</v>
      </c>
      <c r="K62">
        <v>213</v>
      </c>
      <c r="L62">
        <v>29.42</v>
      </c>
      <c r="M62">
        <v>0</v>
      </c>
      <c r="N62">
        <v>0</v>
      </c>
      <c r="O62">
        <v>0</v>
      </c>
      <c r="P62">
        <v>7</v>
      </c>
      <c r="Q62">
        <v>0.97</v>
      </c>
      <c r="R62">
        <v>3.29</v>
      </c>
      <c r="S62">
        <v>206</v>
      </c>
      <c r="T62">
        <v>28.45</v>
      </c>
      <c r="U62">
        <v>96.71</v>
      </c>
      <c r="V62">
        <v>1</v>
      </c>
      <c r="W62" t="s">
        <v>32</v>
      </c>
      <c r="X62" t="s">
        <v>153</v>
      </c>
      <c r="Y62" t="s">
        <v>154</v>
      </c>
      <c r="Z62">
        <v>6</v>
      </c>
      <c r="AA62">
        <v>0.83</v>
      </c>
      <c r="AB62">
        <v>2.91</v>
      </c>
      <c r="AC62">
        <v>2</v>
      </c>
      <c r="AD62" t="s">
        <v>35</v>
      </c>
      <c r="AE62" t="s">
        <v>36</v>
      </c>
      <c r="AF62" t="s">
        <v>37</v>
      </c>
      <c r="AG62">
        <v>31</v>
      </c>
      <c r="AH62">
        <v>4.28</v>
      </c>
      <c r="AI62">
        <v>15.05</v>
      </c>
      <c r="AJ62">
        <v>3</v>
      </c>
      <c r="AK62" t="s">
        <v>32</v>
      </c>
      <c r="AL62" t="s">
        <v>33</v>
      </c>
      <c r="AM62" t="s">
        <v>34</v>
      </c>
      <c r="AN62">
        <v>10</v>
      </c>
      <c r="AO62">
        <v>1.38</v>
      </c>
      <c r="AP62">
        <v>4.8499999999999996</v>
      </c>
      <c r="AQ62">
        <v>4</v>
      </c>
      <c r="AR62" t="s">
        <v>32</v>
      </c>
      <c r="AS62" t="s">
        <v>155</v>
      </c>
      <c r="AT62" t="s">
        <v>156</v>
      </c>
      <c r="AU62">
        <v>2</v>
      </c>
      <c r="AV62">
        <v>0.28000000000000003</v>
      </c>
      <c r="AW62">
        <v>0.97</v>
      </c>
      <c r="AX62">
        <v>5</v>
      </c>
      <c r="AY62" t="s">
        <v>35</v>
      </c>
      <c r="AZ62" t="s">
        <v>157</v>
      </c>
      <c r="BA62" t="s">
        <v>158</v>
      </c>
      <c r="BB62">
        <v>4</v>
      </c>
      <c r="BC62">
        <v>0.55000000000000004</v>
      </c>
      <c r="BD62">
        <v>1.94</v>
      </c>
      <c r="BE62">
        <v>6</v>
      </c>
      <c r="BF62" t="s">
        <v>32</v>
      </c>
      <c r="BG62" t="s">
        <v>159</v>
      </c>
      <c r="BH62" t="s">
        <v>160</v>
      </c>
      <c r="BI62">
        <v>2</v>
      </c>
      <c r="BJ62">
        <v>0.28000000000000003</v>
      </c>
      <c r="BK62">
        <v>0.97</v>
      </c>
      <c r="BL62">
        <v>7</v>
      </c>
      <c r="BM62" t="s">
        <v>32</v>
      </c>
      <c r="BN62" t="s">
        <v>161</v>
      </c>
      <c r="BO62" t="s">
        <v>162</v>
      </c>
      <c r="BP62">
        <v>0</v>
      </c>
      <c r="BQ62">
        <v>0</v>
      </c>
      <c r="BR62">
        <v>0</v>
      </c>
      <c r="BS62">
        <v>8</v>
      </c>
      <c r="BT62" t="s">
        <v>32</v>
      </c>
      <c r="BU62" t="s">
        <v>163</v>
      </c>
      <c r="BV62" t="s">
        <v>164</v>
      </c>
      <c r="BW62">
        <v>0</v>
      </c>
      <c r="BX62">
        <v>0</v>
      </c>
      <c r="BY62">
        <v>0</v>
      </c>
      <c r="BZ62">
        <v>9</v>
      </c>
      <c r="CA62" t="s">
        <v>32</v>
      </c>
      <c r="CB62" t="s">
        <v>165</v>
      </c>
      <c r="CC62" t="s">
        <v>166</v>
      </c>
      <c r="CD62">
        <v>12</v>
      </c>
      <c r="CE62">
        <v>1.66</v>
      </c>
      <c r="CF62">
        <v>5.83</v>
      </c>
      <c r="CG62">
        <v>10</v>
      </c>
      <c r="CH62" t="s">
        <v>32</v>
      </c>
      <c r="CI62" t="s">
        <v>167</v>
      </c>
      <c r="CJ62" t="s">
        <v>168</v>
      </c>
      <c r="CK62">
        <v>2</v>
      </c>
      <c r="CL62">
        <v>0.28000000000000003</v>
      </c>
      <c r="CM62">
        <v>0.97</v>
      </c>
      <c r="CN62">
        <v>11</v>
      </c>
      <c r="CO62" t="s">
        <v>32</v>
      </c>
      <c r="CP62" t="s">
        <v>169</v>
      </c>
      <c r="CQ62" t="s">
        <v>168</v>
      </c>
      <c r="CR62">
        <v>137</v>
      </c>
      <c r="CS62">
        <v>18.920000000000002</v>
      </c>
      <c r="CT62">
        <v>66.5</v>
      </c>
    </row>
    <row r="63" spans="1:98" x14ac:dyDescent="0.15">
      <c r="A63" t="s">
        <v>28</v>
      </c>
      <c r="B63" t="s">
        <v>29</v>
      </c>
      <c r="C63">
        <v>3</v>
      </c>
      <c r="D63" t="s">
        <v>40</v>
      </c>
      <c r="E63">
        <v>24</v>
      </c>
      <c r="F63" t="s">
        <v>52</v>
      </c>
      <c r="G63">
        <v>3</v>
      </c>
      <c r="H63">
        <v>1530</v>
      </c>
      <c r="I63">
        <v>984</v>
      </c>
      <c r="J63">
        <v>64.31</v>
      </c>
      <c r="K63">
        <v>546</v>
      </c>
      <c r="L63">
        <v>35.69</v>
      </c>
      <c r="M63">
        <v>0</v>
      </c>
      <c r="N63">
        <v>0</v>
      </c>
      <c r="O63">
        <v>0</v>
      </c>
      <c r="P63">
        <v>20</v>
      </c>
      <c r="Q63">
        <v>1.31</v>
      </c>
      <c r="R63">
        <v>3.66</v>
      </c>
      <c r="S63">
        <v>526</v>
      </c>
      <c r="T63">
        <v>34.380000000000003</v>
      </c>
      <c r="U63">
        <v>96.34</v>
      </c>
      <c r="V63">
        <v>1</v>
      </c>
      <c r="W63" t="s">
        <v>32</v>
      </c>
      <c r="X63" t="s">
        <v>153</v>
      </c>
      <c r="Y63" t="s">
        <v>154</v>
      </c>
      <c r="Z63">
        <v>13</v>
      </c>
      <c r="AA63">
        <v>0.85</v>
      </c>
      <c r="AB63">
        <v>2.4700000000000002</v>
      </c>
      <c r="AC63">
        <v>2</v>
      </c>
      <c r="AD63" t="s">
        <v>35</v>
      </c>
      <c r="AE63" t="s">
        <v>36</v>
      </c>
      <c r="AF63" t="s">
        <v>37</v>
      </c>
      <c r="AG63">
        <v>73</v>
      </c>
      <c r="AH63">
        <v>4.7699999999999996</v>
      </c>
      <c r="AI63">
        <v>13.88</v>
      </c>
      <c r="AJ63">
        <v>3</v>
      </c>
      <c r="AK63" t="s">
        <v>32</v>
      </c>
      <c r="AL63" t="s">
        <v>33</v>
      </c>
      <c r="AM63" t="s">
        <v>34</v>
      </c>
      <c r="AN63">
        <v>56</v>
      </c>
      <c r="AO63">
        <v>3.66</v>
      </c>
      <c r="AP63">
        <v>10.65</v>
      </c>
      <c r="AQ63">
        <v>4</v>
      </c>
      <c r="AR63" t="s">
        <v>32</v>
      </c>
      <c r="AS63" t="s">
        <v>155</v>
      </c>
      <c r="AT63" t="s">
        <v>156</v>
      </c>
      <c r="AU63">
        <v>9</v>
      </c>
      <c r="AV63">
        <v>0.59</v>
      </c>
      <c r="AW63">
        <v>1.71</v>
      </c>
      <c r="AX63">
        <v>5</v>
      </c>
      <c r="AY63" t="s">
        <v>35</v>
      </c>
      <c r="AZ63" t="s">
        <v>157</v>
      </c>
      <c r="BA63" t="s">
        <v>158</v>
      </c>
      <c r="BB63">
        <v>1</v>
      </c>
      <c r="BC63">
        <v>7.0000000000000007E-2</v>
      </c>
      <c r="BD63">
        <v>0.19</v>
      </c>
      <c r="BE63">
        <v>6</v>
      </c>
      <c r="BF63" t="s">
        <v>32</v>
      </c>
      <c r="BG63" t="s">
        <v>159</v>
      </c>
      <c r="BH63" t="s">
        <v>160</v>
      </c>
      <c r="BI63">
        <v>4</v>
      </c>
      <c r="BJ63">
        <v>0.26</v>
      </c>
      <c r="BK63">
        <v>0.76</v>
      </c>
      <c r="BL63">
        <v>7</v>
      </c>
      <c r="BM63" t="s">
        <v>32</v>
      </c>
      <c r="BN63" t="s">
        <v>161</v>
      </c>
      <c r="BO63" t="s">
        <v>162</v>
      </c>
      <c r="BP63">
        <v>1</v>
      </c>
      <c r="BQ63">
        <v>7.0000000000000007E-2</v>
      </c>
      <c r="BR63">
        <v>0.19</v>
      </c>
      <c r="BS63">
        <v>8</v>
      </c>
      <c r="BT63" t="s">
        <v>32</v>
      </c>
      <c r="BU63" t="s">
        <v>163</v>
      </c>
      <c r="BV63" t="s">
        <v>164</v>
      </c>
      <c r="BW63">
        <v>4</v>
      </c>
      <c r="BX63">
        <v>0.26</v>
      </c>
      <c r="BY63">
        <v>0.76</v>
      </c>
      <c r="BZ63">
        <v>9</v>
      </c>
      <c r="CA63" t="s">
        <v>32</v>
      </c>
      <c r="CB63" t="s">
        <v>165</v>
      </c>
      <c r="CC63" t="s">
        <v>166</v>
      </c>
      <c r="CD63">
        <v>38</v>
      </c>
      <c r="CE63">
        <v>2.48</v>
      </c>
      <c r="CF63">
        <v>7.22</v>
      </c>
      <c r="CG63">
        <v>10</v>
      </c>
      <c r="CH63" t="s">
        <v>32</v>
      </c>
      <c r="CI63" t="s">
        <v>167</v>
      </c>
      <c r="CJ63" t="s">
        <v>168</v>
      </c>
      <c r="CK63">
        <v>8</v>
      </c>
      <c r="CL63">
        <v>0.52</v>
      </c>
      <c r="CM63">
        <v>1.52</v>
      </c>
      <c r="CN63">
        <v>11</v>
      </c>
      <c r="CO63" t="s">
        <v>32</v>
      </c>
      <c r="CP63" t="s">
        <v>169</v>
      </c>
      <c r="CQ63" t="s">
        <v>168</v>
      </c>
      <c r="CR63">
        <v>319</v>
      </c>
      <c r="CS63">
        <v>20.85</v>
      </c>
      <c r="CT63">
        <v>60.65</v>
      </c>
    </row>
    <row r="64" spans="1:98" x14ac:dyDescent="0.15">
      <c r="A64" t="s">
        <v>28</v>
      </c>
      <c r="B64" t="s">
        <v>29</v>
      </c>
      <c r="C64">
        <v>3</v>
      </c>
      <c r="D64" t="s">
        <v>40</v>
      </c>
      <c r="E64">
        <v>24</v>
      </c>
      <c r="F64" t="s">
        <v>52</v>
      </c>
      <c r="G64">
        <v>4</v>
      </c>
      <c r="H64">
        <v>798</v>
      </c>
      <c r="I64">
        <v>590</v>
      </c>
      <c r="J64">
        <v>73.930000000000007</v>
      </c>
      <c r="K64">
        <v>208</v>
      </c>
      <c r="L64">
        <v>26.07</v>
      </c>
      <c r="M64">
        <v>0</v>
      </c>
      <c r="N64">
        <v>0</v>
      </c>
      <c r="O64">
        <v>0</v>
      </c>
      <c r="P64">
        <v>15</v>
      </c>
      <c r="Q64">
        <v>1.88</v>
      </c>
      <c r="R64">
        <v>7.21</v>
      </c>
      <c r="S64">
        <v>193</v>
      </c>
      <c r="T64">
        <v>24.19</v>
      </c>
      <c r="U64">
        <v>92.79</v>
      </c>
      <c r="V64">
        <v>1</v>
      </c>
      <c r="W64" t="s">
        <v>32</v>
      </c>
      <c r="X64" t="s">
        <v>153</v>
      </c>
      <c r="Y64" t="s">
        <v>154</v>
      </c>
      <c r="Z64">
        <v>3</v>
      </c>
      <c r="AA64">
        <v>0.38</v>
      </c>
      <c r="AB64">
        <v>1.55</v>
      </c>
      <c r="AC64">
        <v>2</v>
      </c>
      <c r="AD64" t="s">
        <v>35</v>
      </c>
      <c r="AE64" t="s">
        <v>36</v>
      </c>
      <c r="AF64" t="s">
        <v>37</v>
      </c>
      <c r="AG64">
        <v>29</v>
      </c>
      <c r="AH64">
        <v>3.63</v>
      </c>
      <c r="AI64">
        <v>15.03</v>
      </c>
      <c r="AJ64">
        <v>3</v>
      </c>
      <c r="AK64" t="s">
        <v>32</v>
      </c>
      <c r="AL64" t="s">
        <v>33</v>
      </c>
      <c r="AM64" t="s">
        <v>34</v>
      </c>
      <c r="AN64">
        <v>19</v>
      </c>
      <c r="AO64">
        <v>2.38</v>
      </c>
      <c r="AP64">
        <v>9.84</v>
      </c>
      <c r="AQ64">
        <v>4</v>
      </c>
      <c r="AR64" t="s">
        <v>32</v>
      </c>
      <c r="AS64" t="s">
        <v>155</v>
      </c>
      <c r="AT64" t="s">
        <v>156</v>
      </c>
      <c r="AU64">
        <v>5</v>
      </c>
      <c r="AV64">
        <v>0.63</v>
      </c>
      <c r="AW64">
        <v>2.59</v>
      </c>
      <c r="AX64">
        <v>5</v>
      </c>
      <c r="AY64" t="s">
        <v>35</v>
      </c>
      <c r="AZ64" t="s">
        <v>157</v>
      </c>
      <c r="BA64" t="s">
        <v>158</v>
      </c>
      <c r="BB64">
        <v>2</v>
      </c>
      <c r="BC64">
        <v>0.25</v>
      </c>
      <c r="BD64">
        <v>1.04</v>
      </c>
      <c r="BE64">
        <v>6</v>
      </c>
      <c r="BF64" t="s">
        <v>32</v>
      </c>
      <c r="BG64" t="s">
        <v>159</v>
      </c>
      <c r="BH64" t="s">
        <v>160</v>
      </c>
      <c r="BI64">
        <v>1</v>
      </c>
      <c r="BJ64">
        <v>0.13</v>
      </c>
      <c r="BK64">
        <v>0.52</v>
      </c>
      <c r="BL64">
        <v>7</v>
      </c>
      <c r="BM64" t="s">
        <v>32</v>
      </c>
      <c r="BN64" t="s">
        <v>161</v>
      </c>
      <c r="BO64" t="s">
        <v>162</v>
      </c>
      <c r="BP64">
        <v>1</v>
      </c>
      <c r="BQ64">
        <v>0.13</v>
      </c>
      <c r="BR64">
        <v>0.52</v>
      </c>
      <c r="BS64">
        <v>8</v>
      </c>
      <c r="BT64" t="s">
        <v>32</v>
      </c>
      <c r="BU64" t="s">
        <v>163</v>
      </c>
      <c r="BV64" t="s">
        <v>164</v>
      </c>
      <c r="BW64">
        <v>0</v>
      </c>
      <c r="BX64">
        <v>0</v>
      </c>
      <c r="BY64">
        <v>0</v>
      </c>
      <c r="BZ64">
        <v>9</v>
      </c>
      <c r="CA64" t="s">
        <v>32</v>
      </c>
      <c r="CB64" t="s">
        <v>165</v>
      </c>
      <c r="CC64" t="s">
        <v>166</v>
      </c>
      <c r="CD64">
        <v>7</v>
      </c>
      <c r="CE64">
        <v>0.88</v>
      </c>
      <c r="CF64">
        <v>3.63</v>
      </c>
      <c r="CG64">
        <v>10</v>
      </c>
      <c r="CH64" t="s">
        <v>32</v>
      </c>
      <c r="CI64" t="s">
        <v>167</v>
      </c>
      <c r="CJ64" t="s">
        <v>168</v>
      </c>
      <c r="CK64">
        <v>0</v>
      </c>
      <c r="CL64">
        <v>0</v>
      </c>
      <c r="CM64">
        <v>0</v>
      </c>
      <c r="CN64">
        <v>11</v>
      </c>
      <c r="CO64" t="s">
        <v>32</v>
      </c>
      <c r="CP64" t="s">
        <v>169</v>
      </c>
      <c r="CQ64" t="s">
        <v>168</v>
      </c>
      <c r="CR64">
        <v>126</v>
      </c>
      <c r="CS64">
        <v>15.79</v>
      </c>
      <c r="CT64">
        <v>65.28</v>
      </c>
    </row>
    <row r="65" spans="1:98" x14ac:dyDescent="0.15">
      <c r="A65" t="s">
        <v>28</v>
      </c>
      <c r="B65" t="s">
        <v>29</v>
      </c>
      <c r="C65">
        <v>3</v>
      </c>
      <c r="D65" t="s">
        <v>40</v>
      </c>
      <c r="E65">
        <v>24</v>
      </c>
      <c r="F65" t="s">
        <v>52</v>
      </c>
      <c r="G65">
        <v>5</v>
      </c>
      <c r="H65">
        <v>413</v>
      </c>
      <c r="I65">
        <v>272</v>
      </c>
      <c r="J65">
        <v>65.86</v>
      </c>
      <c r="K65">
        <v>141</v>
      </c>
      <c r="L65">
        <v>34.14</v>
      </c>
      <c r="M65">
        <v>0</v>
      </c>
      <c r="N65">
        <v>0</v>
      </c>
      <c r="O65">
        <v>0</v>
      </c>
      <c r="P65">
        <v>8</v>
      </c>
      <c r="Q65">
        <v>1.94</v>
      </c>
      <c r="R65">
        <v>5.67</v>
      </c>
      <c r="S65">
        <v>133</v>
      </c>
      <c r="T65">
        <v>32.200000000000003</v>
      </c>
      <c r="U65">
        <v>94.33</v>
      </c>
      <c r="V65">
        <v>1</v>
      </c>
      <c r="W65" t="s">
        <v>32</v>
      </c>
      <c r="X65" t="s">
        <v>153</v>
      </c>
      <c r="Y65" t="s">
        <v>154</v>
      </c>
      <c r="Z65">
        <v>2</v>
      </c>
      <c r="AA65">
        <v>0.48</v>
      </c>
      <c r="AB65">
        <v>1.5</v>
      </c>
      <c r="AC65">
        <v>2</v>
      </c>
      <c r="AD65" t="s">
        <v>35</v>
      </c>
      <c r="AE65" t="s">
        <v>36</v>
      </c>
      <c r="AF65" t="s">
        <v>37</v>
      </c>
      <c r="AG65">
        <v>17</v>
      </c>
      <c r="AH65">
        <v>4.12</v>
      </c>
      <c r="AI65">
        <v>12.78</v>
      </c>
      <c r="AJ65">
        <v>3</v>
      </c>
      <c r="AK65" t="s">
        <v>32</v>
      </c>
      <c r="AL65" t="s">
        <v>33</v>
      </c>
      <c r="AM65" t="s">
        <v>34</v>
      </c>
      <c r="AN65">
        <v>16</v>
      </c>
      <c r="AO65">
        <v>3.87</v>
      </c>
      <c r="AP65">
        <v>12.03</v>
      </c>
      <c r="AQ65">
        <v>4</v>
      </c>
      <c r="AR65" t="s">
        <v>32</v>
      </c>
      <c r="AS65" t="s">
        <v>155</v>
      </c>
      <c r="AT65" t="s">
        <v>156</v>
      </c>
      <c r="AU65">
        <v>1</v>
      </c>
      <c r="AV65">
        <v>0.24</v>
      </c>
      <c r="AW65">
        <v>0.75</v>
      </c>
      <c r="AX65">
        <v>5</v>
      </c>
      <c r="AY65" t="s">
        <v>35</v>
      </c>
      <c r="AZ65" t="s">
        <v>157</v>
      </c>
      <c r="BA65" t="s">
        <v>158</v>
      </c>
      <c r="BB65">
        <v>1</v>
      </c>
      <c r="BC65">
        <v>0.24</v>
      </c>
      <c r="BD65">
        <v>0.75</v>
      </c>
      <c r="BE65">
        <v>6</v>
      </c>
      <c r="BF65" t="s">
        <v>32</v>
      </c>
      <c r="BG65" t="s">
        <v>159</v>
      </c>
      <c r="BH65" t="s">
        <v>160</v>
      </c>
      <c r="BI65">
        <v>1</v>
      </c>
      <c r="BJ65">
        <v>0.24</v>
      </c>
      <c r="BK65">
        <v>0.75</v>
      </c>
      <c r="BL65">
        <v>7</v>
      </c>
      <c r="BM65" t="s">
        <v>32</v>
      </c>
      <c r="BN65" t="s">
        <v>161</v>
      </c>
      <c r="BO65" t="s">
        <v>162</v>
      </c>
      <c r="BP65">
        <v>0</v>
      </c>
      <c r="BQ65">
        <v>0</v>
      </c>
      <c r="BR65">
        <v>0</v>
      </c>
      <c r="BS65">
        <v>8</v>
      </c>
      <c r="BT65" t="s">
        <v>32</v>
      </c>
      <c r="BU65" t="s">
        <v>163</v>
      </c>
      <c r="BV65" t="s">
        <v>164</v>
      </c>
      <c r="BW65">
        <v>1</v>
      </c>
      <c r="BX65">
        <v>0.24</v>
      </c>
      <c r="BY65">
        <v>0.75</v>
      </c>
      <c r="BZ65">
        <v>9</v>
      </c>
      <c r="CA65" t="s">
        <v>32</v>
      </c>
      <c r="CB65" t="s">
        <v>165</v>
      </c>
      <c r="CC65" t="s">
        <v>166</v>
      </c>
      <c r="CD65">
        <v>7</v>
      </c>
      <c r="CE65">
        <v>1.69</v>
      </c>
      <c r="CF65">
        <v>5.26</v>
      </c>
      <c r="CG65">
        <v>10</v>
      </c>
      <c r="CH65" t="s">
        <v>32</v>
      </c>
      <c r="CI65" t="s">
        <v>167</v>
      </c>
      <c r="CJ65" t="s">
        <v>168</v>
      </c>
      <c r="CK65">
        <v>1</v>
      </c>
      <c r="CL65">
        <v>0.24</v>
      </c>
      <c r="CM65">
        <v>0.75</v>
      </c>
      <c r="CN65">
        <v>11</v>
      </c>
      <c r="CO65" t="s">
        <v>32</v>
      </c>
      <c r="CP65" t="s">
        <v>169</v>
      </c>
      <c r="CQ65" t="s">
        <v>168</v>
      </c>
      <c r="CR65">
        <v>86</v>
      </c>
      <c r="CS65">
        <v>20.82</v>
      </c>
      <c r="CT65">
        <v>64.66</v>
      </c>
    </row>
    <row r="66" spans="1:98" x14ac:dyDescent="0.15">
      <c r="A66" t="s">
        <v>28</v>
      </c>
      <c r="B66" t="s">
        <v>29</v>
      </c>
      <c r="C66">
        <v>3</v>
      </c>
      <c r="D66" t="s">
        <v>40</v>
      </c>
      <c r="E66">
        <v>24</v>
      </c>
      <c r="F66" t="s">
        <v>52</v>
      </c>
      <c r="G66">
        <v>6</v>
      </c>
      <c r="H66">
        <v>459</v>
      </c>
      <c r="I66">
        <v>308</v>
      </c>
      <c r="J66">
        <v>67.099999999999994</v>
      </c>
      <c r="K66">
        <v>151</v>
      </c>
      <c r="L66">
        <v>32.9</v>
      </c>
      <c r="M66">
        <v>0</v>
      </c>
      <c r="N66">
        <v>0</v>
      </c>
      <c r="O66">
        <v>0</v>
      </c>
      <c r="P66">
        <v>8</v>
      </c>
      <c r="Q66">
        <v>1.74</v>
      </c>
      <c r="R66">
        <v>5.3</v>
      </c>
      <c r="S66">
        <v>143</v>
      </c>
      <c r="T66">
        <v>31.15</v>
      </c>
      <c r="U66">
        <v>94.7</v>
      </c>
      <c r="V66">
        <v>1</v>
      </c>
      <c r="W66" t="s">
        <v>32</v>
      </c>
      <c r="X66" t="s">
        <v>153</v>
      </c>
      <c r="Y66" t="s">
        <v>154</v>
      </c>
      <c r="Z66">
        <v>6</v>
      </c>
      <c r="AA66">
        <v>1.31</v>
      </c>
      <c r="AB66">
        <v>4.2</v>
      </c>
      <c r="AC66">
        <v>2</v>
      </c>
      <c r="AD66" t="s">
        <v>35</v>
      </c>
      <c r="AE66" t="s">
        <v>36</v>
      </c>
      <c r="AF66" t="s">
        <v>37</v>
      </c>
      <c r="AG66">
        <v>40</v>
      </c>
      <c r="AH66">
        <v>8.7100000000000009</v>
      </c>
      <c r="AI66">
        <v>27.97</v>
      </c>
      <c r="AJ66">
        <v>3</v>
      </c>
      <c r="AK66" t="s">
        <v>32</v>
      </c>
      <c r="AL66" t="s">
        <v>33</v>
      </c>
      <c r="AM66" t="s">
        <v>34</v>
      </c>
      <c r="AN66">
        <v>2</v>
      </c>
      <c r="AO66">
        <v>0.44</v>
      </c>
      <c r="AP66">
        <v>1.4</v>
      </c>
      <c r="AQ66">
        <v>4</v>
      </c>
      <c r="AR66" t="s">
        <v>32</v>
      </c>
      <c r="AS66" t="s">
        <v>155</v>
      </c>
      <c r="AT66" t="s">
        <v>156</v>
      </c>
      <c r="AU66">
        <v>5</v>
      </c>
      <c r="AV66">
        <v>1.0900000000000001</v>
      </c>
      <c r="AW66">
        <v>3.5</v>
      </c>
      <c r="AX66">
        <v>5</v>
      </c>
      <c r="AY66" t="s">
        <v>35</v>
      </c>
      <c r="AZ66" t="s">
        <v>157</v>
      </c>
      <c r="BA66" t="s">
        <v>158</v>
      </c>
      <c r="BB66">
        <v>0</v>
      </c>
      <c r="BC66">
        <v>0</v>
      </c>
      <c r="BD66">
        <v>0</v>
      </c>
      <c r="BE66">
        <v>6</v>
      </c>
      <c r="BF66" t="s">
        <v>32</v>
      </c>
      <c r="BG66" t="s">
        <v>159</v>
      </c>
      <c r="BH66" t="s">
        <v>160</v>
      </c>
      <c r="BI66">
        <v>4</v>
      </c>
      <c r="BJ66">
        <v>0.87</v>
      </c>
      <c r="BK66">
        <v>2.8</v>
      </c>
      <c r="BL66">
        <v>7</v>
      </c>
      <c r="BM66" t="s">
        <v>32</v>
      </c>
      <c r="BN66" t="s">
        <v>161</v>
      </c>
      <c r="BO66" t="s">
        <v>162</v>
      </c>
      <c r="BP66">
        <v>0</v>
      </c>
      <c r="BQ66">
        <v>0</v>
      </c>
      <c r="BR66">
        <v>0</v>
      </c>
      <c r="BS66">
        <v>8</v>
      </c>
      <c r="BT66" t="s">
        <v>32</v>
      </c>
      <c r="BU66" t="s">
        <v>163</v>
      </c>
      <c r="BV66" t="s">
        <v>164</v>
      </c>
      <c r="BW66">
        <v>1</v>
      </c>
      <c r="BX66">
        <v>0.22</v>
      </c>
      <c r="BY66">
        <v>0.7</v>
      </c>
      <c r="BZ66">
        <v>9</v>
      </c>
      <c r="CA66" t="s">
        <v>32</v>
      </c>
      <c r="CB66" t="s">
        <v>165</v>
      </c>
      <c r="CC66" t="s">
        <v>166</v>
      </c>
      <c r="CD66">
        <v>2</v>
      </c>
      <c r="CE66">
        <v>0.44</v>
      </c>
      <c r="CF66">
        <v>1.4</v>
      </c>
      <c r="CG66">
        <v>10</v>
      </c>
      <c r="CH66" t="s">
        <v>32</v>
      </c>
      <c r="CI66" t="s">
        <v>167</v>
      </c>
      <c r="CJ66" t="s">
        <v>168</v>
      </c>
      <c r="CK66">
        <v>1</v>
      </c>
      <c r="CL66">
        <v>0.22</v>
      </c>
      <c r="CM66">
        <v>0.7</v>
      </c>
      <c r="CN66">
        <v>11</v>
      </c>
      <c r="CO66" t="s">
        <v>32</v>
      </c>
      <c r="CP66" t="s">
        <v>169</v>
      </c>
      <c r="CQ66" t="s">
        <v>168</v>
      </c>
      <c r="CR66">
        <v>82</v>
      </c>
      <c r="CS66">
        <v>17.86</v>
      </c>
      <c r="CT66">
        <v>57.34</v>
      </c>
    </row>
    <row r="67" spans="1:98" x14ac:dyDescent="0.15">
      <c r="A67" t="s">
        <v>28</v>
      </c>
      <c r="B67" t="s">
        <v>29</v>
      </c>
      <c r="C67">
        <v>3</v>
      </c>
      <c r="D67" t="s">
        <v>40</v>
      </c>
      <c r="E67">
        <v>24</v>
      </c>
      <c r="F67" t="s">
        <v>52</v>
      </c>
      <c r="G67">
        <v>7</v>
      </c>
      <c r="H67">
        <v>499</v>
      </c>
      <c r="I67">
        <v>317</v>
      </c>
      <c r="J67">
        <v>63.53</v>
      </c>
      <c r="K67">
        <v>182</v>
      </c>
      <c r="L67">
        <v>36.47</v>
      </c>
      <c r="M67">
        <v>0</v>
      </c>
      <c r="N67">
        <v>0</v>
      </c>
      <c r="O67">
        <v>0</v>
      </c>
      <c r="P67">
        <v>7</v>
      </c>
      <c r="Q67">
        <v>1.4</v>
      </c>
      <c r="R67">
        <v>3.85</v>
      </c>
      <c r="S67">
        <v>175</v>
      </c>
      <c r="T67">
        <v>35.07</v>
      </c>
      <c r="U67">
        <v>96.15</v>
      </c>
      <c r="V67">
        <v>1</v>
      </c>
      <c r="W67" t="s">
        <v>32</v>
      </c>
      <c r="X67" t="s">
        <v>153</v>
      </c>
      <c r="Y67" t="s">
        <v>154</v>
      </c>
      <c r="Z67">
        <v>3</v>
      </c>
      <c r="AA67">
        <v>0.6</v>
      </c>
      <c r="AB67">
        <v>1.71</v>
      </c>
      <c r="AC67">
        <v>2</v>
      </c>
      <c r="AD67" t="s">
        <v>35</v>
      </c>
      <c r="AE67" t="s">
        <v>36</v>
      </c>
      <c r="AF67" t="s">
        <v>37</v>
      </c>
      <c r="AG67">
        <v>29</v>
      </c>
      <c r="AH67">
        <v>5.81</v>
      </c>
      <c r="AI67">
        <v>16.57</v>
      </c>
      <c r="AJ67">
        <v>3</v>
      </c>
      <c r="AK67" t="s">
        <v>32</v>
      </c>
      <c r="AL67" t="s">
        <v>33</v>
      </c>
      <c r="AM67" t="s">
        <v>34</v>
      </c>
      <c r="AN67">
        <v>22</v>
      </c>
      <c r="AO67">
        <v>4.41</v>
      </c>
      <c r="AP67">
        <v>12.57</v>
      </c>
      <c r="AQ67">
        <v>4</v>
      </c>
      <c r="AR67" t="s">
        <v>32</v>
      </c>
      <c r="AS67" t="s">
        <v>155</v>
      </c>
      <c r="AT67" t="s">
        <v>156</v>
      </c>
      <c r="AU67">
        <v>6</v>
      </c>
      <c r="AV67">
        <v>1.2</v>
      </c>
      <c r="AW67">
        <v>3.43</v>
      </c>
      <c r="AX67">
        <v>5</v>
      </c>
      <c r="AY67" t="s">
        <v>35</v>
      </c>
      <c r="AZ67" t="s">
        <v>157</v>
      </c>
      <c r="BA67" t="s">
        <v>158</v>
      </c>
      <c r="BB67">
        <v>4</v>
      </c>
      <c r="BC67">
        <v>0.8</v>
      </c>
      <c r="BD67">
        <v>2.29</v>
      </c>
      <c r="BE67">
        <v>6</v>
      </c>
      <c r="BF67" t="s">
        <v>32</v>
      </c>
      <c r="BG67" t="s">
        <v>159</v>
      </c>
      <c r="BH67" t="s">
        <v>160</v>
      </c>
      <c r="BI67">
        <v>0</v>
      </c>
      <c r="BJ67">
        <v>0</v>
      </c>
      <c r="BK67">
        <v>0</v>
      </c>
      <c r="BL67">
        <v>7</v>
      </c>
      <c r="BM67" t="s">
        <v>32</v>
      </c>
      <c r="BN67" t="s">
        <v>161</v>
      </c>
      <c r="BO67" t="s">
        <v>162</v>
      </c>
      <c r="BP67">
        <v>0</v>
      </c>
      <c r="BQ67">
        <v>0</v>
      </c>
      <c r="BR67">
        <v>0</v>
      </c>
      <c r="BS67">
        <v>8</v>
      </c>
      <c r="BT67" t="s">
        <v>32</v>
      </c>
      <c r="BU67" t="s">
        <v>163</v>
      </c>
      <c r="BV67" t="s">
        <v>164</v>
      </c>
      <c r="BW67">
        <v>0</v>
      </c>
      <c r="BX67">
        <v>0</v>
      </c>
      <c r="BY67">
        <v>0</v>
      </c>
      <c r="BZ67">
        <v>9</v>
      </c>
      <c r="CA67" t="s">
        <v>32</v>
      </c>
      <c r="CB67" t="s">
        <v>165</v>
      </c>
      <c r="CC67" t="s">
        <v>166</v>
      </c>
      <c r="CD67">
        <v>4</v>
      </c>
      <c r="CE67">
        <v>0.8</v>
      </c>
      <c r="CF67">
        <v>2.29</v>
      </c>
      <c r="CG67">
        <v>10</v>
      </c>
      <c r="CH67" t="s">
        <v>32</v>
      </c>
      <c r="CI67" t="s">
        <v>167</v>
      </c>
      <c r="CJ67" t="s">
        <v>168</v>
      </c>
      <c r="CK67">
        <v>0</v>
      </c>
      <c r="CL67">
        <v>0</v>
      </c>
      <c r="CM67">
        <v>0</v>
      </c>
      <c r="CN67">
        <v>11</v>
      </c>
      <c r="CO67" t="s">
        <v>32</v>
      </c>
      <c r="CP67" t="s">
        <v>169</v>
      </c>
      <c r="CQ67" t="s">
        <v>168</v>
      </c>
      <c r="CR67">
        <v>107</v>
      </c>
      <c r="CS67">
        <v>21.44</v>
      </c>
      <c r="CT67">
        <v>61.14</v>
      </c>
    </row>
    <row r="68" spans="1:98" x14ac:dyDescent="0.15">
      <c r="A68" t="s">
        <v>28</v>
      </c>
      <c r="B68" t="s">
        <v>29</v>
      </c>
      <c r="C68">
        <v>3</v>
      </c>
      <c r="D68" t="s">
        <v>40</v>
      </c>
      <c r="E68">
        <v>24</v>
      </c>
      <c r="F68" t="s">
        <v>52</v>
      </c>
      <c r="G68">
        <v>8</v>
      </c>
      <c r="H68">
        <v>347</v>
      </c>
      <c r="I68">
        <v>232</v>
      </c>
      <c r="J68">
        <v>66.86</v>
      </c>
      <c r="K68">
        <v>115</v>
      </c>
      <c r="L68">
        <v>33.14</v>
      </c>
      <c r="M68">
        <v>0</v>
      </c>
      <c r="N68">
        <v>0</v>
      </c>
      <c r="O68">
        <v>0</v>
      </c>
      <c r="P68">
        <v>1</v>
      </c>
      <c r="Q68">
        <v>0.28999999999999998</v>
      </c>
      <c r="R68">
        <v>0.87</v>
      </c>
      <c r="S68">
        <v>114</v>
      </c>
      <c r="T68">
        <v>32.85</v>
      </c>
      <c r="U68">
        <v>99.13</v>
      </c>
      <c r="V68">
        <v>1</v>
      </c>
      <c r="W68" t="s">
        <v>32</v>
      </c>
      <c r="X68" t="s">
        <v>153</v>
      </c>
      <c r="Y68" t="s">
        <v>154</v>
      </c>
      <c r="Z68">
        <v>1</v>
      </c>
      <c r="AA68">
        <v>0.28999999999999998</v>
      </c>
      <c r="AB68">
        <v>0.88</v>
      </c>
      <c r="AC68">
        <v>2</v>
      </c>
      <c r="AD68" t="s">
        <v>35</v>
      </c>
      <c r="AE68" t="s">
        <v>36</v>
      </c>
      <c r="AF68" t="s">
        <v>37</v>
      </c>
      <c r="AG68">
        <v>12</v>
      </c>
      <c r="AH68">
        <v>3.46</v>
      </c>
      <c r="AI68">
        <v>10.53</v>
      </c>
      <c r="AJ68">
        <v>3</v>
      </c>
      <c r="AK68" t="s">
        <v>32</v>
      </c>
      <c r="AL68" t="s">
        <v>33</v>
      </c>
      <c r="AM68" t="s">
        <v>34</v>
      </c>
      <c r="AN68">
        <v>19</v>
      </c>
      <c r="AO68">
        <v>5.48</v>
      </c>
      <c r="AP68">
        <v>16.670000000000002</v>
      </c>
      <c r="AQ68">
        <v>4</v>
      </c>
      <c r="AR68" t="s">
        <v>32</v>
      </c>
      <c r="AS68" t="s">
        <v>155</v>
      </c>
      <c r="AT68" t="s">
        <v>156</v>
      </c>
      <c r="AU68">
        <v>3</v>
      </c>
      <c r="AV68">
        <v>0.86</v>
      </c>
      <c r="AW68">
        <v>2.63</v>
      </c>
      <c r="AX68">
        <v>5</v>
      </c>
      <c r="AY68" t="s">
        <v>35</v>
      </c>
      <c r="AZ68" t="s">
        <v>157</v>
      </c>
      <c r="BA68" t="s">
        <v>158</v>
      </c>
      <c r="BB68">
        <v>0</v>
      </c>
      <c r="BC68">
        <v>0</v>
      </c>
      <c r="BD68">
        <v>0</v>
      </c>
      <c r="BE68">
        <v>6</v>
      </c>
      <c r="BF68" t="s">
        <v>32</v>
      </c>
      <c r="BG68" t="s">
        <v>159</v>
      </c>
      <c r="BH68" t="s">
        <v>160</v>
      </c>
      <c r="BI68">
        <v>4</v>
      </c>
      <c r="BJ68">
        <v>1.1499999999999999</v>
      </c>
      <c r="BK68">
        <v>3.51</v>
      </c>
      <c r="BL68">
        <v>7</v>
      </c>
      <c r="BM68" t="s">
        <v>32</v>
      </c>
      <c r="BN68" t="s">
        <v>161</v>
      </c>
      <c r="BO68" t="s">
        <v>162</v>
      </c>
      <c r="BP68">
        <v>0</v>
      </c>
      <c r="BQ68">
        <v>0</v>
      </c>
      <c r="BR68">
        <v>0</v>
      </c>
      <c r="BS68">
        <v>8</v>
      </c>
      <c r="BT68" t="s">
        <v>32</v>
      </c>
      <c r="BU68" t="s">
        <v>163</v>
      </c>
      <c r="BV68" t="s">
        <v>164</v>
      </c>
      <c r="BW68">
        <v>0</v>
      </c>
      <c r="BX68">
        <v>0</v>
      </c>
      <c r="BY68">
        <v>0</v>
      </c>
      <c r="BZ68">
        <v>9</v>
      </c>
      <c r="CA68" t="s">
        <v>32</v>
      </c>
      <c r="CB68" t="s">
        <v>165</v>
      </c>
      <c r="CC68" t="s">
        <v>166</v>
      </c>
      <c r="CD68">
        <v>3</v>
      </c>
      <c r="CE68">
        <v>0.86</v>
      </c>
      <c r="CF68">
        <v>2.63</v>
      </c>
      <c r="CG68">
        <v>10</v>
      </c>
      <c r="CH68" t="s">
        <v>32</v>
      </c>
      <c r="CI68" t="s">
        <v>167</v>
      </c>
      <c r="CJ68" t="s">
        <v>168</v>
      </c>
      <c r="CK68">
        <v>0</v>
      </c>
      <c r="CL68">
        <v>0</v>
      </c>
      <c r="CM68">
        <v>0</v>
      </c>
      <c r="CN68">
        <v>11</v>
      </c>
      <c r="CO68" t="s">
        <v>32</v>
      </c>
      <c r="CP68" t="s">
        <v>169</v>
      </c>
      <c r="CQ68" t="s">
        <v>168</v>
      </c>
      <c r="CR68">
        <v>72</v>
      </c>
      <c r="CS68">
        <v>20.75</v>
      </c>
      <c r="CT68">
        <v>63.16</v>
      </c>
    </row>
    <row r="69" spans="1:98" x14ac:dyDescent="0.15">
      <c r="A69" t="s">
        <v>28</v>
      </c>
      <c r="B69" t="s">
        <v>29</v>
      </c>
      <c r="C69">
        <v>2</v>
      </c>
      <c r="D69" t="s">
        <v>49</v>
      </c>
      <c r="E69">
        <v>25</v>
      </c>
      <c r="F69" t="s">
        <v>53</v>
      </c>
      <c r="G69">
        <v>1</v>
      </c>
      <c r="H69">
        <v>809</v>
      </c>
      <c r="I69">
        <v>476</v>
      </c>
      <c r="J69">
        <v>58.84</v>
      </c>
      <c r="K69">
        <v>333</v>
      </c>
      <c r="L69">
        <v>41.16</v>
      </c>
      <c r="M69">
        <v>11</v>
      </c>
      <c r="N69">
        <v>1.36</v>
      </c>
      <c r="O69">
        <v>3.3</v>
      </c>
      <c r="P69">
        <v>3</v>
      </c>
      <c r="Q69">
        <v>0.37</v>
      </c>
      <c r="R69">
        <v>0.9</v>
      </c>
      <c r="S69">
        <v>319</v>
      </c>
      <c r="T69">
        <v>39.43</v>
      </c>
      <c r="U69">
        <v>95.8</v>
      </c>
      <c r="V69">
        <v>1</v>
      </c>
      <c r="W69" t="s">
        <v>32</v>
      </c>
      <c r="X69" t="s">
        <v>153</v>
      </c>
      <c r="Y69" t="s">
        <v>154</v>
      </c>
      <c r="Z69">
        <v>8</v>
      </c>
      <c r="AA69">
        <v>0.99</v>
      </c>
      <c r="AB69">
        <v>2.5099999999999998</v>
      </c>
      <c r="AC69">
        <v>2</v>
      </c>
      <c r="AD69" t="s">
        <v>35</v>
      </c>
      <c r="AE69" t="s">
        <v>36</v>
      </c>
      <c r="AF69" t="s">
        <v>37</v>
      </c>
      <c r="AG69">
        <v>92</v>
      </c>
      <c r="AH69">
        <v>11.37</v>
      </c>
      <c r="AI69">
        <v>28.84</v>
      </c>
      <c r="AJ69">
        <v>3</v>
      </c>
      <c r="AK69" t="s">
        <v>32</v>
      </c>
      <c r="AL69" t="s">
        <v>33</v>
      </c>
      <c r="AM69" t="s">
        <v>34</v>
      </c>
      <c r="AN69">
        <v>49</v>
      </c>
      <c r="AO69">
        <v>6.06</v>
      </c>
      <c r="AP69">
        <v>15.36</v>
      </c>
      <c r="AQ69">
        <v>4</v>
      </c>
      <c r="AR69" t="s">
        <v>32</v>
      </c>
      <c r="AS69" t="s">
        <v>155</v>
      </c>
      <c r="AT69" t="s">
        <v>156</v>
      </c>
      <c r="AU69">
        <v>5</v>
      </c>
      <c r="AV69">
        <v>0.62</v>
      </c>
      <c r="AW69">
        <v>1.57</v>
      </c>
      <c r="AX69">
        <v>5</v>
      </c>
      <c r="AY69" t="s">
        <v>35</v>
      </c>
      <c r="AZ69" t="s">
        <v>157</v>
      </c>
      <c r="BA69" t="s">
        <v>158</v>
      </c>
      <c r="BB69">
        <v>5</v>
      </c>
      <c r="BC69">
        <v>0.62</v>
      </c>
      <c r="BD69">
        <v>1.57</v>
      </c>
      <c r="BE69">
        <v>6</v>
      </c>
      <c r="BF69" t="s">
        <v>32</v>
      </c>
      <c r="BG69" t="s">
        <v>159</v>
      </c>
      <c r="BH69" t="s">
        <v>160</v>
      </c>
      <c r="BI69">
        <v>4</v>
      </c>
      <c r="BJ69">
        <v>0.49</v>
      </c>
      <c r="BK69">
        <v>1.25</v>
      </c>
      <c r="BL69">
        <v>7</v>
      </c>
      <c r="BM69" t="s">
        <v>32</v>
      </c>
      <c r="BN69" t="s">
        <v>161</v>
      </c>
      <c r="BO69" t="s">
        <v>162</v>
      </c>
      <c r="BP69">
        <v>0</v>
      </c>
      <c r="BQ69">
        <v>0</v>
      </c>
      <c r="BR69">
        <v>0</v>
      </c>
      <c r="BS69">
        <v>8</v>
      </c>
      <c r="BT69" t="s">
        <v>32</v>
      </c>
      <c r="BU69" t="s">
        <v>163</v>
      </c>
      <c r="BV69" t="s">
        <v>164</v>
      </c>
      <c r="BW69">
        <v>1</v>
      </c>
      <c r="BX69">
        <v>0.12</v>
      </c>
      <c r="BY69">
        <v>0.31</v>
      </c>
      <c r="BZ69">
        <v>9</v>
      </c>
      <c r="CA69" t="s">
        <v>32</v>
      </c>
      <c r="CB69" t="s">
        <v>165</v>
      </c>
      <c r="CC69" t="s">
        <v>166</v>
      </c>
      <c r="CD69">
        <v>46</v>
      </c>
      <c r="CE69">
        <v>5.69</v>
      </c>
      <c r="CF69">
        <v>14.42</v>
      </c>
      <c r="CG69">
        <v>10</v>
      </c>
      <c r="CH69" t="s">
        <v>32</v>
      </c>
      <c r="CI69" t="s">
        <v>167</v>
      </c>
      <c r="CJ69" t="s">
        <v>168</v>
      </c>
      <c r="CK69">
        <v>9</v>
      </c>
      <c r="CL69">
        <v>1.1100000000000001</v>
      </c>
      <c r="CM69">
        <v>2.82</v>
      </c>
      <c r="CN69">
        <v>11</v>
      </c>
      <c r="CO69" t="s">
        <v>32</v>
      </c>
      <c r="CP69" t="s">
        <v>169</v>
      </c>
      <c r="CQ69" t="s">
        <v>168</v>
      </c>
      <c r="CR69">
        <v>100</v>
      </c>
      <c r="CS69">
        <v>12.36</v>
      </c>
      <c r="CT69">
        <v>31.35</v>
      </c>
    </row>
    <row r="70" spans="1:98" x14ac:dyDescent="0.15">
      <c r="A70" t="s">
        <v>28</v>
      </c>
      <c r="B70" t="s">
        <v>29</v>
      </c>
      <c r="C70">
        <v>2</v>
      </c>
      <c r="D70" t="s">
        <v>49</v>
      </c>
      <c r="E70">
        <v>25</v>
      </c>
      <c r="F70" t="s">
        <v>53</v>
      </c>
      <c r="G70">
        <v>2</v>
      </c>
      <c r="H70">
        <v>860</v>
      </c>
      <c r="I70">
        <v>530</v>
      </c>
      <c r="J70">
        <v>61.63</v>
      </c>
      <c r="K70">
        <v>330</v>
      </c>
      <c r="L70">
        <v>38.369999999999997</v>
      </c>
      <c r="M70">
        <v>10</v>
      </c>
      <c r="N70">
        <v>1.1599999999999999</v>
      </c>
      <c r="O70">
        <v>3.03</v>
      </c>
      <c r="P70">
        <v>8</v>
      </c>
      <c r="Q70">
        <v>0.93</v>
      </c>
      <c r="R70">
        <v>2.42</v>
      </c>
      <c r="S70">
        <v>312</v>
      </c>
      <c r="T70">
        <v>36.28</v>
      </c>
      <c r="U70">
        <v>94.55</v>
      </c>
      <c r="V70">
        <v>1</v>
      </c>
      <c r="W70" t="s">
        <v>32</v>
      </c>
      <c r="X70" t="s">
        <v>153</v>
      </c>
      <c r="Y70" t="s">
        <v>154</v>
      </c>
      <c r="Z70">
        <v>6</v>
      </c>
      <c r="AA70">
        <v>0.7</v>
      </c>
      <c r="AB70">
        <v>1.92</v>
      </c>
      <c r="AC70">
        <v>2</v>
      </c>
      <c r="AD70" t="s">
        <v>35</v>
      </c>
      <c r="AE70" t="s">
        <v>36</v>
      </c>
      <c r="AF70" t="s">
        <v>37</v>
      </c>
      <c r="AG70">
        <v>102</v>
      </c>
      <c r="AH70">
        <v>11.86</v>
      </c>
      <c r="AI70">
        <v>32.69</v>
      </c>
      <c r="AJ70">
        <v>3</v>
      </c>
      <c r="AK70" t="s">
        <v>32</v>
      </c>
      <c r="AL70" t="s">
        <v>33</v>
      </c>
      <c r="AM70" t="s">
        <v>34</v>
      </c>
      <c r="AN70">
        <v>36</v>
      </c>
      <c r="AO70">
        <v>4.1900000000000004</v>
      </c>
      <c r="AP70">
        <v>11.54</v>
      </c>
      <c r="AQ70">
        <v>4</v>
      </c>
      <c r="AR70" t="s">
        <v>32</v>
      </c>
      <c r="AS70" t="s">
        <v>155</v>
      </c>
      <c r="AT70" t="s">
        <v>156</v>
      </c>
      <c r="AU70">
        <v>8</v>
      </c>
      <c r="AV70">
        <v>0.93</v>
      </c>
      <c r="AW70">
        <v>2.56</v>
      </c>
      <c r="AX70">
        <v>5</v>
      </c>
      <c r="AY70" t="s">
        <v>35</v>
      </c>
      <c r="AZ70" t="s">
        <v>157</v>
      </c>
      <c r="BA70" t="s">
        <v>158</v>
      </c>
      <c r="BB70">
        <v>3</v>
      </c>
      <c r="BC70">
        <v>0.35</v>
      </c>
      <c r="BD70">
        <v>0.96</v>
      </c>
      <c r="BE70">
        <v>6</v>
      </c>
      <c r="BF70" t="s">
        <v>32</v>
      </c>
      <c r="BG70" t="s">
        <v>159</v>
      </c>
      <c r="BH70" t="s">
        <v>160</v>
      </c>
      <c r="BI70">
        <v>3</v>
      </c>
      <c r="BJ70">
        <v>0.35</v>
      </c>
      <c r="BK70">
        <v>0.96</v>
      </c>
      <c r="BL70">
        <v>7</v>
      </c>
      <c r="BM70" t="s">
        <v>32</v>
      </c>
      <c r="BN70" t="s">
        <v>161</v>
      </c>
      <c r="BO70" t="s">
        <v>162</v>
      </c>
      <c r="BP70">
        <v>0</v>
      </c>
      <c r="BQ70">
        <v>0</v>
      </c>
      <c r="BR70">
        <v>0</v>
      </c>
      <c r="BS70">
        <v>8</v>
      </c>
      <c r="BT70" t="s">
        <v>32</v>
      </c>
      <c r="BU70" t="s">
        <v>163</v>
      </c>
      <c r="BV70" t="s">
        <v>164</v>
      </c>
      <c r="BW70">
        <v>2</v>
      </c>
      <c r="BX70">
        <v>0.23</v>
      </c>
      <c r="BY70">
        <v>0.64</v>
      </c>
      <c r="BZ70">
        <v>9</v>
      </c>
      <c r="CA70" t="s">
        <v>32</v>
      </c>
      <c r="CB70" t="s">
        <v>165</v>
      </c>
      <c r="CC70" t="s">
        <v>166</v>
      </c>
      <c r="CD70">
        <v>33</v>
      </c>
      <c r="CE70">
        <v>3.84</v>
      </c>
      <c r="CF70">
        <v>10.58</v>
      </c>
      <c r="CG70">
        <v>10</v>
      </c>
      <c r="CH70" t="s">
        <v>32</v>
      </c>
      <c r="CI70" t="s">
        <v>167</v>
      </c>
      <c r="CJ70" t="s">
        <v>168</v>
      </c>
      <c r="CK70">
        <v>3</v>
      </c>
      <c r="CL70">
        <v>0.35</v>
      </c>
      <c r="CM70">
        <v>0.96</v>
      </c>
      <c r="CN70">
        <v>11</v>
      </c>
      <c r="CO70" t="s">
        <v>32</v>
      </c>
      <c r="CP70" t="s">
        <v>169</v>
      </c>
      <c r="CQ70" t="s">
        <v>168</v>
      </c>
      <c r="CR70">
        <v>116</v>
      </c>
      <c r="CS70">
        <v>13.49</v>
      </c>
      <c r="CT70">
        <v>37.18</v>
      </c>
    </row>
    <row r="71" spans="1:98" x14ac:dyDescent="0.15">
      <c r="A71" t="s">
        <v>28</v>
      </c>
      <c r="B71" t="s">
        <v>29</v>
      </c>
      <c r="C71">
        <v>2</v>
      </c>
      <c r="D71" t="s">
        <v>49</v>
      </c>
      <c r="E71">
        <v>25</v>
      </c>
      <c r="F71" t="s">
        <v>53</v>
      </c>
      <c r="G71">
        <v>3</v>
      </c>
      <c r="H71">
        <v>1104</v>
      </c>
      <c r="I71">
        <v>722</v>
      </c>
      <c r="J71">
        <v>65.400000000000006</v>
      </c>
      <c r="K71">
        <v>382</v>
      </c>
      <c r="L71">
        <v>34.6</v>
      </c>
      <c r="M71">
        <v>0</v>
      </c>
      <c r="N71">
        <v>0</v>
      </c>
      <c r="O71">
        <v>0</v>
      </c>
      <c r="P71">
        <v>16</v>
      </c>
      <c r="Q71">
        <v>1.45</v>
      </c>
      <c r="R71">
        <v>4.1900000000000004</v>
      </c>
      <c r="S71">
        <v>366</v>
      </c>
      <c r="T71">
        <v>33.15</v>
      </c>
      <c r="U71">
        <v>95.81</v>
      </c>
      <c r="V71">
        <v>1</v>
      </c>
      <c r="W71" t="s">
        <v>32</v>
      </c>
      <c r="X71" t="s">
        <v>153</v>
      </c>
      <c r="Y71" t="s">
        <v>154</v>
      </c>
      <c r="Z71">
        <v>5</v>
      </c>
      <c r="AA71">
        <v>0.45</v>
      </c>
      <c r="AB71">
        <v>1.37</v>
      </c>
      <c r="AC71">
        <v>2</v>
      </c>
      <c r="AD71" t="s">
        <v>35</v>
      </c>
      <c r="AE71" t="s">
        <v>36</v>
      </c>
      <c r="AF71" t="s">
        <v>37</v>
      </c>
      <c r="AG71">
        <v>100</v>
      </c>
      <c r="AH71">
        <v>9.06</v>
      </c>
      <c r="AI71">
        <v>27.32</v>
      </c>
      <c r="AJ71">
        <v>3</v>
      </c>
      <c r="AK71" t="s">
        <v>32</v>
      </c>
      <c r="AL71" t="s">
        <v>33</v>
      </c>
      <c r="AM71" t="s">
        <v>34</v>
      </c>
      <c r="AN71">
        <v>64</v>
      </c>
      <c r="AO71">
        <v>5.8</v>
      </c>
      <c r="AP71">
        <v>17.489999999999998</v>
      </c>
      <c r="AQ71">
        <v>4</v>
      </c>
      <c r="AR71" t="s">
        <v>32</v>
      </c>
      <c r="AS71" t="s">
        <v>155</v>
      </c>
      <c r="AT71" t="s">
        <v>156</v>
      </c>
      <c r="AU71">
        <v>8</v>
      </c>
      <c r="AV71">
        <v>0.72</v>
      </c>
      <c r="AW71">
        <v>2.19</v>
      </c>
      <c r="AX71">
        <v>5</v>
      </c>
      <c r="AY71" t="s">
        <v>35</v>
      </c>
      <c r="AZ71" t="s">
        <v>157</v>
      </c>
      <c r="BA71" t="s">
        <v>158</v>
      </c>
      <c r="BB71">
        <v>2</v>
      </c>
      <c r="BC71">
        <v>0.18</v>
      </c>
      <c r="BD71">
        <v>0.55000000000000004</v>
      </c>
      <c r="BE71">
        <v>6</v>
      </c>
      <c r="BF71" t="s">
        <v>32</v>
      </c>
      <c r="BG71" t="s">
        <v>159</v>
      </c>
      <c r="BH71" t="s">
        <v>160</v>
      </c>
      <c r="BI71">
        <v>3</v>
      </c>
      <c r="BJ71">
        <v>0.27</v>
      </c>
      <c r="BK71">
        <v>0.82</v>
      </c>
      <c r="BL71">
        <v>7</v>
      </c>
      <c r="BM71" t="s">
        <v>32</v>
      </c>
      <c r="BN71" t="s">
        <v>161</v>
      </c>
      <c r="BO71" t="s">
        <v>162</v>
      </c>
      <c r="BP71">
        <v>1</v>
      </c>
      <c r="BQ71">
        <v>0.09</v>
      </c>
      <c r="BR71">
        <v>0.27</v>
      </c>
      <c r="BS71">
        <v>8</v>
      </c>
      <c r="BT71" t="s">
        <v>32</v>
      </c>
      <c r="BU71" t="s">
        <v>163</v>
      </c>
      <c r="BV71" t="s">
        <v>164</v>
      </c>
      <c r="BW71">
        <v>3</v>
      </c>
      <c r="BX71">
        <v>0.27</v>
      </c>
      <c r="BY71">
        <v>0.82</v>
      </c>
      <c r="BZ71">
        <v>9</v>
      </c>
      <c r="CA71" t="s">
        <v>32</v>
      </c>
      <c r="CB71" t="s">
        <v>165</v>
      </c>
      <c r="CC71" t="s">
        <v>166</v>
      </c>
      <c r="CD71">
        <v>60</v>
      </c>
      <c r="CE71">
        <v>5.43</v>
      </c>
      <c r="CF71">
        <v>16.39</v>
      </c>
      <c r="CG71">
        <v>10</v>
      </c>
      <c r="CH71" t="s">
        <v>32</v>
      </c>
      <c r="CI71" t="s">
        <v>167</v>
      </c>
      <c r="CJ71" t="s">
        <v>168</v>
      </c>
      <c r="CK71">
        <v>5</v>
      </c>
      <c r="CL71">
        <v>0.45</v>
      </c>
      <c r="CM71">
        <v>1.37</v>
      </c>
      <c r="CN71">
        <v>11</v>
      </c>
      <c r="CO71" t="s">
        <v>32</v>
      </c>
      <c r="CP71" t="s">
        <v>169</v>
      </c>
      <c r="CQ71" t="s">
        <v>168</v>
      </c>
      <c r="CR71">
        <v>115</v>
      </c>
      <c r="CS71">
        <v>10.42</v>
      </c>
      <c r="CT71">
        <v>31.42</v>
      </c>
    </row>
    <row r="72" spans="1:98" x14ac:dyDescent="0.15">
      <c r="A72" t="s">
        <v>28</v>
      </c>
      <c r="B72" t="s">
        <v>29</v>
      </c>
      <c r="C72">
        <v>2</v>
      </c>
      <c r="D72" t="s">
        <v>49</v>
      </c>
      <c r="E72">
        <v>25</v>
      </c>
      <c r="F72" t="s">
        <v>53</v>
      </c>
      <c r="G72">
        <v>4</v>
      </c>
      <c r="H72">
        <v>1215</v>
      </c>
      <c r="I72">
        <v>769</v>
      </c>
      <c r="J72">
        <v>63.29</v>
      </c>
      <c r="K72">
        <v>446</v>
      </c>
      <c r="L72">
        <v>36.71</v>
      </c>
      <c r="M72">
        <v>8</v>
      </c>
      <c r="N72">
        <v>0.66</v>
      </c>
      <c r="O72">
        <v>1.79</v>
      </c>
      <c r="P72">
        <v>8</v>
      </c>
      <c r="Q72">
        <v>0.66</v>
      </c>
      <c r="R72">
        <v>1.79</v>
      </c>
      <c r="S72">
        <v>430</v>
      </c>
      <c r="T72">
        <v>35.39</v>
      </c>
      <c r="U72">
        <v>96.41</v>
      </c>
      <c r="V72">
        <v>1</v>
      </c>
      <c r="W72" t="s">
        <v>32</v>
      </c>
      <c r="X72" t="s">
        <v>153</v>
      </c>
      <c r="Y72" t="s">
        <v>154</v>
      </c>
      <c r="Z72">
        <v>11</v>
      </c>
      <c r="AA72">
        <v>0.91</v>
      </c>
      <c r="AB72">
        <v>2.56</v>
      </c>
      <c r="AC72">
        <v>2</v>
      </c>
      <c r="AD72" t="s">
        <v>35</v>
      </c>
      <c r="AE72" t="s">
        <v>36</v>
      </c>
      <c r="AF72" t="s">
        <v>37</v>
      </c>
      <c r="AG72">
        <v>90</v>
      </c>
      <c r="AH72">
        <v>7.41</v>
      </c>
      <c r="AI72">
        <v>20.93</v>
      </c>
      <c r="AJ72">
        <v>3</v>
      </c>
      <c r="AK72" t="s">
        <v>32</v>
      </c>
      <c r="AL72" t="s">
        <v>33</v>
      </c>
      <c r="AM72" t="s">
        <v>34</v>
      </c>
      <c r="AN72">
        <v>69</v>
      </c>
      <c r="AO72">
        <v>5.68</v>
      </c>
      <c r="AP72">
        <v>16.05</v>
      </c>
      <c r="AQ72">
        <v>4</v>
      </c>
      <c r="AR72" t="s">
        <v>32</v>
      </c>
      <c r="AS72" t="s">
        <v>155</v>
      </c>
      <c r="AT72" t="s">
        <v>156</v>
      </c>
      <c r="AU72">
        <v>32</v>
      </c>
      <c r="AV72">
        <v>2.63</v>
      </c>
      <c r="AW72">
        <v>7.44</v>
      </c>
      <c r="AX72">
        <v>5</v>
      </c>
      <c r="AY72" t="s">
        <v>35</v>
      </c>
      <c r="AZ72" t="s">
        <v>157</v>
      </c>
      <c r="BA72" t="s">
        <v>158</v>
      </c>
      <c r="BB72">
        <v>5</v>
      </c>
      <c r="BC72">
        <v>0.41</v>
      </c>
      <c r="BD72">
        <v>1.1599999999999999</v>
      </c>
      <c r="BE72">
        <v>6</v>
      </c>
      <c r="BF72" t="s">
        <v>32</v>
      </c>
      <c r="BG72" t="s">
        <v>159</v>
      </c>
      <c r="BH72" t="s">
        <v>160</v>
      </c>
      <c r="BI72">
        <v>4</v>
      </c>
      <c r="BJ72">
        <v>0.33</v>
      </c>
      <c r="BK72">
        <v>0.93</v>
      </c>
      <c r="BL72">
        <v>7</v>
      </c>
      <c r="BM72" t="s">
        <v>32</v>
      </c>
      <c r="BN72" t="s">
        <v>161</v>
      </c>
      <c r="BO72" t="s">
        <v>162</v>
      </c>
      <c r="BP72">
        <v>1</v>
      </c>
      <c r="BQ72">
        <v>0.08</v>
      </c>
      <c r="BR72">
        <v>0.23</v>
      </c>
      <c r="BS72">
        <v>8</v>
      </c>
      <c r="BT72" t="s">
        <v>32</v>
      </c>
      <c r="BU72" t="s">
        <v>163</v>
      </c>
      <c r="BV72" t="s">
        <v>164</v>
      </c>
      <c r="BW72">
        <v>2</v>
      </c>
      <c r="BX72">
        <v>0.16</v>
      </c>
      <c r="BY72">
        <v>0.47</v>
      </c>
      <c r="BZ72">
        <v>9</v>
      </c>
      <c r="CA72" t="s">
        <v>32</v>
      </c>
      <c r="CB72" t="s">
        <v>165</v>
      </c>
      <c r="CC72" t="s">
        <v>166</v>
      </c>
      <c r="CD72">
        <v>49</v>
      </c>
      <c r="CE72">
        <v>4.03</v>
      </c>
      <c r="CF72">
        <v>11.4</v>
      </c>
      <c r="CG72">
        <v>10</v>
      </c>
      <c r="CH72" t="s">
        <v>32</v>
      </c>
      <c r="CI72" t="s">
        <v>167</v>
      </c>
      <c r="CJ72" t="s">
        <v>168</v>
      </c>
      <c r="CK72">
        <v>4</v>
      </c>
      <c r="CL72">
        <v>0.33</v>
      </c>
      <c r="CM72">
        <v>0.93</v>
      </c>
      <c r="CN72">
        <v>11</v>
      </c>
      <c r="CO72" t="s">
        <v>32</v>
      </c>
      <c r="CP72" t="s">
        <v>169</v>
      </c>
      <c r="CQ72" t="s">
        <v>168</v>
      </c>
      <c r="CR72">
        <v>163</v>
      </c>
      <c r="CS72">
        <v>13.42</v>
      </c>
      <c r="CT72">
        <v>37.909999999999997</v>
      </c>
    </row>
    <row r="73" spans="1:98" x14ac:dyDescent="0.15">
      <c r="A73" t="s">
        <v>28</v>
      </c>
      <c r="B73" t="s">
        <v>29</v>
      </c>
      <c r="C73">
        <v>2</v>
      </c>
      <c r="D73" t="s">
        <v>49</v>
      </c>
      <c r="E73">
        <v>25</v>
      </c>
      <c r="F73" t="s">
        <v>53</v>
      </c>
      <c r="G73">
        <v>5</v>
      </c>
      <c r="H73">
        <v>649</v>
      </c>
      <c r="I73">
        <v>446</v>
      </c>
      <c r="J73">
        <v>68.72</v>
      </c>
      <c r="K73">
        <v>203</v>
      </c>
      <c r="L73">
        <v>31.28</v>
      </c>
      <c r="M73">
        <v>6</v>
      </c>
      <c r="N73">
        <v>0.92</v>
      </c>
      <c r="O73">
        <v>2.96</v>
      </c>
      <c r="P73">
        <v>1</v>
      </c>
      <c r="Q73">
        <v>0.15</v>
      </c>
      <c r="R73">
        <v>0.49</v>
      </c>
      <c r="S73">
        <v>196</v>
      </c>
      <c r="T73">
        <v>30.2</v>
      </c>
      <c r="U73">
        <v>96.55</v>
      </c>
      <c r="V73">
        <v>1</v>
      </c>
      <c r="W73" t="s">
        <v>32</v>
      </c>
      <c r="X73" t="s">
        <v>153</v>
      </c>
      <c r="Y73" t="s">
        <v>154</v>
      </c>
      <c r="Z73">
        <v>5</v>
      </c>
      <c r="AA73">
        <v>0.77</v>
      </c>
      <c r="AB73">
        <v>2.5499999999999998</v>
      </c>
      <c r="AC73">
        <v>2</v>
      </c>
      <c r="AD73" t="s">
        <v>35</v>
      </c>
      <c r="AE73" t="s">
        <v>36</v>
      </c>
      <c r="AF73" t="s">
        <v>37</v>
      </c>
      <c r="AG73">
        <v>81</v>
      </c>
      <c r="AH73">
        <v>12.48</v>
      </c>
      <c r="AI73">
        <v>41.33</v>
      </c>
      <c r="AJ73">
        <v>3</v>
      </c>
      <c r="AK73" t="s">
        <v>32</v>
      </c>
      <c r="AL73" t="s">
        <v>33</v>
      </c>
      <c r="AM73" t="s">
        <v>34</v>
      </c>
      <c r="AN73">
        <v>23</v>
      </c>
      <c r="AO73">
        <v>3.54</v>
      </c>
      <c r="AP73">
        <v>11.73</v>
      </c>
      <c r="AQ73">
        <v>4</v>
      </c>
      <c r="AR73" t="s">
        <v>32</v>
      </c>
      <c r="AS73" t="s">
        <v>155</v>
      </c>
      <c r="AT73" t="s">
        <v>156</v>
      </c>
      <c r="AU73">
        <v>4</v>
      </c>
      <c r="AV73">
        <v>0.62</v>
      </c>
      <c r="AW73">
        <v>2.04</v>
      </c>
      <c r="AX73">
        <v>5</v>
      </c>
      <c r="AY73" t="s">
        <v>35</v>
      </c>
      <c r="AZ73" t="s">
        <v>157</v>
      </c>
      <c r="BA73" t="s">
        <v>158</v>
      </c>
      <c r="BB73">
        <v>2</v>
      </c>
      <c r="BC73">
        <v>0.31</v>
      </c>
      <c r="BD73">
        <v>1.02</v>
      </c>
      <c r="BE73">
        <v>6</v>
      </c>
      <c r="BF73" t="s">
        <v>32</v>
      </c>
      <c r="BG73" t="s">
        <v>159</v>
      </c>
      <c r="BH73" t="s">
        <v>160</v>
      </c>
      <c r="BI73">
        <v>2</v>
      </c>
      <c r="BJ73">
        <v>0.31</v>
      </c>
      <c r="BK73">
        <v>1.02</v>
      </c>
      <c r="BL73">
        <v>7</v>
      </c>
      <c r="BM73" t="s">
        <v>32</v>
      </c>
      <c r="BN73" t="s">
        <v>161</v>
      </c>
      <c r="BO73" t="s">
        <v>162</v>
      </c>
      <c r="BP73">
        <v>4</v>
      </c>
      <c r="BQ73">
        <v>0.62</v>
      </c>
      <c r="BR73">
        <v>2.04</v>
      </c>
      <c r="BS73">
        <v>8</v>
      </c>
      <c r="BT73" t="s">
        <v>32</v>
      </c>
      <c r="BU73" t="s">
        <v>163</v>
      </c>
      <c r="BV73" t="s">
        <v>164</v>
      </c>
      <c r="BW73">
        <v>0</v>
      </c>
      <c r="BX73">
        <v>0</v>
      </c>
      <c r="BY73">
        <v>0</v>
      </c>
      <c r="BZ73">
        <v>9</v>
      </c>
      <c r="CA73" t="s">
        <v>32</v>
      </c>
      <c r="CB73" t="s">
        <v>165</v>
      </c>
      <c r="CC73" t="s">
        <v>166</v>
      </c>
      <c r="CD73">
        <v>15</v>
      </c>
      <c r="CE73">
        <v>2.31</v>
      </c>
      <c r="CF73">
        <v>7.65</v>
      </c>
      <c r="CG73">
        <v>10</v>
      </c>
      <c r="CH73" t="s">
        <v>32</v>
      </c>
      <c r="CI73" t="s">
        <v>167</v>
      </c>
      <c r="CJ73" t="s">
        <v>168</v>
      </c>
      <c r="CK73">
        <v>1</v>
      </c>
      <c r="CL73">
        <v>0.15</v>
      </c>
      <c r="CM73">
        <v>0.51</v>
      </c>
      <c r="CN73">
        <v>11</v>
      </c>
      <c r="CO73" t="s">
        <v>32</v>
      </c>
      <c r="CP73" t="s">
        <v>169</v>
      </c>
      <c r="CQ73" t="s">
        <v>168</v>
      </c>
      <c r="CR73">
        <v>59</v>
      </c>
      <c r="CS73">
        <v>9.09</v>
      </c>
      <c r="CT73">
        <v>30.1</v>
      </c>
    </row>
    <row r="74" spans="1:98" x14ac:dyDescent="0.15">
      <c r="A74" t="s">
        <v>28</v>
      </c>
      <c r="B74" t="s">
        <v>29</v>
      </c>
      <c r="C74">
        <v>2</v>
      </c>
      <c r="D74" t="s">
        <v>49</v>
      </c>
      <c r="E74">
        <v>25</v>
      </c>
      <c r="F74" t="s">
        <v>53</v>
      </c>
      <c r="G74">
        <v>6</v>
      </c>
      <c r="H74">
        <v>672</v>
      </c>
      <c r="I74">
        <v>482</v>
      </c>
      <c r="J74">
        <v>71.73</v>
      </c>
      <c r="K74">
        <v>190</v>
      </c>
      <c r="L74">
        <v>28.27</v>
      </c>
      <c r="M74">
        <v>5</v>
      </c>
      <c r="N74">
        <v>0.74</v>
      </c>
      <c r="O74">
        <v>2.63</v>
      </c>
      <c r="P74">
        <v>7</v>
      </c>
      <c r="Q74">
        <v>1.04</v>
      </c>
      <c r="R74">
        <v>3.68</v>
      </c>
      <c r="S74">
        <v>178</v>
      </c>
      <c r="T74">
        <v>26.49</v>
      </c>
      <c r="U74">
        <v>93.68</v>
      </c>
      <c r="V74">
        <v>1</v>
      </c>
      <c r="W74" t="s">
        <v>32</v>
      </c>
      <c r="X74" t="s">
        <v>153</v>
      </c>
      <c r="Y74" t="s">
        <v>154</v>
      </c>
      <c r="Z74">
        <v>1</v>
      </c>
      <c r="AA74">
        <v>0.15</v>
      </c>
      <c r="AB74">
        <v>0.56000000000000005</v>
      </c>
      <c r="AC74">
        <v>2</v>
      </c>
      <c r="AD74" t="s">
        <v>35</v>
      </c>
      <c r="AE74" t="s">
        <v>36</v>
      </c>
      <c r="AF74" t="s">
        <v>37</v>
      </c>
      <c r="AG74">
        <v>64</v>
      </c>
      <c r="AH74">
        <v>9.52</v>
      </c>
      <c r="AI74">
        <v>35.96</v>
      </c>
      <c r="AJ74">
        <v>3</v>
      </c>
      <c r="AK74" t="s">
        <v>32</v>
      </c>
      <c r="AL74" t="s">
        <v>33</v>
      </c>
      <c r="AM74" t="s">
        <v>34</v>
      </c>
      <c r="AN74">
        <v>35</v>
      </c>
      <c r="AO74">
        <v>5.21</v>
      </c>
      <c r="AP74">
        <v>19.66</v>
      </c>
      <c r="AQ74">
        <v>4</v>
      </c>
      <c r="AR74" t="s">
        <v>32</v>
      </c>
      <c r="AS74" t="s">
        <v>155</v>
      </c>
      <c r="AT74" t="s">
        <v>156</v>
      </c>
      <c r="AU74">
        <v>7</v>
      </c>
      <c r="AV74">
        <v>1.04</v>
      </c>
      <c r="AW74">
        <v>3.93</v>
      </c>
      <c r="AX74">
        <v>5</v>
      </c>
      <c r="AY74" t="s">
        <v>35</v>
      </c>
      <c r="AZ74" t="s">
        <v>157</v>
      </c>
      <c r="BA74" t="s">
        <v>158</v>
      </c>
      <c r="BB74">
        <v>2</v>
      </c>
      <c r="BC74">
        <v>0.3</v>
      </c>
      <c r="BD74">
        <v>1.1200000000000001</v>
      </c>
      <c r="BE74">
        <v>6</v>
      </c>
      <c r="BF74" t="s">
        <v>32</v>
      </c>
      <c r="BG74" t="s">
        <v>159</v>
      </c>
      <c r="BH74" t="s">
        <v>160</v>
      </c>
      <c r="BI74">
        <v>2</v>
      </c>
      <c r="BJ74">
        <v>0.3</v>
      </c>
      <c r="BK74">
        <v>1.1200000000000001</v>
      </c>
      <c r="BL74">
        <v>7</v>
      </c>
      <c r="BM74" t="s">
        <v>32</v>
      </c>
      <c r="BN74" t="s">
        <v>161</v>
      </c>
      <c r="BO74" t="s">
        <v>162</v>
      </c>
      <c r="BP74">
        <v>1</v>
      </c>
      <c r="BQ74">
        <v>0.15</v>
      </c>
      <c r="BR74">
        <v>0.56000000000000005</v>
      </c>
      <c r="BS74">
        <v>8</v>
      </c>
      <c r="BT74" t="s">
        <v>32</v>
      </c>
      <c r="BU74" t="s">
        <v>163</v>
      </c>
      <c r="BV74" t="s">
        <v>164</v>
      </c>
      <c r="BW74">
        <v>1</v>
      </c>
      <c r="BX74">
        <v>0.15</v>
      </c>
      <c r="BY74">
        <v>0.56000000000000005</v>
      </c>
      <c r="BZ74">
        <v>9</v>
      </c>
      <c r="CA74" t="s">
        <v>32</v>
      </c>
      <c r="CB74" t="s">
        <v>165</v>
      </c>
      <c r="CC74" t="s">
        <v>166</v>
      </c>
      <c r="CD74">
        <v>15</v>
      </c>
      <c r="CE74">
        <v>2.23</v>
      </c>
      <c r="CF74">
        <v>8.43</v>
      </c>
      <c r="CG74">
        <v>10</v>
      </c>
      <c r="CH74" t="s">
        <v>32</v>
      </c>
      <c r="CI74" t="s">
        <v>167</v>
      </c>
      <c r="CJ74" t="s">
        <v>168</v>
      </c>
      <c r="CK74">
        <v>0</v>
      </c>
      <c r="CL74">
        <v>0</v>
      </c>
      <c r="CM74">
        <v>0</v>
      </c>
      <c r="CN74">
        <v>11</v>
      </c>
      <c r="CO74" t="s">
        <v>32</v>
      </c>
      <c r="CP74" t="s">
        <v>169</v>
      </c>
      <c r="CQ74" t="s">
        <v>168</v>
      </c>
      <c r="CR74">
        <v>50</v>
      </c>
      <c r="CS74">
        <v>7.44</v>
      </c>
      <c r="CT74">
        <v>28.09</v>
      </c>
    </row>
    <row r="75" spans="1:98" x14ac:dyDescent="0.15">
      <c r="A75" t="s">
        <v>28</v>
      </c>
      <c r="B75" t="s">
        <v>29</v>
      </c>
      <c r="C75">
        <v>2</v>
      </c>
      <c r="D75" t="s">
        <v>49</v>
      </c>
      <c r="E75">
        <v>25</v>
      </c>
      <c r="F75" t="s">
        <v>53</v>
      </c>
      <c r="G75">
        <v>7</v>
      </c>
      <c r="H75">
        <v>709</v>
      </c>
      <c r="I75">
        <v>464</v>
      </c>
      <c r="J75">
        <v>65.44</v>
      </c>
      <c r="K75">
        <v>245</v>
      </c>
      <c r="L75">
        <v>34.56</v>
      </c>
      <c r="M75">
        <v>5</v>
      </c>
      <c r="N75">
        <v>0.71</v>
      </c>
      <c r="O75">
        <v>2.04</v>
      </c>
      <c r="P75">
        <v>5</v>
      </c>
      <c r="Q75">
        <v>0.71</v>
      </c>
      <c r="R75">
        <v>2.04</v>
      </c>
      <c r="S75">
        <v>235</v>
      </c>
      <c r="T75">
        <v>33.15</v>
      </c>
      <c r="U75">
        <v>95.92</v>
      </c>
      <c r="V75">
        <v>1</v>
      </c>
      <c r="W75" t="s">
        <v>32</v>
      </c>
      <c r="X75" t="s">
        <v>153</v>
      </c>
      <c r="Y75" t="s">
        <v>154</v>
      </c>
      <c r="Z75">
        <v>4</v>
      </c>
      <c r="AA75">
        <v>0.56000000000000005</v>
      </c>
      <c r="AB75">
        <v>1.7</v>
      </c>
      <c r="AC75">
        <v>2</v>
      </c>
      <c r="AD75" t="s">
        <v>35</v>
      </c>
      <c r="AE75" t="s">
        <v>36</v>
      </c>
      <c r="AF75" t="s">
        <v>37</v>
      </c>
      <c r="AG75">
        <v>55</v>
      </c>
      <c r="AH75">
        <v>7.76</v>
      </c>
      <c r="AI75">
        <v>23.4</v>
      </c>
      <c r="AJ75">
        <v>3</v>
      </c>
      <c r="AK75" t="s">
        <v>32</v>
      </c>
      <c r="AL75" t="s">
        <v>33</v>
      </c>
      <c r="AM75" t="s">
        <v>34</v>
      </c>
      <c r="AN75">
        <v>54</v>
      </c>
      <c r="AO75">
        <v>7.62</v>
      </c>
      <c r="AP75">
        <v>22.98</v>
      </c>
      <c r="AQ75">
        <v>4</v>
      </c>
      <c r="AR75" t="s">
        <v>32</v>
      </c>
      <c r="AS75" t="s">
        <v>155</v>
      </c>
      <c r="AT75" t="s">
        <v>156</v>
      </c>
      <c r="AU75">
        <v>6</v>
      </c>
      <c r="AV75">
        <v>0.85</v>
      </c>
      <c r="AW75">
        <v>2.5499999999999998</v>
      </c>
      <c r="AX75">
        <v>5</v>
      </c>
      <c r="AY75" t="s">
        <v>35</v>
      </c>
      <c r="AZ75" t="s">
        <v>157</v>
      </c>
      <c r="BA75" t="s">
        <v>158</v>
      </c>
      <c r="BB75">
        <v>1</v>
      </c>
      <c r="BC75">
        <v>0.14000000000000001</v>
      </c>
      <c r="BD75">
        <v>0.43</v>
      </c>
      <c r="BE75">
        <v>6</v>
      </c>
      <c r="BF75" t="s">
        <v>32</v>
      </c>
      <c r="BG75" t="s">
        <v>159</v>
      </c>
      <c r="BH75" t="s">
        <v>160</v>
      </c>
      <c r="BI75">
        <v>6</v>
      </c>
      <c r="BJ75">
        <v>0.85</v>
      </c>
      <c r="BK75">
        <v>2.5499999999999998</v>
      </c>
      <c r="BL75">
        <v>7</v>
      </c>
      <c r="BM75" t="s">
        <v>32</v>
      </c>
      <c r="BN75" t="s">
        <v>161</v>
      </c>
      <c r="BO75" t="s">
        <v>162</v>
      </c>
      <c r="BP75">
        <v>0</v>
      </c>
      <c r="BQ75">
        <v>0</v>
      </c>
      <c r="BR75">
        <v>0</v>
      </c>
      <c r="BS75">
        <v>8</v>
      </c>
      <c r="BT75" t="s">
        <v>32</v>
      </c>
      <c r="BU75" t="s">
        <v>163</v>
      </c>
      <c r="BV75" t="s">
        <v>164</v>
      </c>
      <c r="BW75">
        <v>0</v>
      </c>
      <c r="BX75">
        <v>0</v>
      </c>
      <c r="BY75">
        <v>0</v>
      </c>
      <c r="BZ75">
        <v>9</v>
      </c>
      <c r="CA75" t="s">
        <v>32</v>
      </c>
      <c r="CB75" t="s">
        <v>165</v>
      </c>
      <c r="CC75" t="s">
        <v>166</v>
      </c>
      <c r="CD75">
        <v>35</v>
      </c>
      <c r="CE75">
        <v>4.9400000000000004</v>
      </c>
      <c r="CF75">
        <v>14.89</v>
      </c>
      <c r="CG75">
        <v>10</v>
      </c>
      <c r="CH75" t="s">
        <v>32</v>
      </c>
      <c r="CI75" t="s">
        <v>167</v>
      </c>
      <c r="CJ75" t="s">
        <v>168</v>
      </c>
      <c r="CK75">
        <v>1</v>
      </c>
      <c r="CL75">
        <v>0.14000000000000001</v>
      </c>
      <c r="CM75">
        <v>0.43</v>
      </c>
      <c r="CN75">
        <v>11</v>
      </c>
      <c r="CO75" t="s">
        <v>32</v>
      </c>
      <c r="CP75" t="s">
        <v>169</v>
      </c>
      <c r="CQ75" t="s">
        <v>168</v>
      </c>
      <c r="CR75">
        <v>73</v>
      </c>
      <c r="CS75">
        <v>10.3</v>
      </c>
      <c r="CT75">
        <v>31.06</v>
      </c>
    </row>
    <row r="76" spans="1:98" x14ac:dyDescent="0.15">
      <c r="A76" t="s">
        <v>28</v>
      </c>
      <c r="B76" t="s">
        <v>29</v>
      </c>
      <c r="C76">
        <v>2</v>
      </c>
      <c r="D76" t="s">
        <v>49</v>
      </c>
      <c r="E76">
        <v>25</v>
      </c>
      <c r="F76" t="s">
        <v>53</v>
      </c>
      <c r="G76">
        <v>8</v>
      </c>
      <c r="H76">
        <v>919</v>
      </c>
      <c r="I76">
        <v>577</v>
      </c>
      <c r="J76">
        <v>62.79</v>
      </c>
      <c r="K76">
        <v>342</v>
      </c>
      <c r="L76">
        <v>37.21</v>
      </c>
      <c r="M76">
        <v>9</v>
      </c>
      <c r="N76">
        <v>0.98</v>
      </c>
      <c r="O76">
        <v>2.63</v>
      </c>
      <c r="P76">
        <v>7</v>
      </c>
      <c r="Q76">
        <v>0.76</v>
      </c>
      <c r="R76">
        <v>2.0499999999999998</v>
      </c>
      <c r="S76">
        <v>326</v>
      </c>
      <c r="T76">
        <v>35.47</v>
      </c>
      <c r="U76">
        <v>95.32</v>
      </c>
      <c r="V76">
        <v>1</v>
      </c>
      <c r="W76" t="s">
        <v>32</v>
      </c>
      <c r="X76" t="s">
        <v>153</v>
      </c>
      <c r="Y76" t="s">
        <v>154</v>
      </c>
      <c r="Z76">
        <v>10</v>
      </c>
      <c r="AA76">
        <v>1.0900000000000001</v>
      </c>
      <c r="AB76">
        <v>3.07</v>
      </c>
      <c r="AC76">
        <v>2</v>
      </c>
      <c r="AD76" t="s">
        <v>35</v>
      </c>
      <c r="AE76" t="s">
        <v>36</v>
      </c>
      <c r="AF76" t="s">
        <v>37</v>
      </c>
      <c r="AG76">
        <v>101</v>
      </c>
      <c r="AH76">
        <v>10.99</v>
      </c>
      <c r="AI76">
        <v>30.98</v>
      </c>
      <c r="AJ76">
        <v>3</v>
      </c>
      <c r="AK76" t="s">
        <v>32</v>
      </c>
      <c r="AL76" t="s">
        <v>33</v>
      </c>
      <c r="AM76" t="s">
        <v>34</v>
      </c>
      <c r="AN76">
        <v>41</v>
      </c>
      <c r="AO76">
        <v>4.46</v>
      </c>
      <c r="AP76">
        <v>12.58</v>
      </c>
      <c r="AQ76">
        <v>4</v>
      </c>
      <c r="AR76" t="s">
        <v>32</v>
      </c>
      <c r="AS76" t="s">
        <v>155</v>
      </c>
      <c r="AT76" t="s">
        <v>156</v>
      </c>
      <c r="AU76">
        <v>7</v>
      </c>
      <c r="AV76">
        <v>0.76</v>
      </c>
      <c r="AW76">
        <v>2.15</v>
      </c>
      <c r="AX76">
        <v>5</v>
      </c>
      <c r="AY76" t="s">
        <v>35</v>
      </c>
      <c r="AZ76" t="s">
        <v>157</v>
      </c>
      <c r="BA76" t="s">
        <v>158</v>
      </c>
      <c r="BB76">
        <v>7</v>
      </c>
      <c r="BC76">
        <v>0.76</v>
      </c>
      <c r="BD76">
        <v>2.15</v>
      </c>
      <c r="BE76">
        <v>6</v>
      </c>
      <c r="BF76" t="s">
        <v>32</v>
      </c>
      <c r="BG76" t="s">
        <v>159</v>
      </c>
      <c r="BH76" t="s">
        <v>160</v>
      </c>
      <c r="BI76">
        <v>8</v>
      </c>
      <c r="BJ76">
        <v>0.87</v>
      </c>
      <c r="BK76">
        <v>2.4500000000000002</v>
      </c>
      <c r="BL76">
        <v>7</v>
      </c>
      <c r="BM76" t="s">
        <v>32</v>
      </c>
      <c r="BN76" t="s">
        <v>161</v>
      </c>
      <c r="BO76" t="s">
        <v>162</v>
      </c>
      <c r="BP76">
        <v>1</v>
      </c>
      <c r="BQ76">
        <v>0.11</v>
      </c>
      <c r="BR76">
        <v>0.31</v>
      </c>
      <c r="BS76">
        <v>8</v>
      </c>
      <c r="BT76" t="s">
        <v>32</v>
      </c>
      <c r="BU76" t="s">
        <v>163</v>
      </c>
      <c r="BV76" t="s">
        <v>164</v>
      </c>
      <c r="BW76">
        <v>1</v>
      </c>
      <c r="BX76">
        <v>0.11</v>
      </c>
      <c r="BY76">
        <v>0.31</v>
      </c>
      <c r="BZ76">
        <v>9</v>
      </c>
      <c r="CA76" t="s">
        <v>32</v>
      </c>
      <c r="CB76" t="s">
        <v>165</v>
      </c>
      <c r="CC76" t="s">
        <v>166</v>
      </c>
      <c r="CD76">
        <v>23</v>
      </c>
      <c r="CE76">
        <v>2.5</v>
      </c>
      <c r="CF76">
        <v>7.06</v>
      </c>
      <c r="CG76">
        <v>10</v>
      </c>
      <c r="CH76" t="s">
        <v>32</v>
      </c>
      <c r="CI76" t="s">
        <v>167</v>
      </c>
      <c r="CJ76" t="s">
        <v>168</v>
      </c>
      <c r="CK76">
        <v>1</v>
      </c>
      <c r="CL76">
        <v>0.11</v>
      </c>
      <c r="CM76">
        <v>0.31</v>
      </c>
      <c r="CN76">
        <v>11</v>
      </c>
      <c r="CO76" t="s">
        <v>32</v>
      </c>
      <c r="CP76" t="s">
        <v>169</v>
      </c>
      <c r="CQ76" t="s">
        <v>168</v>
      </c>
      <c r="CR76">
        <v>126</v>
      </c>
      <c r="CS76">
        <v>13.71</v>
      </c>
      <c r="CT76">
        <v>38.65</v>
      </c>
    </row>
    <row r="77" spans="1:98" x14ac:dyDescent="0.15">
      <c r="A77" t="s">
        <v>28</v>
      </c>
      <c r="B77" t="s">
        <v>29</v>
      </c>
      <c r="C77">
        <v>2</v>
      </c>
      <c r="D77" t="s">
        <v>49</v>
      </c>
      <c r="E77">
        <v>25</v>
      </c>
      <c r="F77" t="s">
        <v>53</v>
      </c>
      <c r="G77">
        <v>9</v>
      </c>
      <c r="H77">
        <v>1060</v>
      </c>
      <c r="I77">
        <v>688</v>
      </c>
      <c r="J77">
        <v>64.91</v>
      </c>
      <c r="K77">
        <v>372</v>
      </c>
      <c r="L77">
        <v>35.090000000000003</v>
      </c>
      <c r="M77">
        <v>7</v>
      </c>
      <c r="N77">
        <v>0.66</v>
      </c>
      <c r="O77">
        <v>1.88</v>
      </c>
      <c r="P77">
        <v>10</v>
      </c>
      <c r="Q77">
        <v>0.94</v>
      </c>
      <c r="R77">
        <v>2.69</v>
      </c>
      <c r="S77">
        <v>355</v>
      </c>
      <c r="T77">
        <v>33.49</v>
      </c>
      <c r="U77">
        <v>95.43</v>
      </c>
      <c r="V77">
        <v>1</v>
      </c>
      <c r="W77" t="s">
        <v>32</v>
      </c>
      <c r="X77" t="s">
        <v>153</v>
      </c>
      <c r="Y77" t="s">
        <v>154</v>
      </c>
      <c r="Z77">
        <v>11</v>
      </c>
      <c r="AA77">
        <v>1.04</v>
      </c>
      <c r="AB77">
        <v>3.1</v>
      </c>
      <c r="AC77">
        <v>2</v>
      </c>
      <c r="AD77" t="s">
        <v>35</v>
      </c>
      <c r="AE77" t="s">
        <v>36</v>
      </c>
      <c r="AF77" t="s">
        <v>37</v>
      </c>
      <c r="AG77">
        <v>117</v>
      </c>
      <c r="AH77">
        <v>11.04</v>
      </c>
      <c r="AI77">
        <v>32.96</v>
      </c>
      <c r="AJ77">
        <v>3</v>
      </c>
      <c r="AK77" t="s">
        <v>32</v>
      </c>
      <c r="AL77" t="s">
        <v>33</v>
      </c>
      <c r="AM77" t="s">
        <v>34</v>
      </c>
      <c r="AN77">
        <v>57</v>
      </c>
      <c r="AO77">
        <v>5.38</v>
      </c>
      <c r="AP77">
        <v>16.059999999999999</v>
      </c>
      <c r="AQ77">
        <v>4</v>
      </c>
      <c r="AR77" t="s">
        <v>32</v>
      </c>
      <c r="AS77" t="s">
        <v>155</v>
      </c>
      <c r="AT77" t="s">
        <v>156</v>
      </c>
      <c r="AU77">
        <v>14</v>
      </c>
      <c r="AV77">
        <v>1.32</v>
      </c>
      <c r="AW77">
        <v>3.94</v>
      </c>
      <c r="AX77">
        <v>5</v>
      </c>
      <c r="AY77" t="s">
        <v>35</v>
      </c>
      <c r="AZ77" t="s">
        <v>157</v>
      </c>
      <c r="BA77" t="s">
        <v>158</v>
      </c>
      <c r="BB77">
        <v>2</v>
      </c>
      <c r="BC77">
        <v>0.19</v>
      </c>
      <c r="BD77">
        <v>0.56000000000000005</v>
      </c>
      <c r="BE77">
        <v>6</v>
      </c>
      <c r="BF77" t="s">
        <v>32</v>
      </c>
      <c r="BG77" t="s">
        <v>159</v>
      </c>
      <c r="BH77" t="s">
        <v>160</v>
      </c>
      <c r="BI77">
        <v>5</v>
      </c>
      <c r="BJ77">
        <v>0.47</v>
      </c>
      <c r="BK77">
        <v>1.41</v>
      </c>
      <c r="BL77">
        <v>7</v>
      </c>
      <c r="BM77" t="s">
        <v>32</v>
      </c>
      <c r="BN77" t="s">
        <v>161</v>
      </c>
      <c r="BO77" t="s">
        <v>162</v>
      </c>
      <c r="BP77">
        <v>3</v>
      </c>
      <c r="BQ77">
        <v>0.28000000000000003</v>
      </c>
      <c r="BR77">
        <v>0.85</v>
      </c>
      <c r="BS77">
        <v>8</v>
      </c>
      <c r="BT77" t="s">
        <v>32</v>
      </c>
      <c r="BU77" t="s">
        <v>163</v>
      </c>
      <c r="BV77" t="s">
        <v>164</v>
      </c>
      <c r="BW77">
        <v>0</v>
      </c>
      <c r="BX77">
        <v>0</v>
      </c>
      <c r="BY77">
        <v>0</v>
      </c>
      <c r="BZ77">
        <v>9</v>
      </c>
      <c r="CA77" t="s">
        <v>32</v>
      </c>
      <c r="CB77" t="s">
        <v>165</v>
      </c>
      <c r="CC77" t="s">
        <v>166</v>
      </c>
      <c r="CD77">
        <v>21</v>
      </c>
      <c r="CE77">
        <v>1.98</v>
      </c>
      <c r="CF77">
        <v>5.92</v>
      </c>
      <c r="CG77">
        <v>10</v>
      </c>
      <c r="CH77" t="s">
        <v>32</v>
      </c>
      <c r="CI77" t="s">
        <v>167</v>
      </c>
      <c r="CJ77" t="s">
        <v>168</v>
      </c>
      <c r="CK77">
        <v>5</v>
      </c>
      <c r="CL77">
        <v>0.47</v>
      </c>
      <c r="CM77">
        <v>1.41</v>
      </c>
      <c r="CN77">
        <v>11</v>
      </c>
      <c r="CO77" t="s">
        <v>32</v>
      </c>
      <c r="CP77" t="s">
        <v>169</v>
      </c>
      <c r="CQ77" t="s">
        <v>168</v>
      </c>
      <c r="CR77">
        <v>120</v>
      </c>
      <c r="CS77">
        <v>11.32</v>
      </c>
      <c r="CT77">
        <v>33.799999999999997</v>
      </c>
    </row>
    <row r="78" spans="1:98" x14ac:dyDescent="0.15">
      <c r="A78" t="s">
        <v>28</v>
      </c>
      <c r="B78" t="s">
        <v>29</v>
      </c>
      <c r="C78">
        <v>2</v>
      </c>
      <c r="D78" t="s">
        <v>49</v>
      </c>
      <c r="E78">
        <v>25</v>
      </c>
      <c r="F78" t="s">
        <v>53</v>
      </c>
      <c r="G78">
        <v>10</v>
      </c>
      <c r="H78">
        <v>1186</v>
      </c>
      <c r="I78">
        <v>577</v>
      </c>
      <c r="J78">
        <v>48.65</v>
      </c>
      <c r="K78">
        <v>609</v>
      </c>
      <c r="L78">
        <v>51.35</v>
      </c>
      <c r="M78">
        <v>11</v>
      </c>
      <c r="N78">
        <v>0.93</v>
      </c>
      <c r="O78">
        <v>1.81</v>
      </c>
      <c r="P78">
        <v>4</v>
      </c>
      <c r="Q78">
        <v>0.34</v>
      </c>
      <c r="R78">
        <v>0.66</v>
      </c>
      <c r="S78">
        <v>594</v>
      </c>
      <c r="T78">
        <v>50.08</v>
      </c>
      <c r="U78">
        <v>97.54</v>
      </c>
      <c r="V78">
        <v>1</v>
      </c>
      <c r="W78" t="s">
        <v>32</v>
      </c>
      <c r="X78" t="s">
        <v>153</v>
      </c>
      <c r="Y78" t="s">
        <v>154</v>
      </c>
      <c r="Z78">
        <v>21</v>
      </c>
      <c r="AA78">
        <v>1.77</v>
      </c>
      <c r="AB78">
        <v>3.54</v>
      </c>
      <c r="AC78">
        <v>2</v>
      </c>
      <c r="AD78" t="s">
        <v>35</v>
      </c>
      <c r="AE78" t="s">
        <v>36</v>
      </c>
      <c r="AF78" t="s">
        <v>37</v>
      </c>
      <c r="AG78">
        <v>134</v>
      </c>
      <c r="AH78">
        <v>11.3</v>
      </c>
      <c r="AI78">
        <v>22.56</v>
      </c>
      <c r="AJ78">
        <v>3</v>
      </c>
      <c r="AK78" t="s">
        <v>32</v>
      </c>
      <c r="AL78" t="s">
        <v>33</v>
      </c>
      <c r="AM78" t="s">
        <v>34</v>
      </c>
      <c r="AN78">
        <v>156</v>
      </c>
      <c r="AO78">
        <v>13.15</v>
      </c>
      <c r="AP78">
        <v>26.26</v>
      </c>
      <c r="AQ78">
        <v>4</v>
      </c>
      <c r="AR78" t="s">
        <v>32</v>
      </c>
      <c r="AS78" t="s">
        <v>155</v>
      </c>
      <c r="AT78" t="s">
        <v>156</v>
      </c>
      <c r="AU78">
        <v>23</v>
      </c>
      <c r="AV78">
        <v>1.94</v>
      </c>
      <c r="AW78">
        <v>3.87</v>
      </c>
      <c r="AX78">
        <v>5</v>
      </c>
      <c r="AY78" t="s">
        <v>35</v>
      </c>
      <c r="AZ78" t="s">
        <v>157</v>
      </c>
      <c r="BA78" t="s">
        <v>158</v>
      </c>
      <c r="BB78">
        <v>3</v>
      </c>
      <c r="BC78">
        <v>0.25</v>
      </c>
      <c r="BD78">
        <v>0.51</v>
      </c>
      <c r="BE78">
        <v>6</v>
      </c>
      <c r="BF78" t="s">
        <v>32</v>
      </c>
      <c r="BG78" t="s">
        <v>159</v>
      </c>
      <c r="BH78" t="s">
        <v>160</v>
      </c>
      <c r="BI78">
        <v>2</v>
      </c>
      <c r="BJ78">
        <v>0.17</v>
      </c>
      <c r="BK78">
        <v>0.34</v>
      </c>
      <c r="BL78">
        <v>7</v>
      </c>
      <c r="BM78" t="s">
        <v>32</v>
      </c>
      <c r="BN78" t="s">
        <v>161</v>
      </c>
      <c r="BO78" t="s">
        <v>162</v>
      </c>
      <c r="BP78">
        <v>3</v>
      </c>
      <c r="BQ78">
        <v>0.25</v>
      </c>
      <c r="BR78">
        <v>0.51</v>
      </c>
      <c r="BS78">
        <v>8</v>
      </c>
      <c r="BT78" t="s">
        <v>32</v>
      </c>
      <c r="BU78" t="s">
        <v>163</v>
      </c>
      <c r="BV78" t="s">
        <v>164</v>
      </c>
      <c r="BW78">
        <v>9</v>
      </c>
      <c r="BX78">
        <v>0.76</v>
      </c>
      <c r="BY78">
        <v>1.52</v>
      </c>
      <c r="BZ78">
        <v>9</v>
      </c>
      <c r="CA78" t="s">
        <v>32</v>
      </c>
      <c r="CB78" t="s">
        <v>165</v>
      </c>
      <c r="CC78" t="s">
        <v>166</v>
      </c>
      <c r="CD78">
        <v>67</v>
      </c>
      <c r="CE78">
        <v>5.65</v>
      </c>
      <c r="CF78">
        <v>11.28</v>
      </c>
      <c r="CG78">
        <v>10</v>
      </c>
      <c r="CH78" t="s">
        <v>32</v>
      </c>
      <c r="CI78" t="s">
        <v>167</v>
      </c>
      <c r="CJ78" t="s">
        <v>168</v>
      </c>
      <c r="CK78">
        <v>13</v>
      </c>
      <c r="CL78">
        <v>1.1000000000000001</v>
      </c>
      <c r="CM78">
        <v>2.19</v>
      </c>
      <c r="CN78">
        <v>11</v>
      </c>
      <c r="CO78" t="s">
        <v>32</v>
      </c>
      <c r="CP78" t="s">
        <v>169</v>
      </c>
      <c r="CQ78" t="s">
        <v>168</v>
      </c>
      <c r="CR78">
        <v>163</v>
      </c>
      <c r="CS78">
        <v>13.74</v>
      </c>
      <c r="CT78">
        <v>27.44</v>
      </c>
    </row>
    <row r="79" spans="1:98" x14ac:dyDescent="0.15">
      <c r="A79" t="s">
        <v>28</v>
      </c>
      <c r="B79" t="s">
        <v>29</v>
      </c>
      <c r="C79">
        <v>2</v>
      </c>
      <c r="D79" t="s">
        <v>49</v>
      </c>
      <c r="E79">
        <v>25</v>
      </c>
      <c r="F79" t="s">
        <v>53</v>
      </c>
      <c r="G79">
        <v>11</v>
      </c>
      <c r="H79">
        <v>997</v>
      </c>
      <c r="I79">
        <v>539</v>
      </c>
      <c r="J79">
        <v>54.06</v>
      </c>
      <c r="K79">
        <v>458</v>
      </c>
      <c r="L79">
        <v>45.94</v>
      </c>
      <c r="M79">
        <v>14</v>
      </c>
      <c r="N79">
        <v>1.4</v>
      </c>
      <c r="O79">
        <v>3.06</v>
      </c>
      <c r="P79">
        <v>2</v>
      </c>
      <c r="Q79">
        <v>0.2</v>
      </c>
      <c r="R79">
        <v>0.44</v>
      </c>
      <c r="S79">
        <v>442</v>
      </c>
      <c r="T79">
        <v>44.33</v>
      </c>
      <c r="U79">
        <v>96.51</v>
      </c>
      <c r="V79">
        <v>1</v>
      </c>
      <c r="W79" t="s">
        <v>32</v>
      </c>
      <c r="X79" t="s">
        <v>153</v>
      </c>
      <c r="Y79" t="s">
        <v>154</v>
      </c>
      <c r="Z79">
        <v>14</v>
      </c>
      <c r="AA79">
        <v>1.4</v>
      </c>
      <c r="AB79">
        <v>3.17</v>
      </c>
      <c r="AC79">
        <v>2</v>
      </c>
      <c r="AD79" t="s">
        <v>35</v>
      </c>
      <c r="AE79" t="s">
        <v>36</v>
      </c>
      <c r="AF79" t="s">
        <v>37</v>
      </c>
      <c r="AG79">
        <v>89</v>
      </c>
      <c r="AH79">
        <v>8.93</v>
      </c>
      <c r="AI79">
        <v>20.14</v>
      </c>
      <c r="AJ79">
        <v>3</v>
      </c>
      <c r="AK79" t="s">
        <v>32</v>
      </c>
      <c r="AL79" t="s">
        <v>33</v>
      </c>
      <c r="AM79" t="s">
        <v>34</v>
      </c>
      <c r="AN79">
        <v>81</v>
      </c>
      <c r="AO79">
        <v>8.1199999999999992</v>
      </c>
      <c r="AP79">
        <v>18.329999999999998</v>
      </c>
      <c r="AQ79">
        <v>4</v>
      </c>
      <c r="AR79" t="s">
        <v>32</v>
      </c>
      <c r="AS79" t="s">
        <v>155</v>
      </c>
      <c r="AT79" t="s">
        <v>156</v>
      </c>
      <c r="AU79">
        <v>16</v>
      </c>
      <c r="AV79">
        <v>1.6</v>
      </c>
      <c r="AW79">
        <v>3.62</v>
      </c>
      <c r="AX79">
        <v>5</v>
      </c>
      <c r="AY79" t="s">
        <v>35</v>
      </c>
      <c r="AZ79" t="s">
        <v>157</v>
      </c>
      <c r="BA79" t="s">
        <v>158</v>
      </c>
      <c r="BB79">
        <v>1</v>
      </c>
      <c r="BC79">
        <v>0.1</v>
      </c>
      <c r="BD79">
        <v>0.23</v>
      </c>
      <c r="BE79">
        <v>6</v>
      </c>
      <c r="BF79" t="s">
        <v>32</v>
      </c>
      <c r="BG79" t="s">
        <v>159</v>
      </c>
      <c r="BH79" t="s">
        <v>160</v>
      </c>
      <c r="BI79">
        <v>3</v>
      </c>
      <c r="BJ79">
        <v>0.3</v>
      </c>
      <c r="BK79">
        <v>0.68</v>
      </c>
      <c r="BL79">
        <v>7</v>
      </c>
      <c r="BM79" t="s">
        <v>32</v>
      </c>
      <c r="BN79" t="s">
        <v>161</v>
      </c>
      <c r="BO79" t="s">
        <v>162</v>
      </c>
      <c r="BP79">
        <v>1</v>
      </c>
      <c r="BQ79">
        <v>0.1</v>
      </c>
      <c r="BR79">
        <v>0.23</v>
      </c>
      <c r="BS79">
        <v>8</v>
      </c>
      <c r="BT79" t="s">
        <v>32</v>
      </c>
      <c r="BU79" t="s">
        <v>163</v>
      </c>
      <c r="BV79" t="s">
        <v>164</v>
      </c>
      <c r="BW79">
        <v>5</v>
      </c>
      <c r="BX79">
        <v>0.5</v>
      </c>
      <c r="BY79">
        <v>1.1299999999999999</v>
      </c>
      <c r="BZ79">
        <v>9</v>
      </c>
      <c r="CA79" t="s">
        <v>32</v>
      </c>
      <c r="CB79" t="s">
        <v>165</v>
      </c>
      <c r="CC79" t="s">
        <v>166</v>
      </c>
      <c r="CD79">
        <v>73</v>
      </c>
      <c r="CE79">
        <v>7.32</v>
      </c>
      <c r="CF79">
        <v>16.52</v>
      </c>
      <c r="CG79">
        <v>10</v>
      </c>
      <c r="CH79" t="s">
        <v>32</v>
      </c>
      <c r="CI79" t="s">
        <v>167</v>
      </c>
      <c r="CJ79" t="s">
        <v>168</v>
      </c>
      <c r="CK79">
        <v>12</v>
      </c>
      <c r="CL79">
        <v>1.2</v>
      </c>
      <c r="CM79">
        <v>2.71</v>
      </c>
      <c r="CN79">
        <v>11</v>
      </c>
      <c r="CO79" t="s">
        <v>32</v>
      </c>
      <c r="CP79" t="s">
        <v>169</v>
      </c>
      <c r="CQ79" t="s">
        <v>168</v>
      </c>
      <c r="CR79">
        <v>147</v>
      </c>
      <c r="CS79">
        <v>14.74</v>
      </c>
      <c r="CT79">
        <v>33.26</v>
      </c>
    </row>
    <row r="80" spans="1:98" x14ac:dyDescent="0.15">
      <c r="A80" t="s">
        <v>28</v>
      </c>
      <c r="B80" t="s">
        <v>29</v>
      </c>
      <c r="C80">
        <v>2</v>
      </c>
      <c r="D80" t="s">
        <v>49</v>
      </c>
      <c r="E80">
        <v>25</v>
      </c>
      <c r="F80" t="s">
        <v>53</v>
      </c>
      <c r="G80">
        <v>12</v>
      </c>
      <c r="H80">
        <v>729</v>
      </c>
      <c r="I80">
        <v>489</v>
      </c>
      <c r="J80">
        <v>67.08</v>
      </c>
      <c r="K80">
        <v>240</v>
      </c>
      <c r="L80">
        <v>32.92</v>
      </c>
      <c r="M80">
        <v>6</v>
      </c>
      <c r="N80">
        <v>0.82</v>
      </c>
      <c r="O80">
        <v>2.5</v>
      </c>
      <c r="P80">
        <v>3</v>
      </c>
      <c r="Q80">
        <v>0.41</v>
      </c>
      <c r="R80">
        <v>1.25</v>
      </c>
      <c r="S80">
        <v>231</v>
      </c>
      <c r="T80">
        <v>31.69</v>
      </c>
      <c r="U80">
        <v>96.25</v>
      </c>
      <c r="V80">
        <v>1</v>
      </c>
      <c r="W80" t="s">
        <v>32</v>
      </c>
      <c r="X80" t="s">
        <v>153</v>
      </c>
      <c r="Y80" t="s">
        <v>154</v>
      </c>
      <c r="Z80">
        <v>9</v>
      </c>
      <c r="AA80">
        <v>1.23</v>
      </c>
      <c r="AB80">
        <v>3.9</v>
      </c>
      <c r="AC80">
        <v>2</v>
      </c>
      <c r="AD80" t="s">
        <v>35</v>
      </c>
      <c r="AE80" t="s">
        <v>36</v>
      </c>
      <c r="AF80" t="s">
        <v>37</v>
      </c>
      <c r="AG80">
        <v>65</v>
      </c>
      <c r="AH80">
        <v>8.92</v>
      </c>
      <c r="AI80">
        <v>28.14</v>
      </c>
      <c r="AJ80">
        <v>3</v>
      </c>
      <c r="AK80" t="s">
        <v>32</v>
      </c>
      <c r="AL80" t="s">
        <v>33</v>
      </c>
      <c r="AM80" t="s">
        <v>34</v>
      </c>
      <c r="AN80">
        <v>22</v>
      </c>
      <c r="AO80">
        <v>3.02</v>
      </c>
      <c r="AP80">
        <v>9.52</v>
      </c>
      <c r="AQ80">
        <v>4</v>
      </c>
      <c r="AR80" t="s">
        <v>32</v>
      </c>
      <c r="AS80" t="s">
        <v>155</v>
      </c>
      <c r="AT80" t="s">
        <v>156</v>
      </c>
      <c r="AU80">
        <v>12</v>
      </c>
      <c r="AV80">
        <v>1.65</v>
      </c>
      <c r="AW80">
        <v>5.19</v>
      </c>
      <c r="AX80">
        <v>5</v>
      </c>
      <c r="AY80" t="s">
        <v>35</v>
      </c>
      <c r="AZ80" t="s">
        <v>157</v>
      </c>
      <c r="BA80" t="s">
        <v>158</v>
      </c>
      <c r="BB80">
        <v>4</v>
      </c>
      <c r="BC80">
        <v>0.55000000000000004</v>
      </c>
      <c r="BD80">
        <v>1.73</v>
      </c>
      <c r="BE80">
        <v>6</v>
      </c>
      <c r="BF80" t="s">
        <v>32</v>
      </c>
      <c r="BG80" t="s">
        <v>159</v>
      </c>
      <c r="BH80" t="s">
        <v>160</v>
      </c>
      <c r="BI80">
        <v>7</v>
      </c>
      <c r="BJ80">
        <v>0.96</v>
      </c>
      <c r="BK80">
        <v>3.03</v>
      </c>
      <c r="BL80">
        <v>7</v>
      </c>
      <c r="BM80" t="s">
        <v>32</v>
      </c>
      <c r="BN80" t="s">
        <v>161</v>
      </c>
      <c r="BO80" t="s">
        <v>162</v>
      </c>
      <c r="BP80">
        <v>0</v>
      </c>
      <c r="BQ80">
        <v>0</v>
      </c>
      <c r="BR80">
        <v>0</v>
      </c>
      <c r="BS80">
        <v>8</v>
      </c>
      <c r="BT80" t="s">
        <v>32</v>
      </c>
      <c r="BU80" t="s">
        <v>163</v>
      </c>
      <c r="BV80" t="s">
        <v>164</v>
      </c>
      <c r="BW80">
        <v>4</v>
      </c>
      <c r="BX80">
        <v>0.55000000000000004</v>
      </c>
      <c r="BY80">
        <v>1.73</v>
      </c>
      <c r="BZ80">
        <v>9</v>
      </c>
      <c r="CA80" t="s">
        <v>32</v>
      </c>
      <c r="CB80" t="s">
        <v>165</v>
      </c>
      <c r="CC80" t="s">
        <v>166</v>
      </c>
      <c r="CD80">
        <v>19</v>
      </c>
      <c r="CE80">
        <v>2.61</v>
      </c>
      <c r="CF80">
        <v>8.23</v>
      </c>
      <c r="CG80">
        <v>10</v>
      </c>
      <c r="CH80" t="s">
        <v>32</v>
      </c>
      <c r="CI80" t="s">
        <v>167</v>
      </c>
      <c r="CJ80" t="s">
        <v>168</v>
      </c>
      <c r="CK80">
        <v>8</v>
      </c>
      <c r="CL80">
        <v>1.1000000000000001</v>
      </c>
      <c r="CM80">
        <v>3.46</v>
      </c>
      <c r="CN80">
        <v>11</v>
      </c>
      <c r="CO80" t="s">
        <v>32</v>
      </c>
      <c r="CP80" t="s">
        <v>169</v>
      </c>
      <c r="CQ80" t="s">
        <v>168</v>
      </c>
      <c r="CR80">
        <v>81</v>
      </c>
      <c r="CS80">
        <v>11.11</v>
      </c>
      <c r="CT80">
        <v>35.06</v>
      </c>
    </row>
    <row r="81" spans="1:98" x14ac:dyDescent="0.15">
      <c r="A81" t="s">
        <v>28</v>
      </c>
      <c r="B81" t="s">
        <v>29</v>
      </c>
      <c r="C81">
        <v>2</v>
      </c>
      <c r="D81" t="s">
        <v>49</v>
      </c>
      <c r="E81">
        <v>25</v>
      </c>
      <c r="F81" t="s">
        <v>53</v>
      </c>
      <c r="G81">
        <v>13</v>
      </c>
      <c r="H81">
        <v>880</v>
      </c>
      <c r="I81">
        <v>644</v>
      </c>
      <c r="J81">
        <v>73.180000000000007</v>
      </c>
      <c r="K81">
        <v>236</v>
      </c>
      <c r="L81">
        <v>26.82</v>
      </c>
      <c r="M81">
        <v>0</v>
      </c>
      <c r="N81">
        <v>0</v>
      </c>
      <c r="O81">
        <v>0</v>
      </c>
      <c r="P81">
        <v>15</v>
      </c>
      <c r="Q81">
        <v>1.7</v>
      </c>
      <c r="R81">
        <v>6.36</v>
      </c>
      <c r="S81">
        <v>221</v>
      </c>
      <c r="T81">
        <v>25.11</v>
      </c>
      <c r="U81">
        <v>93.64</v>
      </c>
      <c r="V81">
        <v>1</v>
      </c>
      <c r="W81" t="s">
        <v>32</v>
      </c>
      <c r="X81" t="s">
        <v>153</v>
      </c>
      <c r="Y81" t="s">
        <v>154</v>
      </c>
      <c r="Z81">
        <v>8</v>
      </c>
      <c r="AA81">
        <v>0.91</v>
      </c>
      <c r="AB81">
        <v>3.62</v>
      </c>
      <c r="AC81">
        <v>2</v>
      </c>
      <c r="AD81" t="s">
        <v>35</v>
      </c>
      <c r="AE81" t="s">
        <v>36</v>
      </c>
      <c r="AF81" t="s">
        <v>37</v>
      </c>
      <c r="AG81">
        <v>82</v>
      </c>
      <c r="AH81">
        <v>9.32</v>
      </c>
      <c r="AI81">
        <v>37.1</v>
      </c>
      <c r="AJ81">
        <v>3</v>
      </c>
      <c r="AK81" t="s">
        <v>32</v>
      </c>
      <c r="AL81" t="s">
        <v>33</v>
      </c>
      <c r="AM81" t="s">
        <v>34</v>
      </c>
      <c r="AN81">
        <v>28</v>
      </c>
      <c r="AO81">
        <v>3.18</v>
      </c>
      <c r="AP81">
        <v>12.67</v>
      </c>
      <c r="AQ81">
        <v>4</v>
      </c>
      <c r="AR81" t="s">
        <v>32</v>
      </c>
      <c r="AS81" t="s">
        <v>155</v>
      </c>
      <c r="AT81" t="s">
        <v>156</v>
      </c>
      <c r="AU81">
        <v>5</v>
      </c>
      <c r="AV81">
        <v>0.56999999999999995</v>
      </c>
      <c r="AW81">
        <v>2.2599999999999998</v>
      </c>
      <c r="AX81">
        <v>5</v>
      </c>
      <c r="AY81" t="s">
        <v>35</v>
      </c>
      <c r="AZ81" t="s">
        <v>157</v>
      </c>
      <c r="BA81" t="s">
        <v>158</v>
      </c>
      <c r="BB81">
        <v>8</v>
      </c>
      <c r="BC81">
        <v>0.91</v>
      </c>
      <c r="BD81">
        <v>3.62</v>
      </c>
      <c r="BE81">
        <v>6</v>
      </c>
      <c r="BF81" t="s">
        <v>32</v>
      </c>
      <c r="BG81" t="s">
        <v>159</v>
      </c>
      <c r="BH81" t="s">
        <v>160</v>
      </c>
      <c r="BI81">
        <v>2</v>
      </c>
      <c r="BJ81">
        <v>0.23</v>
      </c>
      <c r="BK81">
        <v>0.9</v>
      </c>
      <c r="BL81">
        <v>7</v>
      </c>
      <c r="BM81" t="s">
        <v>32</v>
      </c>
      <c r="BN81" t="s">
        <v>161</v>
      </c>
      <c r="BO81" t="s">
        <v>162</v>
      </c>
      <c r="BP81">
        <v>0</v>
      </c>
      <c r="BQ81">
        <v>0</v>
      </c>
      <c r="BR81">
        <v>0</v>
      </c>
      <c r="BS81">
        <v>8</v>
      </c>
      <c r="BT81" t="s">
        <v>32</v>
      </c>
      <c r="BU81" t="s">
        <v>163</v>
      </c>
      <c r="BV81" t="s">
        <v>164</v>
      </c>
      <c r="BW81">
        <v>2</v>
      </c>
      <c r="BX81">
        <v>0.23</v>
      </c>
      <c r="BY81">
        <v>0.9</v>
      </c>
      <c r="BZ81">
        <v>9</v>
      </c>
      <c r="CA81" t="s">
        <v>32</v>
      </c>
      <c r="CB81" t="s">
        <v>165</v>
      </c>
      <c r="CC81" t="s">
        <v>166</v>
      </c>
      <c r="CD81">
        <v>24</v>
      </c>
      <c r="CE81">
        <v>2.73</v>
      </c>
      <c r="CF81">
        <v>10.86</v>
      </c>
      <c r="CG81">
        <v>10</v>
      </c>
      <c r="CH81" t="s">
        <v>32</v>
      </c>
      <c r="CI81" t="s">
        <v>167</v>
      </c>
      <c r="CJ81" t="s">
        <v>168</v>
      </c>
      <c r="CK81">
        <v>6</v>
      </c>
      <c r="CL81">
        <v>0.68</v>
      </c>
      <c r="CM81">
        <v>2.71</v>
      </c>
      <c r="CN81">
        <v>11</v>
      </c>
      <c r="CO81" t="s">
        <v>32</v>
      </c>
      <c r="CP81" t="s">
        <v>169</v>
      </c>
      <c r="CQ81" t="s">
        <v>168</v>
      </c>
      <c r="CR81">
        <v>56</v>
      </c>
      <c r="CS81">
        <v>6.36</v>
      </c>
      <c r="CT81">
        <v>25.34</v>
      </c>
    </row>
    <row r="82" spans="1:98" x14ac:dyDescent="0.15">
      <c r="A82" t="s">
        <v>28</v>
      </c>
      <c r="B82" t="s">
        <v>29</v>
      </c>
      <c r="C82">
        <v>1</v>
      </c>
      <c r="D82" t="s">
        <v>30</v>
      </c>
      <c r="E82">
        <v>26</v>
      </c>
      <c r="F82" t="s">
        <v>54</v>
      </c>
      <c r="G82">
        <v>1</v>
      </c>
      <c r="H82">
        <v>626</v>
      </c>
      <c r="I82">
        <v>208</v>
      </c>
      <c r="J82">
        <v>33.229999999999997</v>
      </c>
      <c r="K82">
        <v>418</v>
      </c>
      <c r="L82">
        <v>66.77</v>
      </c>
      <c r="M82">
        <v>8</v>
      </c>
      <c r="N82">
        <v>1.28</v>
      </c>
      <c r="O82">
        <v>1.91</v>
      </c>
      <c r="P82">
        <v>7</v>
      </c>
      <c r="Q82">
        <v>1.1200000000000001</v>
      </c>
      <c r="R82">
        <v>1.67</v>
      </c>
      <c r="S82">
        <v>403</v>
      </c>
      <c r="T82">
        <v>64.38</v>
      </c>
      <c r="U82">
        <v>96.41</v>
      </c>
      <c r="V82">
        <v>1</v>
      </c>
      <c r="W82" t="s">
        <v>32</v>
      </c>
      <c r="X82" t="s">
        <v>153</v>
      </c>
      <c r="Y82" t="s">
        <v>154</v>
      </c>
      <c r="Z82">
        <v>5</v>
      </c>
      <c r="AA82">
        <v>0.8</v>
      </c>
      <c r="AB82">
        <v>1.24</v>
      </c>
      <c r="AC82">
        <v>2</v>
      </c>
      <c r="AD82" t="s">
        <v>35</v>
      </c>
      <c r="AE82" t="s">
        <v>36</v>
      </c>
      <c r="AF82" t="s">
        <v>37</v>
      </c>
      <c r="AG82">
        <v>83</v>
      </c>
      <c r="AH82">
        <v>13.26</v>
      </c>
      <c r="AI82">
        <v>20.6</v>
      </c>
      <c r="AJ82">
        <v>3</v>
      </c>
      <c r="AK82" t="s">
        <v>32</v>
      </c>
      <c r="AL82" t="s">
        <v>33</v>
      </c>
      <c r="AM82" t="s">
        <v>34</v>
      </c>
      <c r="AN82">
        <v>14</v>
      </c>
      <c r="AO82">
        <v>2.2400000000000002</v>
      </c>
      <c r="AP82">
        <v>3.47</v>
      </c>
      <c r="AQ82">
        <v>4</v>
      </c>
      <c r="AR82" t="s">
        <v>32</v>
      </c>
      <c r="AS82" t="s">
        <v>155</v>
      </c>
      <c r="AT82" t="s">
        <v>156</v>
      </c>
      <c r="AU82">
        <v>9</v>
      </c>
      <c r="AV82">
        <v>1.44</v>
      </c>
      <c r="AW82">
        <v>2.23</v>
      </c>
      <c r="AX82">
        <v>5</v>
      </c>
      <c r="AY82" t="s">
        <v>35</v>
      </c>
      <c r="AZ82" t="s">
        <v>157</v>
      </c>
      <c r="BA82" t="s">
        <v>158</v>
      </c>
      <c r="BB82">
        <v>0</v>
      </c>
      <c r="BC82">
        <v>0</v>
      </c>
      <c r="BD82">
        <v>0</v>
      </c>
      <c r="BE82">
        <v>6</v>
      </c>
      <c r="BF82" t="s">
        <v>32</v>
      </c>
      <c r="BG82" t="s">
        <v>159</v>
      </c>
      <c r="BH82" t="s">
        <v>160</v>
      </c>
      <c r="BI82">
        <v>7</v>
      </c>
      <c r="BJ82">
        <v>1.1200000000000001</v>
      </c>
      <c r="BK82">
        <v>1.74</v>
      </c>
      <c r="BL82">
        <v>7</v>
      </c>
      <c r="BM82" t="s">
        <v>32</v>
      </c>
      <c r="BN82" t="s">
        <v>161</v>
      </c>
      <c r="BO82" t="s">
        <v>162</v>
      </c>
      <c r="BP82">
        <v>0</v>
      </c>
      <c r="BQ82">
        <v>0</v>
      </c>
      <c r="BR82">
        <v>0</v>
      </c>
      <c r="BS82">
        <v>8</v>
      </c>
      <c r="BT82" t="s">
        <v>32</v>
      </c>
      <c r="BU82" t="s">
        <v>163</v>
      </c>
      <c r="BV82" t="s">
        <v>164</v>
      </c>
      <c r="BW82">
        <v>1</v>
      </c>
      <c r="BX82">
        <v>0.16</v>
      </c>
      <c r="BY82">
        <v>0.25</v>
      </c>
      <c r="BZ82">
        <v>9</v>
      </c>
      <c r="CA82" t="s">
        <v>32</v>
      </c>
      <c r="CB82" t="s">
        <v>165</v>
      </c>
      <c r="CC82" t="s">
        <v>166</v>
      </c>
      <c r="CD82">
        <v>11</v>
      </c>
      <c r="CE82">
        <v>1.76</v>
      </c>
      <c r="CF82">
        <v>2.73</v>
      </c>
      <c r="CG82">
        <v>10</v>
      </c>
      <c r="CH82" t="s">
        <v>32</v>
      </c>
      <c r="CI82" t="s">
        <v>167</v>
      </c>
      <c r="CJ82" t="s">
        <v>168</v>
      </c>
      <c r="CK82">
        <v>5</v>
      </c>
      <c r="CL82">
        <v>0.8</v>
      </c>
      <c r="CM82">
        <v>1.24</v>
      </c>
      <c r="CN82">
        <v>11</v>
      </c>
      <c r="CO82" t="s">
        <v>32</v>
      </c>
      <c r="CP82" t="s">
        <v>169</v>
      </c>
      <c r="CQ82" t="s">
        <v>168</v>
      </c>
      <c r="CR82">
        <v>268</v>
      </c>
      <c r="CS82">
        <v>42.81</v>
      </c>
      <c r="CT82">
        <v>66.5</v>
      </c>
    </row>
    <row r="83" spans="1:98" x14ac:dyDescent="0.15">
      <c r="A83" t="s">
        <v>28</v>
      </c>
      <c r="B83" t="s">
        <v>29</v>
      </c>
      <c r="C83">
        <v>1</v>
      </c>
      <c r="D83" t="s">
        <v>30</v>
      </c>
      <c r="E83">
        <v>26</v>
      </c>
      <c r="F83" t="s">
        <v>54</v>
      </c>
      <c r="G83">
        <v>2</v>
      </c>
      <c r="H83">
        <v>212</v>
      </c>
      <c r="I83">
        <v>111</v>
      </c>
      <c r="J83">
        <v>52.36</v>
      </c>
      <c r="K83">
        <v>101</v>
      </c>
      <c r="L83">
        <v>47.64</v>
      </c>
      <c r="M83">
        <v>0</v>
      </c>
      <c r="N83">
        <v>0</v>
      </c>
      <c r="O83">
        <v>0</v>
      </c>
      <c r="P83">
        <v>1</v>
      </c>
      <c r="Q83">
        <v>0.47</v>
      </c>
      <c r="R83">
        <v>0.99</v>
      </c>
      <c r="S83">
        <v>100</v>
      </c>
      <c r="T83">
        <v>47.17</v>
      </c>
      <c r="U83">
        <v>99.01</v>
      </c>
      <c r="V83">
        <v>1</v>
      </c>
      <c r="W83" t="s">
        <v>32</v>
      </c>
      <c r="X83" t="s">
        <v>153</v>
      </c>
      <c r="Y83" t="s">
        <v>154</v>
      </c>
      <c r="Z83">
        <v>2</v>
      </c>
      <c r="AA83">
        <v>0.94</v>
      </c>
      <c r="AB83">
        <v>2</v>
      </c>
      <c r="AC83">
        <v>2</v>
      </c>
      <c r="AD83" t="s">
        <v>35</v>
      </c>
      <c r="AE83" t="s">
        <v>36</v>
      </c>
      <c r="AF83" t="s">
        <v>37</v>
      </c>
      <c r="AG83">
        <v>65</v>
      </c>
      <c r="AH83">
        <v>30.66</v>
      </c>
      <c r="AI83">
        <v>65</v>
      </c>
      <c r="AJ83">
        <v>3</v>
      </c>
      <c r="AK83" t="s">
        <v>32</v>
      </c>
      <c r="AL83" t="s">
        <v>33</v>
      </c>
      <c r="AM83" t="s">
        <v>34</v>
      </c>
      <c r="AN83">
        <v>1</v>
      </c>
      <c r="AO83">
        <v>0.47</v>
      </c>
      <c r="AP83">
        <v>1</v>
      </c>
      <c r="AQ83">
        <v>4</v>
      </c>
      <c r="AR83" t="s">
        <v>32</v>
      </c>
      <c r="AS83" t="s">
        <v>155</v>
      </c>
      <c r="AT83" t="s">
        <v>156</v>
      </c>
      <c r="AU83">
        <v>2</v>
      </c>
      <c r="AV83">
        <v>0.94</v>
      </c>
      <c r="AW83">
        <v>2</v>
      </c>
      <c r="AX83">
        <v>5</v>
      </c>
      <c r="AY83" t="s">
        <v>35</v>
      </c>
      <c r="AZ83" t="s">
        <v>157</v>
      </c>
      <c r="BA83" t="s">
        <v>158</v>
      </c>
      <c r="BB83">
        <v>0</v>
      </c>
      <c r="BC83">
        <v>0</v>
      </c>
      <c r="BD83">
        <v>0</v>
      </c>
      <c r="BE83">
        <v>6</v>
      </c>
      <c r="BF83" t="s">
        <v>32</v>
      </c>
      <c r="BG83" t="s">
        <v>159</v>
      </c>
      <c r="BH83" t="s">
        <v>160</v>
      </c>
      <c r="BI83">
        <v>1</v>
      </c>
      <c r="BJ83">
        <v>0.47</v>
      </c>
      <c r="BK83">
        <v>1</v>
      </c>
      <c r="BL83">
        <v>7</v>
      </c>
      <c r="BM83" t="s">
        <v>32</v>
      </c>
      <c r="BN83" t="s">
        <v>161</v>
      </c>
      <c r="BO83" t="s">
        <v>162</v>
      </c>
      <c r="BP83">
        <v>0</v>
      </c>
      <c r="BQ83">
        <v>0</v>
      </c>
      <c r="BR83">
        <v>0</v>
      </c>
      <c r="BS83">
        <v>8</v>
      </c>
      <c r="BT83" t="s">
        <v>32</v>
      </c>
      <c r="BU83" t="s">
        <v>163</v>
      </c>
      <c r="BV83" t="s">
        <v>164</v>
      </c>
      <c r="BW83">
        <v>0</v>
      </c>
      <c r="BX83">
        <v>0</v>
      </c>
      <c r="BY83">
        <v>0</v>
      </c>
      <c r="BZ83">
        <v>9</v>
      </c>
      <c r="CA83" t="s">
        <v>32</v>
      </c>
      <c r="CB83" t="s">
        <v>165</v>
      </c>
      <c r="CC83" t="s">
        <v>166</v>
      </c>
      <c r="CD83">
        <v>0</v>
      </c>
      <c r="CE83">
        <v>0</v>
      </c>
      <c r="CF83">
        <v>0</v>
      </c>
      <c r="CG83">
        <v>10</v>
      </c>
      <c r="CH83" t="s">
        <v>32</v>
      </c>
      <c r="CI83" t="s">
        <v>167</v>
      </c>
      <c r="CJ83" t="s">
        <v>168</v>
      </c>
      <c r="CK83">
        <v>0</v>
      </c>
      <c r="CL83">
        <v>0</v>
      </c>
      <c r="CM83">
        <v>0</v>
      </c>
      <c r="CN83">
        <v>11</v>
      </c>
      <c r="CO83" t="s">
        <v>32</v>
      </c>
      <c r="CP83" t="s">
        <v>169</v>
      </c>
      <c r="CQ83" t="s">
        <v>168</v>
      </c>
      <c r="CR83">
        <v>29</v>
      </c>
      <c r="CS83">
        <v>13.68</v>
      </c>
      <c r="CT83">
        <v>29</v>
      </c>
    </row>
    <row r="84" spans="1:98" x14ac:dyDescent="0.15">
      <c r="A84" t="s">
        <v>28</v>
      </c>
      <c r="B84" t="s">
        <v>29</v>
      </c>
      <c r="C84">
        <v>1</v>
      </c>
      <c r="D84" t="s">
        <v>30</v>
      </c>
      <c r="E84">
        <v>26</v>
      </c>
      <c r="F84" t="s">
        <v>54</v>
      </c>
      <c r="G84">
        <v>3</v>
      </c>
      <c r="H84">
        <v>88</v>
      </c>
      <c r="I84">
        <v>39</v>
      </c>
      <c r="J84">
        <v>44.32</v>
      </c>
      <c r="K84">
        <v>49</v>
      </c>
      <c r="L84">
        <v>55.68</v>
      </c>
      <c r="M84">
        <v>0</v>
      </c>
      <c r="N84">
        <v>0</v>
      </c>
      <c r="O84">
        <v>0</v>
      </c>
      <c r="P84">
        <v>3</v>
      </c>
      <c r="Q84">
        <v>3.41</v>
      </c>
      <c r="R84">
        <v>6.12</v>
      </c>
      <c r="S84">
        <v>46</v>
      </c>
      <c r="T84">
        <v>52.27</v>
      </c>
      <c r="U84">
        <v>93.88</v>
      </c>
      <c r="V84">
        <v>1</v>
      </c>
      <c r="W84" t="s">
        <v>32</v>
      </c>
      <c r="X84" t="s">
        <v>153</v>
      </c>
      <c r="Y84" t="s">
        <v>154</v>
      </c>
      <c r="Z84">
        <v>0</v>
      </c>
      <c r="AA84">
        <v>0</v>
      </c>
      <c r="AB84">
        <v>0</v>
      </c>
      <c r="AC84">
        <v>2</v>
      </c>
      <c r="AD84" t="s">
        <v>35</v>
      </c>
      <c r="AE84" t="s">
        <v>36</v>
      </c>
      <c r="AF84" t="s">
        <v>37</v>
      </c>
      <c r="AG84">
        <v>33</v>
      </c>
      <c r="AH84">
        <v>37.5</v>
      </c>
      <c r="AI84">
        <v>71.739999999999995</v>
      </c>
      <c r="AJ84">
        <v>3</v>
      </c>
      <c r="AK84" t="s">
        <v>32</v>
      </c>
      <c r="AL84" t="s">
        <v>33</v>
      </c>
      <c r="AM84" t="s">
        <v>34</v>
      </c>
      <c r="AN84">
        <v>1</v>
      </c>
      <c r="AO84">
        <v>1.1399999999999999</v>
      </c>
      <c r="AP84">
        <v>2.17</v>
      </c>
      <c r="AQ84">
        <v>4</v>
      </c>
      <c r="AR84" t="s">
        <v>32</v>
      </c>
      <c r="AS84" t="s">
        <v>155</v>
      </c>
      <c r="AT84" t="s">
        <v>156</v>
      </c>
      <c r="AU84">
        <v>0</v>
      </c>
      <c r="AV84">
        <v>0</v>
      </c>
      <c r="AW84">
        <v>0</v>
      </c>
      <c r="AX84">
        <v>5</v>
      </c>
      <c r="AY84" t="s">
        <v>35</v>
      </c>
      <c r="AZ84" t="s">
        <v>157</v>
      </c>
      <c r="BA84" t="s">
        <v>158</v>
      </c>
      <c r="BB84">
        <v>0</v>
      </c>
      <c r="BC84">
        <v>0</v>
      </c>
      <c r="BD84">
        <v>0</v>
      </c>
      <c r="BE84">
        <v>6</v>
      </c>
      <c r="BF84" t="s">
        <v>32</v>
      </c>
      <c r="BG84" t="s">
        <v>159</v>
      </c>
      <c r="BH84" t="s">
        <v>160</v>
      </c>
      <c r="BI84">
        <v>0</v>
      </c>
      <c r="BJ84">
        <v>0</v>
      </c>
      <c r="BK84">
        <v>0</v>
      </c>
      <c r="BL84">
        <v>7</v>
      </c>
      <c r="BM84" t="s">
        <v>32</v>
      </c>
      <c r="BN84" t="s">
        <v>161</v>
      </c>
      <c r="BO84" t="s">
        <v>162</v>
      </c>
      <c r="BP84">
        <v>0</v>
      </c>
      <c r="BQ84">
        <v>0</v>
      </c>
      <c r="BR84">
        <v>0</v>
      </c>
      <c r="BS84">
        <v>8</v>
      </c>
      <c r="BT84" t="s">
        <v>32</v>
      </c>
      <c r="BU84" t="s">
        <v>163</v>
      </c>
      <c r="BV84" t="s">
        <v>164</v>
      </c>
      <c r="BW84">
        <v>0</v>
      </c>
      <c r="BX84">
        <v>0</v>
      </c>
      <c r="BY84">
        <v>0</v>
      </c>
      <c r="BZ84">
        <v>9</v>
      </c>
      <c r="CA84" t="s">
        <v>32</v>
      </c>
      <c r="CB84" t="s">
        <v>165</v>
      </c>
      <c r="CC84" t="s">
        <v>166</v>
      </c>
      <c r="CD84">
        <v>1</v>
      </c>
      <c r="CE84">
        <v>1.1399999999999999</v>
      </c>
      <c r="CF84">
        <v>2.17</v>
      </c>
      <c r="CG84">
        <v>10</v>
      </c>
      <c r="CH84" t="s">
        <v>32</v>
      </c>
      <c r="CI84" t="s">
        <v>167</v>
      </c>
      <c r="CJ84" t="s">
        <v>168</v>
      </c>
      <c r="CK84">
        <v>0</v>
      </c>
      <c r="CL84">
        <v>0</v>
      </c>
      <c r="CM84">
        <v>0</v>
      </c>
      <c r="CN84">
        <v>11</v>
      </c>
      <c r="CO84" t="s">
        <v>32</v>
      </c>
      <c r="CP84" t="s">
        <v>169</v>
      </c>
      <c r="CQ84" t="s">
        <v>168</v>
      </c>
      <c r="CR84">
        <v>11</v>
      </c>
      <c r="CS84">
        <v>12.5</v>
      </c>
      <c r="CT84">
        <v>23.91</v>
      </c>
    </row>
    <row r="85" spans="1:98" x14ac:dyDescent="0.15">
      <c r="A85" t="s">
        <v>28</v>
      </c>
      <c r="B85" t="s">
        <v>29</v>
      </c>
      <c r="C85">
        <v>1</v>
      </c>
      <c r="D85" t="s">
        <v>30</v>
      </c>
      <c r="E85">
        <v>26</v>
      </c>
      <c r="F85" t="s">
        <v>54</v>
      </c>
      <c r="G85">
        <v>4</v>
      </c>
      <c r="H85">
        <v>112</v>
      </c>
      <c r="I85">
        <v>61</v>
      </c>
      <c r="J85">
        <v>54.46</v>
      </c>
      <c r="K85">
        <v>51</v>
      </c>
      <c r="L85">
        <v>45.54</v>
      </c>
      <c r="M85">
        <v>0</v>
      </c>
      <c r="N85">
        <v>0</v>
      </c>
      <c r="O85">
        <v>0</v>
      </c>
      <c r="P85">
        <v>3</v>
      </c>
      <c r="Q85">
        <v>2.68</v>
      </c>
      <c r="R85">
        <v>5.88</v>
      </c>
      <c r="S85">
        <v>48</v>
      </c>
      <c r="T85">
        <v>42.86</v>
      </c>
      <c r="U85">
        <v>94.12</v>
      </c>
      <c r="V85">
        <v>1</v>
      </c>
      <c r="W85" t="s">
        <v>32</v>
      </c>
      <c r="X85" t="s">
        <v>153</v>
      </c>
      <c r="Y85" t="s">
        <v>154</v>
      </c>
      <c r="Z85">
        <v>0</v>
      </c>
      <c r="AA85">
        <v>0</v>
      </c>
      <c r="AB85">
        <v>0</v>
      </c>
      <c r="AC85">
        <v>2</v>
      </c>
      <c r="AD85" t="s">
        <v>35</v>
      </c>
      <c r="AE85" t="s">
        <v>36</v>
      </c>
      <c r="AF85" t="s">
        <v>37</v>
      </c>
      <c r="AG85">
        <v>35</v>
      </c>
      <c r="AH85">
        <v>31.25</v>
      </c>
      <c r="AI85">
        <v>72.92</v>
      </c>
      <c r="AJ85">
        <v>3</v>
      </c>
      <c r="AK85" t="s">
        <v>32</v>
      </c>
      <c r="AL85" t="s">
        <v>33</v>
      </c>
      <c r="AM85" t="s">
        <v>34</v>
      </c>
      <c r="AN85">
        <v>1</v>
      </c>
      <c r="AO85">
        <v>0.89</v>
      </c>
      <c r="AP85">
        <v>2.08</v>
      </c>
      <c r="AQ85">
        <v>4</v>
      </c>
      <c r="AR85" t="s">
        <v>32</v>
      </c>
      <c r="AS85" t="s">
        <v>155</v>
      </c>
      <c r="AT85" t="s">
        <v>156</v>
      </c>
      <c r="AU85">
        <v>0</v>
      </c>
      <c r="AV85">
        <v>0</v>
      </c>
      <c r="AW85">
        <v>0</v>
      </c>
      <c r="AX85">
        <v>5</v>
      </c>
      <c r="AY85" t="s">
        <v>35</v>
      </c>
      <c r="AZ85" t="s">
        <v>157</v>
      </c>
      <c r="BA85" t="s">
        <v>158</v>
      </c>
      <c r="BB85">
        <v>0</v>
      </c>
      <c r="BC85">
        <v>0</v>
      </c>
      <c r="BD85">
        <v>0</v>
      </c>
      <c r="BE85">
        <v>6</v>
      </c>
      <c r="BF85" t="s">
        <v>32</v>
      </c>
      <c r="BG85" t="s">
        <v>159</v>
      </c>
      <c r="BH85" t="s">
        <v>160</v>
      </c>
      <c r="BI85">
        <v>0</v>
      </c>
      <c r="BJ85">
        <v>0</v>
      </c>
      <c r="BK85">
        <v>0</v>
      </c>
      <c r="BL85">
        <v>7</v>
      </c>
      <c r="BM85" t="s">
        <v>32</v>
      </c>
      <c r="BN85" t="s">
        <v>161</v>
      </c>
      <c r="BO85" t="s">
        <v>162</v>
      </c>
      <c r="BP85">
        <v>0</v>
      </c>
      <c r="BQ85">
        <v>0</v>
      </c>
      <c r="BR85">
        <v>0</v>
      </c>
      <c r="BS85">
        <v>8</v>
      </c>
      <c r="BT85" t="s">
        <v>32</v>
      </c>
      <c r="BU85" t="s">
        <v>163</v>
      </c>
      <c r="BV85" t="s">
        <v>164</v>
      </c>
      <c r="BW85">
        <v>0</v>
      </c>
      <c r="BX85">
        <v>0</v>
      </c>
      <c r="BY85">
        <v>0</v>
      </c>
      <c r="BZ85">
        <v>9</v>
      </c>
      <c r="CA85" t="s">
        <v>32</v>
      </c>
      <c r="CB85" t="s">
        <v>165</v>
      </c>
      <c r="CC85" t="s">
        <v>166</v>
      </c>
      <c r="CD85">
        <v>0</v>
      </c>
      <c r="CE85">
        <v>0</v>
      </c>
      <c r="CF85">
        <v>0</v>
      </c>
      <c r="CG85">
        <v>10</v>
      </c>
      <c r="CH85" t="s">
        <v>32</v>
      </c>
      <c r="CI85" t="s">
        <v>167</v>
      </c>
      <c r="CJ85" t="s">
        <v>168</v>
      </c>
      <c r="CK85">
        <v>0</v>
      </c>
      <c r="CL85">
        <v>0</v>
      </c>
      <c r="CM85">
        <v>0</v>
      </c>
      <c r="CN85">
        <v>11</v>
      </c>
      <c r="CO85" t="s">
        <v>32</v>
      </c>
      <c r="CP85" t="s">
        <v>169</v>
      </c>
      <c r="CQ85" t="s">
        <v>168</v>
      </c>
      <c r="CR85">
        <v>12</v>
      </c>
      <c r="CS85">
        <v>10.71</v>
      </c>
      <c r="CT85">
        <v>25</v>
      </c>
    </row>
    <row r="86" spans="1:98" x14ac:dyDescent="0.15">
      <c r="A86" t="s">
        <v>28</v>
      </c>
      <c r="B86" t="s">
        <v>29</v>
      </c>
      <c r="C86">
        <v>1</v>
      </c>
      <c r="D86" t="s">
        <v>30</v>
      </c>
      <c r="E86">
        <v>26</v>
      </c>
      <c r="F86" t="s">
        <v>54</v>
      </c>
      <c r="G86">
        <v>5</v>
      </c>
      <c r="H86">
        <v>188</v>
      </c>
      <c r="I86">
        <v>117</v>
      </c>
      <c r="J86">
        <v>62.23</v>
      </c>
      <c r="K86">
        <v>71</v>
      </c>
      <c r="L86">
        <v>37.770000000000003</v>
      </c>
      <c r="M86">
        <v>0</v>
      </c>
      <c r="N86">
        <v>0</v>
      </c>
      <c r="O86">
        <v>0</v>
      </c>
      <c r="P86">
        <v>4</v>
      </c>
      <c r="Q86">
        <v>2.13</v>
      </c>
      <c r="R86">
        <v>5.63</v>
      </c>
      <c r="S86">
        <v>67</v>
      </c>
      <c r="T86">
        <v>35.64</v>
      </c>
      <c r="U86">
        <v>94.37</v>
      </c>
      <c r="V86">
        <v>1</v>
      </c>
      <c r="W86" t="s">
        <v>32</v>
      </c>
      <c r="X86" t="s">
        <v>153</v>
      </c>
      <c r="Y86" t="s">
        <v>154</v>
      </c>
      <c r="Z86">
        <v>4</v>
      </c>
      <c r="AA86">
        <v>2.13</v>
      </c>
      <c r="AB86">
        <v>5.97</v>
      </c>
      <c r="AC86">
        <v>2</v>
      </c>
      <c r="AD86" t="s">
        <v>35</v>
      </c>
      <c r="AE86" t="s">
        <v>36</v>
      </c>
      <c r="AF86" t="s">
        <v>37</v>
      </c>
      <c r="AG86">
        <v>57</v>
      </c>
      <c r="AH86">
        <v>30.32</v>
      </c>
      <c r="AI86">
        <v>85.07</v>
      </c>
      <c r="AJ86">
        <v>3</v>
      </c>
      <c r="AK86" t="s">
        <v>32</v>
      </c>
      <c r="AL86" t="s">
        <v>33</v>
      </c>
      <c r="AM86" t="s">
        <v>34</v>
      </c>
      <c r="AN86">
        <v>1</v>
      </c>
      <c r="AO86">
        <v>0.53</v>
      </c>
      <c r="AP86">
        <v>1.49</v>
      </c>
      <c r="AQ86">
        <v>4</v>
      </c>
      <c r="AR86" t="s">
        <v>32</v>
      </c>
      <c r="AS86" t="s">
        <v>155</v>
      </c>
      <c r="AT86" t="s">
        <v>156</v>
      </c>
      <c r="AU86">
        <v>2</v>
      </c>
      <c r="AV86">
        <v>1.06</v>
      </c>
      <c r="AW86">
        <v>2.99</v>
      </c>
      <c r="AX86">
        <v>5</v>
      </c>
      <c r="AY86" t="s">
        <v>35</v>
      </c>
      <c r="AZ86" t="s">
        <v>157</v>
      </c>
      <c r="BA86" t="s">
        <v>158</v>
      </c>
      <c r="BB86">
        <v>0</v>
      </c>
      <c r="BC86">
        <v>0</v>
      </c>
      <c r="BD86">
        <v>0</v>
      </c>
      <c r="BE86">
        <v>6</v>
      </c>
      <c r="BF86" t="s">
        <v>32</v>
      </c>
      <c r="BG86" t="s">
        <v>159</v>
      </c>
      <c r="BH86" t="s">
        <v>160</v>
      </c>
      <c r="BI86">
        <v>0</v>
      </c>
      <c r="BJ86">
        <v>0</v>
      </c>
      <c r="BK86">
        <v>0</v>
      </c>
      <c r="BL86">
        <v>7</v>
      </c>
      <c r="BM86" t="s">
        <v>32</v>
      </c>
      <c r="BN86" t="s">
        <v>161</v>
      </c>
      <c r="BO86" t="s">
        <v>162</v>
      </c>
      <c r="BP86">
        <v>0</v>
      </c>
      <c r="BQ86">
        <v>0</v>
      </c>
      <c r="BR86">
        <v>0</v>
      </c>
      <c r="BS86">
        <v>8</v>
      </c>
      <c r="BT86" t="s">
        <v>32</v>
      </c>
      <c r="BU86" t="s">
        <v>163</v>
      </c>
      <c r="BV86" t="s">
        <v>164</v>
      </c>
      <c r="BW86">
        <v>0</v>
      </c>
      <c r="BX86">
        <v>0</v>
      </c>
      <c r="BY86">
        <v>0</v>
      </c>
      <c r="BZ86">
        <v>9</v>
      </c>
      <c r="CA86" t="s">
        <v>32</v>
      </c>
      <c r="CB86" t="s">
        <v>165</v>
      </c>
      <c r="CC86" t="s">
        <v>166</v>
      </c>
      <c r="CD86">
        <v>0</v>
      </c>
      <c r="CE86">
        <v>0</v>
      </c>
      <c r="CF86">
        <v>0</v>
      </c>
      <c r="CG86">
        <v>10</v>
      </c>
      <c r="CH86" t="s">
        <v>32</v>
      </c>
      <c r="CI86" t="s">
        <v>167</v>
      </c>
      <c r="CJ86" t="s">
        <v>168</v>
      </c>
      <c r="CK86">
        <v>2</v>
      </c>
      <c r="CL86">
        <v>1.06</v>
      </c>
      <c r="CM86">
        <v>2.99</v>
      </c>
      <c r="CN86">
        <v>11</v>
      </c>
      <c r="CO86" t="s">
        <v>32</v>
      </c>
      <c r="CP86" t="s">
        <v>169</v>
      </c>
      <c r="CQ86" t="s">
        <v>168</v>
      </c>
      <c r="CR86">
        <v>1</v>
      </c>
      <c r="CS86">
        <v>0.53</v>
      </c>
      <c r="CT86">
        <v>1.49</v>
      </c>
    </row>
    <row r="87" spans="1:98" x14ac:dyDescent="0.15">
      <c r="A87" t="s">
        <v>28</v>
      </c>
      <c r="B87" t="s">
        <v>29</v>
      </c>
      <c r="C87">
        <v>1</v>
      </c>
      <c r="D87" t="s">
        <v>30</v>
      </c>
      <c r="E87">
        <v>27</v>
      </c>
      <c r="F87" t="s">
        <v>55</v>
      </c>
      <c r="G87">
        <v>1</v>
      </c>
      <c r="H87">
        <v>562</v>
      </c>
      <c r="I87">
        <v>262</v>
      </c>
      <c r="J87">
        <v>46.62</v>
      </c>
      <c r="K87">
        <v>300</v>
      </c>
      <c r="L87">
        <v>53.38</v>
      </c>
      <c r="M87">
        <v>2</v>
      </c>
      <c r="N87">
        <v>0.36</v>
      </c>
      <c r="O87">
        <v>0.67</v>
      </c>
      <c r="P87">
        <v>3</v>
      </c>
      <c r="Q87">
        <v>0.53</v>
      </c>
      <c r="R87">
        <v>1</v>
      </c>
      <c r="S87">
        <v>295</v>
      </c>
      <c r="T87">
        <v>52.49</v>
      </c>
      <c r="U87">
        <v>98.33</v>
      </c>
      <c r="V87">
        <v>1</v>
      </c>
      <c r="W87" t="s">
        <v>32</v>
      </c>
      <c r="X87" t="s">
        <v>153</v>
      </c>
      <c r="Y87" t="s">
        <v>154</v>
      </c>
      <c r="Z87">
        <v>1</v>
      </c>
      <c r="AA87">
        <v>0.18</v>
      </c>
      <c r="AB87">
        <v>0.34</v>
      </c>
      <c r="AC87">
        <v>2</v>
      </c>
      <c r="AD87" t="s">
        <v>35</v>
      </c>
      <c r="AE87" t="s">
        <v>36</v>
      </c>
      <c r="AF87" t="s">
        <v>37</v>
      </c>
      <c r="AG87">
        <v>112</v>
      </c>
      <c r="AH87">
        <v>19.93</v>
      </c>
      <c r="AI87">
        <v>37.97</v>
      </c>
      <c r="AJ87">
        <v>3</v>
      </c>
      <c r="AK87" t="s">
        <v>32</v>
      </c>
      <c r="AL87" t="s">
        <v>33</v>
      </c>
      <c r="AM87" t="s">
        <v>34</v>
      </c>
      <c r="AN87">
        <v>18</v>
      </c>
      <c r="AO87">
        <v>3.2</v>
      </c>
      <c r="AP87">
        <v>6.1</v>
      </c>
      <c r="AQ87">
        <v>4</v>
      </c>
      <c r="AR87" t="s">
        <v>32</v>
      </c>
      <c r="AS87" t="s">
        <v>155</v>
      </c>
      <c r="AT87" t="s">
        <v>156</v>
      </c>
      <c r="AU87">
        <v>2</v>
      </c>
      <c r="AV87">
        <v>0.36</v>
      </c>
      <c r="AW87">
        <v>0.68</v>
      </c>
      <c r="AX87">
        <v>5</v>
      </c>
      <c r="AY87" t="s">
        <v>35</v>
      </c>
      <c r="AZ87" t="s">
        <v>157</v>
      </c>
      <c r="BA87" t="s">
        <v>158</v>
      </c>
      <c r="BB87">
        <v>1</v>
      </c>
      <c r="BC87">
        <v>0.18</v>
      </c>
      <c r="BD87">
        <v>0.34</v>
      </c>
      <c r="BE87">
        <v>6</v>
      </c>
      <c r="BF87" t="s">
        <v>32</v>
      </c>
      <c r="BG87" t="s">
        <v>159</v>
      </c>
      <c r="BH87" t="s">
        <v>160</v>
      </c>
      <c r="BI87">
        <v>2</v>
      </c>
      <c r="BJ87">
        <v>0.36</v>
      </c>
      <c r="BK87">
        <v>0.68</v>
      </c>
      <c r="BL87">
        <v>7</v>
      </c>
      <c r="BM87" t="s">
        <v>32</v>
      </c>
      <c r="BN87" t="s">
        <v>161</v>
      </c>
      <c r="BO87" t="s">
        <v>162</v>
      </c>
      <c r="BP87">
        <v>0</v>
      </c>
      <c r="BQ87">
        <v>0</v>
      </c>
      <c r="BR87">
        <v>0</v>
      </c>
      <c r="BS87">
        <v>8</v>
      </c>
      <c r="BT87" t="s">
        <v>32</v>
      </c>
      <c r="BU87" t="s">
        <v>163</v>
      </c>
      <c r="BV87" t="s">
        <v>164</v>
      </c>
      <c r="BW87">
        <v>0</v>
      </c>
      <c r="BX87">
        <v>0</v>
      </c>
      <c r="BY87">
        <v>0</v>
      </c>
      <c r="BZ87">
        <v>9</v>
      </c>
      <c r="CA87" t="s">
        <v>32</v>
      </c>
      <c r="CB87" t="s">
        <v>165</v>
      </c>
      <c r="CC87" t="s">
        <v>166</v>
      </c>
      <c r="CD87">
        <v>2</v>
      </c>
      <c r="CE87">
        <v>0.36</v>
      </c>
      <c r="CF87">
        <v>0.68</v>
      </c>
      <c r="CG87">
        <v>10</v>
      </c>
      <c r="CH87" t="s">
        <v>32</v>
      </c>
      <c r="CI87" t="s">
        <v>167</v>
      </c>
      <c r="CJ87" t="s">
        <v>168</v>
      </c>
      <c r="CK87">
        <v>0</v>
      </c>
      <c r="CL87">
        <v>0</v>
      </c>
      <c r="CM87">
        <v>0</v>
      </c>
      <c r="CN87">
        <v>11</v>
      </c>
      <c r="CO87" t="s">
        <v>32</v>
      </c>
      <c r="CP87" t="s">
        <v>169</v>
      </c>
      <c r="CQ87" t="s">
        <v>168</v>
      </c>
      <c r="CR87">
        <v>157</v>
      </c>
      <c r="CS87">
        <v>27.94</v>
      </c>
      <c r="CT87">
        <v>53.22</v>
      </c>
    </row>
    <row r="88" spans="1:98" x14ac:dyDescent="0.15">
      <c r="A88" t="s">
        <v>28</v>
      </c>
      <c r="B88" t="s">
        <v>29</v>
      </c>
      <c r="C88">
        <v>1</v>
      </c>
      <c r="D88" t="s">
        <v>30</v>
      </c>
      <c r="E88">
        <v>27</v>
      </c>
      <c r="F88" t="s">
        <v>55</v>
      </c>
      <c r="G88">
        <v>2</v>
      </c>
      <c r="H88">
        <v>425</v>
      </c>
      <c r="I88">
        <v>281</v>
      </c>
      <c r="J88">
        <v>66.12</v>
      </c>
      <c r="K88">
        <v>144</v>
      </c>
      <c r="L88">
        <v>33.880000000000003</v>
      </c>
      <c r="M88">
        <v>0</v>
      </c>
      <c r="N88">
        <v>0</v>
      </c>
      <c r="O88">
        <v>0</v>
      </c>
      <c r="P88">
        <v>1</v>
      </c>
      <c r="Q88">
        <v>0.24</v>
      </c>
      <c r="R88">
        <v>0.69</v>
      </c>
      <c r="S88">
        <v>143</v>
      </c>
      <c r="T88">
        <v>33.65</v>
      </c>
      <c r="U88">
        <v>99.31</v>
      </c>
      <c r="V88">
        <v>1</v>
      </c>
      <c r="W88" t="s">
        <v>32</v>
      </c>
      <c r="X88" t="s">
        <v>153</v>
      </c>
      <c r="Y88" t="s">
        <v>154</v>
      </c>
      <c r="Z88">
        <v>1</v>
      </c>
      <c r="AA88">
        <v>0.24</v>
      </c>
      <c r="AB88">
        <v>0.7</v>
      </c>
      <c r="AC88">
        <v>2</v>
      </c>
      <c r="AD88" t="s">
        <v>35</v>
      </c>
      <c r="AE88" t="s">
        <v>36</v>
      </c>
      <c r="AF88" t="s">
        <v>37</v>
      </c>
      <c r="AG88">
        <v>61</v>
      </c>
      <c r="AH88">
        <v>14.35</v>
      </c>
      <c r="AI88">
        <v>42.66</v>
      </c>
      <c r="AJ88">
        <v>3</v>
      </c>
      <c r="AK88" t="s">
        <v>32</v>
      </c>
      <c r="AL88" t="s">
        <v>33</v>
      </c>
      <c r="AM88" t="s">
        <v>34</v>
      </c>
      <c r="AN88">
        <v>26</v>
      </c>
      <c r="AO88">
        <v>6.12</v>
      </c>
      <c r="AP88">
        <v>18.18</v>
      </c>
      <c r="AQ88">
        <v>4</v>
      </c>
      <c r="AR88" t="s">
        <v>32</v>
      </c>
      <c r="AS88" t="s">
        <v>155</v>
      </c>
      <c r="AT88" t="s">
        <v>156</v>
      </c>
      <c r="AU88">
        <v>2</v>
      </c>
      <c r="AV88">
        <v>0.47</v>
      </c>
      <c r="AW88">
        <v>1.4</v>
      </c>
      <c r="AX88">
        <v>5</v>
      </c>
      <c r="AY88" t="s">
        <v>35</v>
      </c>
      <c r="AZ88" t="s">
        <v>157</v>
      </c>
      <c r="BA88" t="s">
        <v>158</v>
      </c>
      <c r="BB88">
        <v>6</v>
      </c>
      <c r="BC88">
        <v>1.41</v>
      </c>
      <c r="BD88">
        <v>4.2</v>
      </c>
      <c r="BE88">
        <v>6</v>
      </c>
      <c r="BF88" t="s">
        <v>32</v>
      </c>
      <c r="BG88" t="s">
        <v>159</v>
      </c>
      <c r="BH88" t="s">
        <v>160</v>
      </c>
      <c r="BI88">
        <v>0</v>
      </c>
      <c r="BJ88">
        <v>0</v>
      </c>
      <c r="BK88">
        <v>0</v>
      </c>
      <c r="BL88">
        <v>7</v>
      </c>
      <c r="BM88" t="s">
        <v>32</v>
      </c>
      <c r="BN88" t="s">
        <v>161</v>
      </c>
      <c r="BO88" t="s">
        <v>162</v>
      </c>
      <c r="BP88">
        <v>0</v>
      </c>
      <c r="BQ88">
        <v>0</v>
      </c>
      <c r="BR88">
        <v>0</v>
      </c>
      <c r="BS88">
        <v>8</v>
      </c>
      <c r="BT88" t="s">
        <v>32</v>
      </c>
      <c r="BU88" t="s">
        <v>163</v>
      </c>
      <c r="BV88" t="s">
        <v>164</v>
      </c>
      <c r="BW88">
        <v>0</v>
      </c>
      <c r="BX88">
        <v>0</v>
      </c>
      <c r="BY88">
        <v>0</v>
      </c>
      <c r="BZ88">
        <v>9</v>
      </c>
      <c r="CA88" t="s">
        <v>32</v>
      </c>
      <c r="CB88" t="s">
        <v>165</v>
      </c>
      <c r="CC88" t="s">
        <v>166</v>
      </c>
      <c r="CD88">
        <v>10</v>
      </c>
      <c r="CE88">
        <v>2.35</v>
      </c>
      <c r="CF88">
        <v>6.99</v>
      </c>
      <c r="CG88">
        <v>10</v>
      </c>
      <c r="CH88" t="s">
        <v>32</v>
      </c>
      <c r="CI88" t="s">
        <v>167</v>
      </c>
      <c r="CJ88" t="s">
        <v>168</v>
      </c>
      <c r="CK88">
        <v>0</v>
      </c>
      <c r="CL88">
        <v>0</v>
      </c>
      <c r="CM88">
        <v>0</v>
      </c>
      <c r="CN88">
        <v>11</v>
      </c>
      <c r="CO88" t="s">
        <v>32</v>
      </c>
      <c r="CP88" t="s">
        <v>169</v>
      </c>
      <c r="CQ88" t="s">
        <v>168</v>
      </c>
      <c r="CR88">
        <v>37</v>
      </c>
      <c r="CS88">
        <v>8.7100000000000009</v>
      </c>
      <c r="CT88">
        <v>25.87</v>
      </c>
    </row>
    <row r="89" spans="1:98" x14ac:dyDescent="0.15">
      <c r="A89" t="s">
        <v>28</v>
      </c>
      <c r="B89" t="s">
        <v>29</v>
      </c>
      <c r="C89">
        <v>3</v>
      </c>
      <c r="D89" t="s">
        <v>40</v>
      </c>
      <c r="E89">
        <v>28</v>
      </c>
      <c r="F89" t="s">
        <v>56</v>
      </c>
      <c r="G89">
        <v>1</v>
      </c>
      <c r="H89">
        <v>993</v>
      </c>
      <c r="I89">
        <v>304</v>
      </c>
      <c r="J89">
        <v>30.61</v>
      </c>
      <c r="K89">
        <v>689</v>
      </c>
      <c r="L89">
        <v>69.39</v>
      </c>
      <c r="M89">
        <v>11</v>
      </c>
      <c r="N89">
        <v>1.1100000000000001</v>
      </c>
      <c r="O89">
        <v>1.6</v>
      </c>
      <c r="P89">
        <v>16</v>
      </c>
      <c r="Q89">
        <v>1.61</v>
      </c>
      <c r="R89">
        <v>2.3199999999999998</v>
      </c>
      <c r="S89">
        <v>662</v>
      </c>
      <c r="T89">
        <v>66.67</v>
      </c>
      <c r="U89">
        <v>96.08</v>
      </c>
      <c r="V89">
        <v>1</v>
      </c>
      <c r="W89" t="s">
        <v>32</v>
      </c>
      <c r="X89" t="s">
        <v>153</v>
      </c>
      <c r="Y89" t="s">
        <v>154</v>
      </c>
      <c r="Z89">
        <v>3</v>
      </c>
      <c r="AA89">
        <v>0.3</v>
      </c>
      <c r="AB89">
        <v>0.45</v>
      </c>
      <c r="AC89">
        <v>2</v>
      </c>
      <c r="AD89" t="s">
        <v>35</v>
      </c>
      <c r="AE89" t="s">
        <v>36</v>
      </c>
      <c r="AF89" t="s">
        <v>37</v>
      </c>
      <c r="AG89">
        <v>301</v>
      </c>
      <c r="AH89">
        <v>30.31</v>
      </c>
      <c r="AI89">
        <v>45.47</v>
      </c>
      <c r="AJ89">
        <v>3</v>
      </c>
      <c r="AK89" t="s">
        <v>32</v>
      </c>
      <c r="AL89" t="s">
        <v>33</v>
      </c>
      <c r="AM89" t="s">
        <v>34</v>
      </c>
      <c r="AN89">
        <v>23</v>
      </c>
      <c r="AO89">
        <v>2.3199999999999998</v>
      </c>
      <c r="AP89">
        <v>3.47</v>
      </c>
      <c r="AQ89">
        <v>4</v>
      </c>
      <c r="AR89" t="s">
        <v>32</v>
      </c>
      <c r="AS89" t="s">
        <v>155</v>
      </c>
      <c r="AT89" t="s">
        <v>156</v>
      </c>
      <c r="AU89">
        <v>6</v>
      </c>
      <c r="AV89">
        <v>0.6</v>
      </c>
      <c r="AW89">
        <v>0.91</v>
      </c>
      <c r="AX89">
        <v>5</v>
      </c>
      <c r="AY89" t="s">
        <v>35</v>
      </c>
      <c r="AZ89" t="s">
        <v>157</v>
      </c>
      <c r="BA89" t="s">
        <v>158</v>
      </c>
      <c r="BB89">
        <v>1</v>
      </c>
      <c r="BC89">
        <v>0.1</v>
      </c>
      <c r="BD89">
        <v>0.15</v>
      </c>
      <c r="BE89">
        <v>6</v>
      </c>
      <c r="BF89" t="s">
        <v>32</v>
      </c>
      <c r="BG89" t="s">
        <v>159</v>
      </c>
      <c r="BH89" t="s">
        <v>160</v>
      </c>
      <c r="BI89">
        <v>1</v>
      </c>
      <c r="BJ89">
        <v>0.1</v>
      </c>
      <c r="BK89">
        <v>0.15</v>
      </c>
      <c r="BL89">
        <v>7</v>
      </c>
      <c r="BM89" t="s">
        <v>32</v>
      </c>
      <c r="BN89" t="s">
        <v>161</v>
      </c>
      <c r="BO89" t="s">
        <v>162</v>
      </c>
      <c r="BP89">
        <v>0</v>
      </c>
      <c r="BQ89">
        <v>0</v>
      </c>
      <c r="BR89">
        <v>0</v>
      </c>
      <c r="BS89">
        <v>8</v>
      </c>
      <c r="BT89" t="s">
        <v>32</v>
      </c>
      <c r="BU89" t="s">
        <v>163</v>
      </c>
      <c r="BV89" t="s">
        <v>164</v>
      </c>
      <c r="BW89">
        <v>2</v>
      </c>
      <c r="BX89">
        <v>0.2</v>
      </c>
      <c r="BY89">
        <v>0.3</v>
      </c>
      <c r="BZ89">
        <v>9</v>
      </c>
      <c r="CA89" t="s">
        <v>32</v>
      </c>
      <c r="CB89" t="s">
        <v>165</v>
      </c>
      <c r="CC89" t="s">
        <v>166</v>
      </c>
      <c r="CD89">
        <v>12</v>
      </c>
      <c r="CE89">
        <v>1.21</v>
      </c>
      <c r="CF89">
        <v>1.81</v>
      </c>
      <c r="CG89">
        <v>10</v>
      </c>
      <c r="CH89" t="s">
        <v>32</v>
      </c>
      <c r="CI89" t="s">
        <v>167</v>
      </c>
      <c r="CJ89" t="s">
        <v>168</v>
      </c>
      <c r="CK89">
        <v>1</v>
      </c>
      <c r="CL89">
        <v>0.1</v>
      </c>
      <c r="CM89">
        <v>0.15</v>
      </c>
      <c r="CN89">
        <v>11</v>
      </c>
      <c r="CO89" t="s">
        <v>32</v>
      </c>
      <c r="CP89" t="s">
        <v>169</v>
      </c>
      <c r="CQ89" t="s">
        <v>168</v>
      </c>
      <c r="CR89">
        <v>312</v>
      </c>
      <c r="CS89">
        <v>31.42</v>
      </c>
      <c r="CT89">
        <v>47.13</v>
      </c>
    </row>
    <row r="90" spans="1:98" x14ac:dyDescent="0.15">
      <c r="A90" t="s">
        <v>28</v>
      </c>
      <c r="B90" t="s">
        <v>29</v>
      </c>
      <c r="C90">
        <v>1</v>
      </c>
      <c r="D90" t="s">
        <v>30</v>
      </c>
      <c r="E90">
        <v>29</v>
      </c>
      <c r="F90" t="s">
        <v>57</v>
      </c>
      <c r="G90">
        <v>1</v>
      </c>
      <c r="H90">
        <v>1206</v>
      </c>
      <c r="I90">
        <v>806</v>
      </c>
      <c r="J90">
        <v>66.83</v>
      </c>
      <c r="K90">
        <v>400</v>
      </c>
      <c r="L90">
        <v>33.17</v>
      </c>
      <c r="M90">
        <v>8</v>
      </c>
      <c r="N90">
        <v>0.66</v>
      </c>
      <c r="O90">
        <v>2</v>
      </c>
      <c r="P90">
        <v>20</v>
      </c>
      <c r="Q90">
        <v>1.66</v>
      </c>
      <c r="R90">
        <v>5</v>
      </c>
      <c r="S90">
        <v>372</v>
      </c>
      <c r="T90">
        <v>30.85</v>
      </c>
      <c r="U90">
        <v>93</v>
      </c>
      <c r="V90">
        <v>1</v>
      </c>
      <c r="W90" t="s">
        <v>32</v>
      </c>
      <c r="X90" t="s">
        <v>153</v>
      </c>
      <c r="Y90" t="s">
        <v>154</v>
      </c>
      <c r="Z90">
        <v>13</v>
      </c>
      <c r="AA90">
        <v>1.08</v>
      </c>
      <c r="AB90">
        <v>3.49</v>
      </c>
      <c r="AC90">
        <v>2</v>
      </c>
      <c r="AD90" t="s">
        <v>35</v>
      </c>
      <c r="AE90" t="s">
        <v>36</v>
      </c>
      <c r="AF90" t="s">
        <v>37</v>
      </c>
      <c r="AG90">
        <v>129</v>
      </c>
      <c r="AH90">
        <v>10.7</v>
      </c>
      <c r="AI90">
        <v>34.68</v>
      </c>
      <c r="AJ90">
        <v>3</v>
      </c>
      <c r="AK90" t="s">
        <v>32</v>
      </c>
      <c r="AL90" t="s">
        <v>33</v>
      </c>
      <c r="AM90" t="s">
        <v>34</v>
      </c>
      <c r="AN90">
        <v>54</v>
      </c>
      <c r="AO90">
        <v>4.4800000000000004</v>
      </c>
      <c r="AP90">
        <v>14.52</v>
      </c>
      <c r="AQ90">
        <v>4</v>
      </c>
      <c r="AR90" t="s">
        <v>32</v>
      </c>
      <c r="AS90" t="s">
        <v>155</v>
      </c>
      <c r="AT90" t="s">
        <v>156</v>
      </c>
      <c r="AU90">
        <v>19</v>
      </c>
      <c r="AV90">
        <v>1.58</v>
      </c>
      <c r="AW90">
        <v>5.1100000000000003</v>
      </c>
      <c r="AX90">
        <v>5</v>
      </c>
      <c r="AY90" t="s">
        <v>35</v>
      </c>
      <c r="AZ90" t="s">
        <v>157</v>
      </c>
      <c r="BA90" t="s">
        <v>158</v>
      </c>
      <c r="BB90">
        <v>0</v>
      </c>
      <c r="BC90">
        <v>0</v>
      </c>
      <c r="BD90">
        <v>0</v>
      </c>
      <c r="BE90">
        <v>6</v>
      </c>
      <c r="BF90" t="s">
        <v>32</v>
      </c>
      <c r="BG90" t="s">
        <v>159</v>
      </c>
      <c r="BH90" t="s">
        <v>160</v>
      </c>
      <c r="BI90">
        <v>3</v>
      </c>
      <c r="BJ90">
        <v>0.25</v>
      </c>
      <c r="BK90">
        <v>0.81</v>
      </c>
      <c r="BL90">
        <v>7</v>
      </c>
      <c r="BM90" t="s">
        <v>32</v>
      </c>
      <c r="BN90" t="s">
        <v>161</v>
      </c>
      <c r="BO90" t="s">
        <v>162</v>
      </c>
      <c r="BP90">
        <v>1</v>
      </c>
      <c r="BQ90">
        <v>0.08</v>
      </c>
      <c r="BR90">
        <v>0.27</v>
      </c>
      <c r="BS90">
        <v>8</v>
      </c>
      <c r="BT90" t="s">
        <v>32</v>
      </c>
      <c r="BU90" t="s">
        <v>163</v>
      </c>
      <c r="BV90" t="s">
        <v>164</v>
      </c>
      <c r="BW90">
        <v>1</v>
      </c>
      <c r="BX90">
        <v>0.08</v>
      </c>
      <c r="BY90">
        <v>0.27</v>
      </c>
      <c r="BZ90">
        <v>9</v>
      </c>
      <c r="CA90" t="s">
        <v>32</v>
      </c>
      <c r="CB90" t="s">
        <v>165</v>
      </c>
      <c r="CC90" t="s">
        <v>166</v>
      </c>
      <c r="CD90">
        <v>17</v>
      </c>
      <c r="CE90">
        <v>1.41</v>
      </c>
      <c r="CF90">
        <v>4.57</v>
      </c>
      <c r="CG90">
        <v>10</v>
      </c>
      <c r="CH90" t="s">
        <v>32</v>
      </c>
      <c r="CI90" t="s">
        <v>167</v>
      </c>
      <c r="CJ90" t="s">
        <v>168</v>
      </c>
      <c r="CK90">
        <v>3</v>
      </c>
      <c r="CL90">
        <v>0.25</v>
      </c>
      <c r="CM90">
        <v>0.81</v>
      </c>
      <c r="CN90">
        <v>11</v>
      </c>
      <c r="CO90" t="s">
        <v>32</v>
      </c>
      <c r="CP90" t="s">
        <v>169</v>
      </c>
      <c r="CQ90" t="s">
        <v>168</v>
      </c>
      <c r="CR90">
        <v>132</v>
      </c>
      <c r="CS90">
        <v>10.95</v>
      </c>
      <c r="CT90">
        <v>35.479999999999997</v>
      </c>
    </row>
    <row r="91" spans="1:98" x14ac:dyDescent="0.15">
      <c r="A91" t="s">
        <v>28</v>
      </c>
      <c r="B91" t="s">
        <v>29</v>
      </c>
      <c r="C91">
        <v>1</v>
      </c>
      <c r="D91" t="s">
        <v>30</v>
      </c>
      <c r="E91">
        <v>29</v>
      </c>
      <c r="F91" t="s">
        <v>57</v>
      </c>
      <c r="G91">
        <v>2</v>
      </c>
      <c r="H91">
        <v>1563</v>
      </c>
      <c r="I91">
        <v>990</v>
      </c>
      <c r="J91">
        <v>63.34</v>
      </c>
      <c r="K91">
        <v>573</v>
      </c>
      <c r="L91">
        <v>36.659999999999997</v>
      </c>
      <c r="M91">
        <v>10</v>
      </c>
      <c r="N91">
        <v>0.64</v>
      </c>
      <c r="O91">
        <v>1.75</v>
      </c>
      <c r="P91">
        <v>11</v>
      </c>
      <c r="Q91">
        <v>0.7</v>
      </c>
      <c r="R91">
        <v>1.92</v>
      </c>
      <c r="S91">
        <v>552</v>
      </c>
      <c r="T91">
        <v>35.32</v>
      </c>
      <c r="U91">
        <v>96.34</v>
      </c>
      <c r="V91">
        <v>1</v>
      </c>
      <c r="W91" t="s">
        <v>32</v>
      </c>
      <c r="X91" t="s">
        <v>153</v>
      </c>
      <c r="Y91" t="s">
        <v>154</v>
      </c>
      <c r="Z91">
        <v>11</v>
      </c>
      <c r="AA91">
        <v>0.7</v>
      </c>
      <c r="AB91">
        <v>1.99</v>
      </c>
      <c r="AC91">
        <v>2</v>
      </c>
      <c r="AD91" t="s">
        <v>35</v>
      </c>
      <c r="AE91" t="s">
        <v>36</v>
      </c>
      <c r="AF91" t="s">
        <v>37</v>
      </c>
      <c r="AG91">
        <v>133</v>
      </c>
      <c r="AH91">
        <v>8.51</v>
      </c>
      <c r="AI91">
        <v>24.09</v>
      </c>
      <c r="AJ91">
        <v>3</v>
      </c>
      <c r="AK91" t="s">
        <v>32</v>
      </c>
      <c r="AL91" t="s">
        <v>33</v>
      </c>
      <c r="AM91" t="s">
        <v>34</v>
      </c>
      <c r="AN91">
        <v>72</v>
      </c>
      <c r="AO91">
        <v>4.6100000000000003</v>
      </c>
      <c r="AP91">
        <v>13.04</v>
      </c>
      <c r="AQ91">
        <v>4</v>
      </c>
      <c r="AR91" t="s">
        <v>32</v>
      </c>
      <c r="AS91" t="s">
        <v>155</v>
      </c>
      <c r="AT91" t="s">
        <v>156</v>
      </c>
      <c r="AU91">
        <v>12</v>
      </c>
      <c r="AV91">
        <v>0.77</v>
      </c>
      <c r="AW91">
        <v>2.17</v>
      </c>
      <c r="AX91">
        <v>5</v>
      </c>
      <c r="AY91" t="s">
        <v>35</v>
      </c>
      <c r="AZ91" t="s">
        <v>157</v>
      </c>
      <c r="BA91" t="s">
        <v>158</v>
      </c>
      <c r="BB91">
        <v>2</v>
      </c>
      <c r="BC91">
        <v>0.13</v>
      </c>
      <c r="BD91">
        <v>0.36</v>
      </c>
      <c r="BE91">
        <v>6</v>
      </c>
      <c r="BF91" t="s">
        <v>32</v>
      </c>
      <c r="BG91" t="s">
        <v>159</v>
      </c>
      <c r="BH91" t="s">
        <v>160</v>
      </c>
      <c r="BI91">
        <v>4</v>
      </c>
      <c r="BJ91">
        <v>0.26</v>
      </c>
      <c r="BK91">
        <v>0.72</v>
      </c>
      <c r="BL91">
        <v>7</v>
      </c>
      <c r="BM91" t="s">
        <v>32</v>
      </c>
      <c r="BN91" t="s">
        <v>161</v>
      </c>
      <c r="BO91" t="s">
        <v>162</v>
      </c>
      <c r="BP91">
        <v>1</v>
      </c>
      <c r="BQ91">
        <v>0.06</v>
      </c>
      <c r="BR91">
        <v>0.18</v>
      </c>
      <c r="BS91">
        <v>8</v>
      </c>
      <c r="BT91" t="s">
        <v>32</v>
      </c>
      <c r="BU91" t="s">
        <v>163</v>
      </c>
      <c r="BV91" t="s">
        <v>164</v>
      </c>
      <c r="BW91">
        <v>1</v>
      </c>
      <c r="BX91">
        <v>0.06</v>
      </c>
      <c r="BY91">
        <v>0.18</v>
      </c>
      <c r="BZ91">
        <v>9</v>
      </c>
      <c r="CA91" t="s">
        <v>32</v>
      </c>
      <c r="CB91" t="s">
        <v>165</v>
      </c>
      <c r="CC91" t="s">
        <v>166</v>
      </c>
      <c r="CD91">
        <v>35</v>
      </c>
      <c r="CE91">
        <v>2.2400000000000002</v>
      </c>
      <c r="CF91">
        <v>6.34</v>
      </c>
      <c r="CG91">
        <v>10</v>
      </c>
      <c r="CH91" t="s">
        <v>32</v>
      </c>
      <c r="CI91" t="s">
        <v>167</v>
      </c>
      <c r="CJ91" t="s">
        <v>168</v>
      </c>
      <c r="CK91">
        <v>3</v>
      </c>
      <c r="CL91">
        <v>0.19</v>
      </c>
      <c r="CM91">
        <v>0.54</v>
      </c>
      <c r="CN91">
        <v>11</v>
      </c>
      <c r="CO91" t="s">
        <v>32</v>
      </c>
      <c r="CP91" t="s">
        <v>169</v>
      </c>
      <c r="CQ91" t="s">
        <v>168</v>
      </c>
      <c r="CR91">
        <v>278</v>
      </c>
      <c r="CS91">
        <v>17.79</v>
      </c>
      <c r="CT91">
        <v>50.36</v>
      </c>
    </row>
    <row r="92" spans="1:98" x14ac:dyDescent="0.15">
      <c r="A92" t="s">
        <v>28</v>
      </c>
      <c r="B92" t="s">
        <v>29</v>
      </c>
      <c r="C92">
        <v>1</v>
      </c>
      <c r="D92" t="s">
        <v>30</v>
      </c>
      <c r="E92">
        <v>29</v>
      </c>
      <c r="F92" t="s">
        <v>57</v>
      </c>
      <c r="G92">
        <v>3</v>
      </c>
      <c r="H92">
        <v>2155</v>
      </c>
      <c r="I92">
        <v>1396</v>
      </c>
      <c r="J92">
        <v>64.78</v>
      </c>
      <c r="K92">
        <v>759</v>
      </c>
      <c r="L92">
        <v>35.22</v>
      </c>
      <c r="M92">
        <v>35</v>
      </c>
      <c r="N92">
        <v>1.62</v>
      </c>
      <c r="O92">
        <v>4.6100000000000003</v>
      </c>
      <c r="P92">
        <v>0</v>
      </c>
      <c r="Q92">
        <v>0</v>
      </c>
      <c r="R92">
        <v>0</v>
      </c>
      <c r="S92">
        <v>724</v>
      </c>
      <c r="T92">
        <v>33.6</v>
      </c>
      <c r="U92">
        <v>95.39</v>
      </c>
      <c r="V92">
        <v>1</v>
      </c>
      <c r="W92" t="s">
        <v>32</v>
      </c>
      <c r="X92" t="s">
        <v>153</v>
      </c>
      <c r="Y92" t="s">
        <v>154</v>
      </c>
      <c r="Z92">
        <v>10</v>
      </c>
      <c r="AA92">
        <v>0.46</v>
      </c>
      <c r="AB92">
        <v>1.38</v>
      </c>
      <c r="AC92">
        <v>2</v>
      </c>
      <c r="AD92" t="s">
        <v>35</v>
      </c>
      <c r="AE92" t="s">
        <v>36</v>
      </c>
      <c r="AF92" t="s">
        <v>37</v>
      </c>
      <c r="AG92">
        <v>311</v>
      </c>
      <c r="AH92">
        <v>14.43</v>
      </c>
      <c r="AI92">
        <v>42.96</v>
      </c>
      <c r="AJ92">
        <v>3</v>
      </c>
      <c r="AK92" t="s">
        <v>32</v>
      </c>
      <c r="AL92" t="s">
        <v>33</v>
      </c>
      <c r="AM92" t="s">
        <v>34</v>
      </c>
      <c r="AN92">
        <v>80</v>
      </c>
      <c r="AO92">
        <v>3.71</v>
      </c>
      <c r="AP92">
        <v>11.05</v>
      </c>
      <c r="AQ92">
        <v>4</v>
      </c>
      <c r="AR92" t="s">
        <v>32</v>
      </c>
      <c r="AS92" t="s">
        <v>155</v>
      </c>
      <c r="AT92" t="s">
        <v>156</v>
      </c>
      <c r="AU92">
        <v>38</v>
      </c>
      <c r="AV92">
        <v>1.76</v>
      </c>
      <c r="AW92">
        <v>5.25</v>
      </c>
      <c r="AX92">
        <v>5</v>
      </c>
      <c r="AY92" t="s">
        <v>35</v>
      </c>
      <c r="AZ92" t="s">
        <v>157</v>
      </c>
      <c r="BA92" t="s">
        <v>158</v>
      </c>
      <c r="BB92">
        <v>5</v>
      </c>
      <c r="BC92">
        <v>0.23</v>
      </c>
      <c r="BD92">
        <v>0.69</v>
      </c>
      <c r="BE92">
        <v>6</v>
      </c>
      <c r="BF92" t="s">
        <v>32</v>
      </c>
      <c r="BG92" t="s">
        <v>159</v>
      </c>
      <c r="BH92" t="s">
        <v>160</v>
      </c>
      <c r="BI92">
        <v>8</v>
      </c>
      <c r="BJ92">
        <v>0.37</v>
      </c>
      <c r="BK92">
        <v>1.1000000000000001</v>
      </c>
      <c r="BL92">
        <v>7</v>
      </c>
      <c r="BM92" t="s">
        <v>32</v>
      </c>
      <c r="BN92" t="s">
        <v>161</v>
      </c>
      <c r="BO92" t="s">
        <v>162</v>
      </c>
      <c r="BP92">
        <v>0</v>
      </c>
      <c r="BQ92">
        <v>0</v>
      </c>
      <c r="BR92">
        <v>0</v>
      </c>
      <c r="BS92">
        <v>8</v>
      </c>
      <c r="BT92" t="s">
        <v>32</v>
      </c>
      <c r="BU92" t="s">
        <v>163</v>
      </c>
      <c r="BV92" t="s">
        <v>164</v>
      </c>
      <c r="BW92">
        <v>8</v>
      </c>
      <c r="BX92">
        <v>0.37</v>
      </c>
      <c r="BY92">
        <v>1.1000000000000001</v>
      </c>
      <c r="BZ92">
        <v>9</v>
      </c>
      <c r="CA92" t="s">
        <v>32</v>
      </c>
      <c r="CB92" t="s">
        <v>165</v>
      </c>
      <c r="CC92" t="s">
        <v>166</v>
      </c>
      <c r="CD92">
        <v>72</v>
      </c>
      <c r="CE92">
        <v>3.34</v>
      </c>
      <c r="CF92">
        <v>9.94</v>
      </c>
      <c r="CG92">
        <v>10</v>
      </c>
      <c r="CH92" t="s">
        <v>32</v>
      </c>
      <c r="CI92" t="s">
        <v>167</v>
      </c>
      <c r="CJ92" t="s">
        <v>168</v>
      </c>
      <c r="CK92">
        <v>14</v>
      </c>
      <c r="CL92">
        <v>0.65</v>
      </c>
      <c r="CM92">
        <v>1.93</v>
      </c>
      <c r="CN92">
        <v>11</v>
      </c>
      <c r="CO92" t="s">
        <v>32</v>
      </c>
      <c r="CP92" t="s">
        <v>169</v>
      </c>
      <c r="CQ92" t="s">
        <v>168</v>
      </c>
      <c r="CR92">
        <v>178</v>
      </c>
      <c r="CS92">
        <v>8.26</v>
      </c>
      <c r="CT92">
        <v>24.59</v>
      </c>
    </row>
    <row r="93" spans="1:98" x14ac:dyDescent="0.15">
      <c r="A93" t="s">
        <v>28</v>
      </c>
      <c r="B93" t="s">
        <v>29</v>
      </c>
      <c r="C93">
        <v>1</v>
      </c>
      <c r="D93" t="s">
        <v>30</v>
      </c>
      <c r="E93">
        <v>29</v>
      </c>
      <c r="F93" t="s">
        <v>57</v>
      </c>
      <c r="G93">
        <v>4</v>
      </c>
      <c r="H93">
        <v>1566</v>
      </c>
      <c r="I93">
        <v>959</v>
      </c>
      <c r="J93">
        <v>61.24</v>
      </c>
      <c r="K93">
        <v>607</v>
      </c>
      <c r="L93">
        <v>38.76</v>
      </c>
      <c r="M93">
        <v>22</v>
      </c>
      <c r="N93">
        <v>1.4</v>
      </c>
      <c r="O93">
        <v>3.62</v>
      </c>
      <c r="P93">
        <v>27</v>
      </c>
      <c r="Q93">
        <v>1.72</v>
      </c>
      <c r="R93">
        <v>4.45</v>
      </c>
      <c r="S93">
        <v>558</v>
      </c>
      <c r="T93">
        <v>35.630000000000003</v>
      </c>
      <c r="U93">
        <v>91.93</v>
      </c>
      <c r="V93">
        <v>1</v>
      </c>
      <c r="W93" t="s">
        <v>32</v>
      </c>
      <c r="X93" t="s">
        <v>153</v>
      </c>
      <c r="Y93" t="s">
        <v>154</v>
      </c>
      <c r="Z93">
        <v>5</v>
      </c>
      <c r="AA93">
        <v>0.32</v>
      </c>
      <c r="AB93">
        <v>0.9</v>
      </c>
      <c r="AC93">
        <v>2</v>
      </c>
      <c r="AD93" t="s">
        <v>35</v>
      </c>
      <c r="AE93" t="s">
        <v>36</v>
      </c>
      <c r="AF93" t="s">
        <v>37</v>
      </c>
      <c r="AG93">
        <v>200</v>
      </c>
      <c r="AH93">
        <v>12.77</v>
      </c>
      <c r="AI93">
        <v>35.840000000000003</v>
      </c>
      <c r="AJ93">
        <v>3</v>
      </c>
      <c r="AK93" t="s">
        <v>32</v>
      </c>
      <c r="AL93" t="s">
        <v>33</v>
      </c>
      <c r="AM93" t="s">
        <v>34</v>
      </c>
      <c r="AN93">
        <v>66</v>
      </c>
      <c r="AO93">
        <v>4.21</v>
      </c>
      <c r="AP93">
        <v>11.83</v>
      </c>
      <c r="AQ93">
        <v>4</v>
      </c>
      <c r="AR93" t="s">
        <v>32</v>
      </c>
      <c r="AS93" t="s">
        <v>155</v>
      </c>
      <c r="AT93" t="s">
        <v>156</v>
      </c>
      <c r="AU93">
        <v>22</v>
      </c>
      <c r="AV93">
        <v>1.4</v>
      </c>
      <c r="AW93">
        <v>3.94</v>
      </c>
      <c r="AX93">
        <v>5</v>
      </c>
      <c r="AY93" t="s">
        <v>35</v>
      </c>
      <c r="AZ93" t="s">
        <v>157</v>
      </c>
      <c r="BA93" t="s">
        <v>158</v>
      </c>
      <c r="BB93">
        <v>6</v>
      </c>
      <c r="BC93">
        <v>0.38</v>
      </c>
      <c r="BD93">
        <v>1.08</v>
      </c>
      <c r="BE93">
        <v>6</v>
      </c>
      <c r="BF93" t="s">
        <v>32</v>
      </c>
      <c r="BG93" t="s">
        <v>159</v>
      </c>
      <c r="BH93" t="s">
        <v>160</v>
      </c>
      <c r="BI93">
        <v>5</v>
      </c>
      <c r="BJ93">
        <v>0.32</v>
      </c>
      <c r="BK93">
        <v>0.9</v>
      </c>
      <c r="BL93">
        <v>7</v>
      </c>
      <c r="BM93" t="s">
        <v>32</v>
      </c>
      <c r="BN93" t="s">
        <v>161</v>
      </c>
      <c r="BO93" t="s">
        <v>162</v>
      </c>
      <c r="BP93">
        <v>3</v>
      </c>
      <c r="BQ93">
        <v>0.19</v>
      </c>
      <c r="BR93">
        <v>0.54</v>
      </c>
      <c r="BS93">
        <v>8</v>
      </c>
      <c r="BT93" t="s">
        <v>32</v>
      </c>
      <c r="BU93" t="s">
        <v>163</v>
      </c>
      <c r="BV93" t="s">
        <v>164</v>
      </c>
      <c r="BW93">
        <v>5</v>
      </c>
      <c r="BX93">
        <v>0.32</v>
      </c>
      <c r="BY93">
        <v>0.9</v>
      </c>
      <c r="BZ93">
        <v>9</v>
      </c>
      <c r="CA93" t="s">
        <v>32</v>
      </c>
      <c r="CB93" t="s">
        <v>165</v>
      </c>
      <c r="CC93" t="s">
        <v>166</v>
      </c>
      <c r="CD93">
        <v>60</v>
      </c>
      <c r="CE93">
        <v>3.83</v>
      </c>
      <c r="CF93">
        <v>10.75</v>
      </c>
      <c r="CG93">
        <v>10</v>
      </c>
      <c r="CH93" t="s">
        <v>32</v>
      </c>
      <c r="CI93" t="s">
        <v>167</v>
      </c>
      <c r="CJ93" t="s">
        <v>168</v>
      </c>
      <c r="CK93">
        <v>4</v>
      </c>
      <c r="CL93">
        <v>0.26</v>
      </c>
      <c r="CM93">
        <v>0.72</v>
      </c>
      <c r="CN93">
        <v>11</v>
      </c>
      <c r="CO93" t="s">
        <v>32</v>
      </c>
      <c r="CP93" t="s">
        <v>169</v>
      </c>
      <c r="CQ93" t="s">
        <v>168</v>
      </c>
      <c r="CR93">
        <v>182</v>
      </c>
      <c r="CS93">
        <v>11.62</v>
      </c>
      <c r="CT93">
        <v>32.619999999999997</v>
      </c>
    </row>
    <row r="94" spans="1:98" x14ac:dyDescent="0.15">
      <c r="A94" t="s">
        <v>28</v>
      </c>
      <c r="B94" t="s">
        <v>29</v>
      </c>
      <c r="C94">
        <v>1</v>
      </c>
      <c r="D94" t="s">
        <v>30</v>
      </c>
      <c r="E94">
        <v>29</v>
      </c>
      <c r="F94" t="s">
        <v>57</v>
      </c>
      <c r="G94">
        <v>5</v>
      </c>
      <c r="H94">
        <v>1724</v>
      </c>
      <c r="I94">
        <v>952</v>
      </c>
      <c r="J94">
        <v>55.22</v>
      </c>
      <c r="K94">
        <v>772</v>
      </c>
      <c r="L94">
        <v>44.78</v>
      </c>
      <c r="M94">
        <v>16</v>
      </c>
      <c r="N94">
        <v>0.93</v>
      </c>
      <c r="O94">
        <v>2.0699999999999998</v>
      </c>
      <c r="P94">
        <v>9</v>
      </c>
      <c r="Q94">
        <v>0.52</v>
      </c>
      <c r="R94">
        <v>1.17</v>
      </c>
      <c r="S94">
        <v>747</v>
      </c>
      <c r="T94">
        <v>43.33</v>
      </c>
      <c r="U94">
        <v>96.76</v>
      </c>
      <c r="V94">
        <v>1</v>
      </c>
      <c r="W94" t="s">
        <v>32</v>
      </c>
      <c r="X94" t="s">
        <v>153</v>
      </c>
      <c r="Y94" t="s">
        <v>154</v>
      </c>
      <c r="Z94">
        <v>18</v>
      </c>
      <c r="AA94">
        <v>1.04</v>
      </c>
      <c r="AB94">
        <v>2.41</v>
      </c>
      <c r="AC94">
        <v>2</v>
      </c>
      <c r="AD94" t="s">
        <v>35</v>
      </c>
      <c r="AE94" t="s">
        <v>36</v>
      </c>
      <c r="AF94" t="s">
        <v>37</v>
      </c>
      <c r="AG94">
        <v>339</v>
      </c>
      <c r="AH94">
        <v>19.66</v>
      </c>
      <c r="AI94">
        <v>45.38</v>
      </c>
      <c r="AJ94">
        <v>3</v>
      </c>
      <c r="AK94" t="s">
        <v>32</v>
      </c>
      <c r="AL94" t="s">
        <v>33</v>
      </c>
      <c r="AM94" t="s">
        <v>34</v>
      </c>
      <c r="AN94">
        <v>101</v>
      </c>
      <c r="AO94">
        <v>5.86</v>
      </c>
      <c r="AP94">
        <v>13.52</v>
      </c>
      <c r="AQ94">
        <v>4</v>
      </c>
      <c r="AR94" t="s">
        <v>32</v>
      </c>
      <c r="AS94" t="s">
        <v>155</v>
      </c>
      <c r="AT94" t="s">
        <v>156</v>
      </c>
      <c r="AU94">
        <v>22</v>
      </c>
      <c r="AV94">
        <v>1.28</v>
      </c>
      <c r="AW94">
        <v>2.95</v>
      </c>
      <c r="AX94">
        <v>5</v>
      </c>
      <c r="AY94" t="s">
        <v>35</v>
      </c>
      <c r="AZ94" t="s">
        <v>157</v>
      </c>
      <c r="BA94" t="s">
        <v>158</v>
      </c>
      <c r="BB94">
        <v>1</v>
      </c>
      <c r="BC94">
        <v>0.06</v>
      </c>
      <c r="BD94">
        <v>0.13</v>
      </c>
      <c r="BE94">
        <v>6</v>
      </c>
      <c r="BF94" t="s">
        <v>32</v>
      </c>
      <c r="BG94" t="s">
        <v>159</v>
      </c>
      <c r="BH94" t="s">
        <v>160</v>
      </c>
      <c r="BI94">
        <v>11</v>
      </c>
      <c r="BJ94">
        <v>0.64</v>
      </c>
      <c r="BK94">
        <v>1.47</v>
      </c>
      <c r="BL94">
        <v>7</v>
      </c>
      <c r="BM94" t="s">
        <v>32</v>
      </c>
      <c r="BN94" t="s">
        <v>161</v>
      </c>
      <c r="BO94" t="s">
        <v>162</v>
      </c>
      <c r="BP94">
        <v>1</v>
      </c>
      <c r="BQ94">
        <v>0.06</v>
      </c>
      <c r="BR94">
        <v>0.13</v>
      </c>
      <c r="BS94">
        <v>8</v>
      </c>
      <c r="BT94" t="s">
        <v>32</v>
      </c>
      <c r="BU94" t="s">
        <v>163</v>
      </c>
      <c r="BV94" t="s">
        <v>164</v>
      </c>
      <c r="BW94">
        <v>5</v>
      </c>
      <c r="BX94">
        <v>0.28999999999999998</v>
      </c>
      <c r="BY94">
        <v>0.67</v>
      </c>
      <c r="BZ94">
        <v>9</v>
      </c>
      <c r="CA94" t="s">
        <v>32</v>
      </c>
      <c r="CB94" t="s">
        <v>165</v>
      </c>
      <c r="CC94" t="s">
        <v>166</v>
      </c>
      <c r="CD94">
        <v>75</v>
      </c>
      <c r="CE94">
        <v>4.3499999999999996</v>
      </c>
      <c r="CF94">
        <v>10.039999999999999</v>
      </c>
      <c r="CG94">
        <v>10</v>
      </c>
      <c r="CH94" t="s">
        <v>32</v>
      </c>
      <c r="CI94" t="s">
        <v>167</v>
      </c>
      <c r="CJ94" t="s">
        <v>168</v>
      </c>
      <c r="CK94">
        <v>7</v>
      </c>
      <c r="CL94">
        <v>0.41</v>
      </c>
      <c r="CM94">
        <v>0.94</v>
      </c>
      <c r="CN94">
        <v>11</v>
      </c>
      <c r="CO94" t="s">
        <v>32</v>
      </c>
      <c r="CP94" t="s">
        <v>169</v>
      </c>
      <c r="CQ94" t="s">
        <v>168</v>
      </c>
      <c r="CR94">
        <v>167</v>
      </c>
      <c r="CS94">
        <v>9.69</v>
      </c>
      <c r="CT94">
        <v>22.36</v>
      </c>
    </row>
    <row r="95" spans="1:98" x14ac:dyDescent="0.15">
      <c r="A95" t="s">
        <v>28</v>
      </c>
      <c r="B95" t="s">
        <v>29</v>
      </c>
      <c r="C95">
        <v>1</v>
      </c>
      <c r="D95" t="s">
        <v>30</v>
      </c>
      <c r="E95">
        <v>29</v>
      </c>
      <c r="F95" t="s">
        <v>57</v>
      </c>
      <c r="G95">
        <v>6</v>
      </c>
      <c r="H95">
        <v>927</v>
      </c>
      <c r="I95">
        <v>553</v>
      </c>
      <c r="J95">
        <v>59.65</v>
      </c>
      <c r="K95">
        <v>374</v>
      </c>
      <c r="L95">
        <v>40.35</v>
      </c>
      <c r="M95">
        <v>12</v>
      </c>
      <c r="N95">
        <v>1.29</v>
      </c>
      <c r="O95">
        <v>3.21</v>
      </c>
      <c r="P95">
        <v>13</v>
      </c>
      <c r="Q95">
        <v>1.4</v>
      </c>
      <c r="R95">
        <v>3.48</v>
      </c>
      <c r="S95">
        <v>349</v>
      </c>
      <c r="T95">
        <v>37.65</v>
      </c>
      <c r="U95">
        <v>93.32</v>
      </c>
      <c r="V95">
        <v>1</v>
      </c>
      <c r="W95" t="s">
        <v>32</v>
      </c>
      <c r="X95" t="s">
        <v>153</v>
      </c>
      <c r="Y95" t="s">
        <v>154</v>
      </c>
      <c r="Z95">
        <v>2</v>
      </c>
      <c r="AA95">
        <v>0.22</v>
      </c>
      <c r="AB95">
        <v>0.56999999999999995</v>
      </c>
      <c r="AC95">
        <v>2</v>
      </c>
      <c r="AD95" t="s">
        <v>35</v>
      </c>
      <c r="AE95" t="s">
        <v>36</v>
      </c>
      <c r="AF95" t="s">
        <v>37</v>
      </c>
      <c r="AG95">
        <v>183</v>
      </c>
      <c r="AH95">
        <v>19.739999999999998</v>
      </c>
      <c r="AI95">
        <v>52.44</v>
      </c>
      <c r="AJ95">
        <v>3</v>
      </c>
      <c r="AK95" t="s">
        <v>32</v>
      </c>
      <c r="AL95" t="s">
        <v>33</v>
      </c>
      <c r="AM95" t="s">
        <v>34</v>
      </c>
      <c r="AN95">
        <v>33</v>
      </c>
      <c r="AO95">
        <v>3.56</v>
      </c>
      <c r="AP95">
        <v>9.4600000000000009</v>
      </c>
      <c r="AQ95">
        <v>4</v>
      </c>
      <c r="AR95" t="s">
        <v>32</v>
      </c>
      <c r="AS95" t="s">
        <v>155</v>
      </c>
      <c r="AT95" t="s">
        <v>156</v>
      </c>
      <c r="AU95">
        <v>4</v>
      </c>
      <c r="AV95">
        <v>0.43</v>
      </c>
      <c r="AW95">
        <v>1.1499999999999999</v>
      </c>
      <c r="AX95">
        <v>5</v>
      </c>
      <c r="AY95" t="s">
        <v>35</v>
      </c>
      <c r="AZ95" t="s">
        <v>157</v>
      </c>
      <c r="BA95" t="s">
        <v>158</v>
      </c>
      <c r="BB95">
        <v>2</v>
      </c>
      <c r="BC95">
        <v>0.22</v>
      </c>
      <c r="BD95">
        <v>0.56999999999999995</v>
      </c>
      <c r="BE95">
        <v>6</v>
      </c>
      <c r="BF95" t="s">
        <v>32</v>
      </c>
      <c r="BG95" t="s">
        <v>159</v>
      </c>
      <c r="BH95" t="s">
        <v>160</v>
      </c>
      <c r="BI95">
        <v>4</v>
      </c>
      <c r="BJ95">
        <v>0.43</v>
      </c>
      <c r="BK95">
        <v>1.1499999999999999</v>
      </c>
      <c r="BL95">
        <v>7</v>
      </c>
      <c r="BM95" t="s">
        <v>32</v>
      </c>
      <c r="BN95" t="s">
        <v>161</v>
      </c>
      <c r="BO95" t="s">
        <v>162</v>
      </c>
      <c r="BP95">
        <v>0</v>
      </c>
      <c r="BQ95">
        <v>0</v>
      </c>
      <c r="BR95">
        <v>0</v>
      </c>
      <c r="BS95">
        <v>8</v>
      </c>
      <c r="BT95" t="s">
        <v>32</v>
      </c>
      <c r="BU95" t="s">
        <v>163</v>
      </c>
      <c r="BV95" t="s">
        <v>164</v>
      </c>
      <c r="BW95">
        <v>5</v>
      </c>
      <c r="BX95">
        <v>0.54</v>
      </c>
      <c r="BY95">
        <v>1.43</v>
      </c>
      <c r="BZ95">
        <v>9</v>
      </c>
      <c r="CA95" t="s">
        <v>32</v>
      </c>
      <c r="CB95" t="s">
        <v>165</v>
      </c>
      <c r="CC95" t="s">
        <v>166</v>
      </c>
      <c r="CD95">
        <v>24</v>
      </c>
      <c r="CE95">
        <v>2.59</v>
      </c>
      <c r="CF95">
        <v>6.88</v>
      </c>
      <c r="CG95">
        <v>10</v>
      </c>
      <c r="CH95" t="s">
        <v>32</v>
      </c>
      <c r="CI95" t="s">
        <v>167</v>
      </c>
      <c r="CJ95" t="s">
        <v>168</v>
      </c>
      <c r="CK95">
        <v>8</v>
      </c>
      <c r="CL95">
        <v>0.86</v>
      </c>
      <c r="CM95">
        <v>2.29</v>
      </c>
      <c r="CN95">
        <v>11</v>
      </c>
      <c r="CO95" t="s">
        <v>32</v>
      </c>
      <c r="CP95" t="s">
        <v>169</v>
      </c>
      <c r="CQ95" t="s">
        <v>168</v>
      </c>
      <c r="CR95">
        <v>84</v>
      </c>
      <c r="CS95">
        <v>9.06</v>
      </c>
      <c r="CT95">
        <v>24.07</v>
      </c>
    </row>
    <row r="96" spans="1:98" x14ac:dyDescent="0.15">
      <c r="A96" t="s">
        <v>28</v>
      </c>
      <c r="B96" t="s">
        <v>29</v>
      </c>
      <c r="C96">
        <v>1</v>
      </c>
      <c r="D96" t="s">
        <v>30</v>
      </c>
      <c r="E96">
        <v>29</v>
      </c>
      <c r="F96" t="s">
        <v>57</v>
      </c>
      <c r="G96">
        <v>7</v>
      </c>
      <c r="H96">
        <v>995</v>
      </c>
      <c r="I96">
        <v>631</v>
      </c>
      <c r="J96">
        <v>63.42</v>
      </c>
      <c r="K96">
        <v>364</v>
      </c>
      <c r="L96">
        <v>36.58</v>
      </c>
      <c r="M96">
        <v>12</v>
      </c>
      <c r="N96">
        <v>1.21</v>
      </c>
      <c r="O96">
        <v>3.3</v>
      </c>
      <c r="P96">
        <v>4</v>
      </c>
      <c r="Q96">
        <v>0.4</v>
      </c>
      <c r="R96">
        <v>1.1000000000000001</v>
      </c>
      <c r="S96">
        <v>348</v>
      </c>
      <c r="T96">
        <v>34.97</v>
      </c>
      <c r="U96">
        <v>95.6</v>
      </c>
      <c r="V96">
        <v>1</v>
      </c>
      <c r="W96" t="s">
        <v>32</v>
      </c>
      <c r="X96" t="s">
        <v>153</v>
      </c>
      <c r="Y96" t="s">
        <v>154</v>
      </c>
      <c r="Z96">
        <v>1</v>
      </c>
      <c r="AA96">
        <v>0.1</v>
      </c>
      <c r="AB96">
        <v>0.28999999999999998</v>
      </c>
      <c r="AC96">
        <v>2</v>
      </c>
      <c r="AD96" t="s">
        <v>35</v>
      </c>
      <c r="AE96" t="s">
        <v>36</v>
      </c>
      <c r="AF96" t="s">
        <v>37</v>
      </c>
      <c r="AG96">
        <v>217</v>
      </c>
      <c r="AH96">
        <v>21.81</v>
      </c>
      <c r="AI96">
        <v>62.36</v>
      </c>
      <c r="AJ96">
        <v>3</v>
      </c>
      <c r="AK96" t="s">
        <v>32</v>
      </c>
      <c r="AL96" t="s">
        <v>33</v>
      </c>
      <c r="AM96" t="s">
        <v>34</v>
      </c>
      <c r="AN96">
        <v>19</v>
      </c>
      <c r="AO96">
        <v>1.91</v>
      </c>
      <c r="AP96">
        <v>5.46</v>
      </c>
      <c r="AQ96">
        <v>4</v>
      </c>
      <c r="AR96" t="s">
        <v>32</v>
      </c>
      <c r="AS96" t="s">
        <v>155</v>
      </c>
      <c r="AT96" t="s">
        <v>156</v>
      </c>
      <c r="AU96">
        <v>8</v>
      </c>
      <c r="AV96">
        <v>0.8</v>
      </c>
      <c r="AW96">
        <v>2.2999999999999998</v>
      </c>
      <c r="AX96">
        <v>5</v>
      </c>
      <c r="AY96" t="s">
        <v>35</v>
      </c>
      <c r="AZ96" t="s">
        <v>157</v>
      </c>
      <c r="BA96" t="s">
        <v>158</v>
      </c>
      <c r="BB96">
        <v>0</v>
      </c>
      <c r="BC96">
        <v>0</v>
      </c>
      <c r="BD96">
        <v>0</v>
      </c>
      <c r="BE96">
        <v>6</v>
      </c>
      <c r="BF96" t="s">
        <v>32</v>
      </c>
      <c r="BG96" t="s">
        <v>159</v>
      </c>
      <c r="BH96" t="s">
        <v>160</v>
      </c>
      <c r="BI96">
        <v>4</v>
      </c>
      <c r="BJ96">
        <v>0.4</v>
      </c>
      <c r="BK96">
        <v>1.1499999999999999</v>
      </c>
      <c r="BL96">
        <v>7</v>
      </c>
      <c r="BM96" t="s">
        <v>32</v>
      </c>
      <c r="BN96" t="s">
        <v>161</v>
      </c>
      <c r="BO96" t="s">
        <v>162</v>
      </c>
      <c r="BP96">
        <v>0</v>
      </c>
      <c r="BQ96">
        <v>0</v>
      </c>
      <c r="BR96">
        <v>0</v>
      </c>
      <c r="BS96">
        <v>8</v>
      </c>
      <c r="BT96" t="s">
        <v>32</v>
      </c>
      <c r="BU96" t="s">
        <v>163</v>
      </c>
      <c r="BV96" t="s">
        <v>164</v>
      </c>
      <c r="BW96">
        <v>0</v>
      </c>
      <c r="BX96">
        <v>0</v>
      </c>
      <c r="BY96">
        <v>0</v>
      </c>
      <c r="BZ96">
        <v>9</v>
      </c>
      <c r="CA96" t="s">
        <v>32</v>
      </c>
      <c r="CB96" t="s">
        <v>165</v>
      </c>
      <c r="CC96" t="s">
        <v>166</v>
      </c>
      <c r="CD96">
        <v>22</v>
      </c>
      <c r="CE96">
        <v>2.21</v>
      </c>
      <c r="CF96">
        <v>6.32</v>
      </c>
      <c r="CG96">
        <v>10</v>
      </c>
      <c r="CH96" t="s">
        <v>32</v>
      </c>
      <c r="CI96" t="s">
        <v>167</v>
      </c>
      <c r="CJ96" t="s">
        <v>168</v>
      </c>
      <c r="CK96">
        <v>2</v>
      </c>
      <c r="CL96">
        <v>0.2</v>
      </c>
      <c r="CM96">
        <v>0.56999999999999995</v>
      </c>
      <c r="CN96">
        <v>11</v>
      </c>
      <c r="CO96" t="s">
        <v>32</v>
      </c>
      <c r="CP96" t="s">
        <v>169</v>
      </c>
      <c r="CQ96" t="s">
        <v>168</v>
      </c>
      <c r="CR96">
        <v>75</v>
      </c>
      <c r="CS96">
        <v>7.54</v>
      </c>
      <c r="CT96">
        <v>21.55</v>
      </c>
    </row>
    <row r="97" spans="1:98" x14ac:dyDescent="0.15">
      <c r="A97" t="s">
        <v>28</v>
      </c>
      <c r="B97" t="s">
        <v>29</v>
      </c>
      <c r="C97">
        <v>1</v>
      </c>
      <c r="D97" t="s">
        <v>30</v>
      </c>
      <c r="E97">
        <v>29</v>
      </c>
      <c r="F97" t="s">
        <v>57</v>
      </c>
      <c r="G97">
        <v>8</v>
      </c>
      <c r="H97">
        <v>1451</v>
      </c>
      <c r="I97">
        <v>1010</v>
      </c>
      <c r="J97">
        <v>69.61</v>
      </c>
      <c r="K97">
        <v>441</v>
      </c>
      <c r="L97">
        <v>30.39</v>
      </c>
      <c r="M97">
        <v>16</v>
      </c>
      <c r="N97">
        <v>1.1000000000000001</v>
      </c>
      <c r="O97">
        <v>3.63</v>
      </c>
      <c r="P97">
        <v>7</v>
      </c>
      <c r="Q97">
        <v>0.48</v>
      </c>
      <c r="R97">
        <v>1.59</v>
      </c>
      <c r="S97">
        <v>418</v>
      </c>
      <c r="T97">
        <v>28.81</v>
      </c>
      <c r="U97">
        <v>94.78</v>
      </c>
      <c r="V97">
        <v>1</v>
      </c>
      <c r="W97" t="s">
        <v>32</v>
      </c>
      <c r="X97" t="s">
        <v>153</v>
      </c>
      <c r="Y97" t="s">
        <v>154</v>
      </c>
      <c r="Z97">
        <v>9</v>
      </c>
      <c r="AA97">
        <v>0.62</v>
      </c>
      <c r="AB97">
        <v>2.15</v>
      </c>
      <c r="AC97">
        <v>2</v>
      </c>
      <c r="AD97" t="s">
        <v>35</v>
      </c>
      <c r="AE97" t="s">
        <v>36</v>
      </c>
      <c r="AF97" t="s">
        <v>37</v>
      </c>
      <c r="AG97">
        <v>148</v>
      </c>
      <c r="AH97">
        <v>10.199999999999999</v>
      </c>
      <c r="AI97">
        <v>35.409999999999997</v>
      </c>
      <c r="AJ97">
        <v>3</v>
      </c>
      <c r="AK97" t="s">
        <v>32</v>
      </c>
      <c r="AL97" t="s">
        <v>33</v>
      </c>
      <c r="AM97" t="s">
        <v>34</v>
      </c>
      <c r="AN97">
        <v>38</v>
      </c>
      <c r="AO97">
        <v>2.62</v>
      </c>
      <c r="AP97">
        <v>9.09</v>
      </c>
      <c r="AQ97">
        <v>4</v>
      </c>
      <c r="AR97" t="s">
        <v>32</v>
      </c>
      <c r="AS97" t="s">
        <v>155</v>
      </c>
      <c r="AT97" t="s">
        <v>156</v>
      </c>
      <c r="AU97">
        <v>15</v>
      </c>
      <c r="AV97">
        <v>1.03</v>
      </c>
      <c r="AW97">
        <v>3.59</v>
      </c>
      <c r="AX97">
        <v>5</v>
      </c>
      <c r="AY97" t="s">
        <v>35</v>
      </c>
      <c r="AZ97" t="s">
        <v>157</v>
      </c>
      <c r="BA97" t="s">
        <v>158</v>
      </c>
      <c r="BB97">
        <v>3</v>
      </c>
      <c r="BC97">
        <v>0.21</v>
      </c>
      <c r="BD97">
        <v>0.72</v>
      </c>
      <c r="BE97">
        <v>6</v>
      </c>
      <c r="BF97" t="s">
        <v>32</v>
      </c>
      <c r="BG97" t="s">
        <v>159</v>
      </c>
      <c r="BH97" t="s">
        <v>160</v>
      </c>
      <c r="BI97">
        <v>4</v>
      </c>
      <c r="BJ97">
        <v>0.28000000000000003</v>
      </c>
      <c r="BK97">
        <v>0.96</v>
      </c>
      <c r="BL97">
        <v>7</v>
      </c>
      <c r="BM97" t="s">
        <v>32</v>
      </c>
      <c r="BN97" t="s">
        <v>161</v>
      </c>
      <c r="BO97" t="s">
        <v>162</v>
      </c>
      <c r="BP97">
        <v>0</v>
      </c>
      <c r="BQ97">
        <v>0</v>
      </c>
      <c r="BR97">
        <v>0</v>
      </c>
      <c r="BS97">
        <v>8</v>
      </c>
      <c r="BT97" t="s">
        <v>32</v>
      </c>
      <c r="BU97" t="s">
        <v>163</v>
      </c>
      <c r="BV97" t="s">
        <v>164</v>
      </c>
      <c r="BW97">
        <v>2</v>
      </c>
      <c r="BX97">
        <v>0.14000000000000001</v>
      </c>
      <c r="BY97">
        <v>0.48</v>
      </c>
      <c r="BZ97">
        <v>9</v>
      </c>
      <c r="CA97" t="s">
        <v>32</v>
      </c>
      <c r="CB97" t="s">
        <v>165</v>
      </c>
      <c r="CC97" t="s">
        <v>166</v>
      </c>
      <c r="CD97">
        <v>35</v>
      </c>
      <c r="CE97">
        <v>2.41</v>
      </c>
      <c r="CF97">
        <v>8.3699999999999992</v>
      </c>
      <c r="CG97">
        <v>10</v>
      </c>
      <c r="CH97" t="s">
        <v>32</v>
      </c>
      <c r="CI97" t="s">
        <v>167</v>
      </c>
      <c r="CJ97" t="s">
        <v>168</v>
      </c>
      <c r="CK97">
        <v>1</v>
      </c>
      <c r="CL97">
        <v>7.0000000000000007E-2</v>
      </c>
      <c r="CM97">
        <v>0.24</v>
      </c>
      <c r="CN97">
        <v>11</v>
      </c>
      <c r="CO97" t="s">
        <v>32</v>
      </c>
      <c r="CP97" t="s">
        <v>169</v>
      </c>
      <c r="CQ97" t="s">
        <v>168</v>
      </c>
      <c r="CR97">
        <v>163</v>
      </c>
      <c r="CS97">
        <v>11.23</v>
      </c>
      <c r="CT97">
        <v>39</v>
      </c>
    </row>
    <row r="98" spans="1:98" x14ac:dyDescent="0.15">
      <c r="A98" t="s">
        <v>28</v>
      </c>
      <c r="B98" t="s">
        <v>29</v>
      </c>
      <c r="C98">
        <v>1</v>
      </c>
      <c r="D98" t="s">
        <v>30</v>
      </c>
      <c r="E98">
        <v>29</v>
      </c>
      <c r="F98" t="s">
        <v>57</v>
      </c>
      <c r="G98">
        <v>9</v>
      </c>
      <c r="H98">
        <v>1302</v>
      </c>
      <c r="I98">
        <v>842</v>
      </c>
      <c r="J98">
        <v>64.67</v>
      </c>
      <c r="K98">
        <v>460</v>
      </c>
      <c r="L98">
        <v>35.33</v>
      </c>
      <c r="M98">
        <v>16</v>
      </c>
      <c r="N98">
        <v>1.23</v>
      </c>
      <c r="O98">
        <v>3.48</v>
      </c>
      <c r="P98">
        <v>9</v>
      </c>
      <c r="Q98">
        <v>0.69</v>
      </c>
      <c r="R98">
        <v>1.96</v>
      </c>
      <c r="S98">
        <v>435</v>
      </c>
      <c r="T98">
        <v>33.409999999999997</v>
      </c>
      <c r="U98">
        <v>94.57</v>
      </c>
      <c r="V98">
        <v>1</v>
      </c>
      <c r="W98" t="s">
        <v>32</v>
      </c>
      <c r="X98" t="s">
        <v>153</v>
      </c>
      <c r="Y98" t="s">
        <v>154</v>
      </c>
      <c r="Z98">
        <v>11</v>
      </c>
      <c r="AA98">
        <v>0.84</v>
      </c>
      <c r="AB98">
        <v>2.5299999999999998</v>
      </c>
      <c r="AC98">
        <v>2</v>
      </c>
      <c r="AD98" t="s">
        <v>35</v>
      </c>
      <c r="AE98" t="s">
        <v>36</v>
      </c>
      <c r="AF98" t="s">
        <v>37</v>
      </c>
      <c r="AG98">
        <v>171</v>
      </c>
      <c r="AH98">
        <v>13.13</v>
      </c>
      <c r="AI98">
        <v>39.31</v>
      </c>
      <c r="AJ98">
        <v>3</v>
      </c>
      <c r="AK98" t="s">
        <v>32</v>
      </c>
      <c r="AL98" t="s">
        <v>33</v>
      </c>
      <c r="AM98" t="s">
        <v>34</v>
      </c>
      <c r="AN98">
        <v>59</v>
      </c>
      <c r="AO98">
        <v>4.53</v>
      </c>
      <c r="AP98">
        <v>13.56</v>
      </c>
      <c r="AQ98">
        <v>4</v>
      </c>
      <c r="AR98" t="s">
        <v>32</v>
      </c>
      <c r="AS98" t="s">
        <v>155</v>
      </c>
      <c r="AT98" t="s">
        <v>156</v>
      </c>
      <c r="AU98">
        <v>9</v>
      </c>
      <c r="AV98">
        <v>0.69</v>
      </c>
      <c r="AW98">
        <v>2.0699999999999998</v>
      </c>
      <c r="AX98">
        <v>5</v>
      </c>
      <c r="AY98" t="s">
        <v>35</v>
      </c>
      <c r="AZ98" t="s">
        <v>157</v>
      </c>
      <c r="BA98" t="s">
        <v>158</v>
      </c>
      <c r="BB98">
        <v>1</v>
      </c>
      <c r="BC98">
        <v>0.08</v>
      </c>
      <c r="BD98">
        <v>0.23</v>
      </c>
      <c r="BE98">
        <v>6</v>
      </c>
      <c r="BF98" t="s">
        <v>32</v>
      </c>
      <c r="BG98" t="s">
        <v>159</v>
      </c>
      <c r="BH98" t="s">
        <v>160</v>
      </c>
      <c r="BI98">
        <v>0</v>
      </c>
      <c r="BJ98">
        <v>0</v>
      </c>
      <c r="BK98">
        <v>0</v>
      </c>
      <c r="BL98">
        <v>7</v>
      </c>
      <c r="BM98" t="s">
        <v>32</v>
      </c>
      <c r="BN98" t="s">
        <v>161</v>
      </c>
      <c r="BO98" t="s">
        <v>162</v>
      </c>
      <c r="BP98">
        <v>2</v>
      </c>
      <c r="BQ98">
        <v>0.15</v>
      </c>
      <c r="BR98">
        <v>0.46</v>
      </c>
      <c r="BS98">
        <v>8</v>
      </c>
      <c r="BT98" t="s">
        <v>32</v>
      </c>
      <c r="BU98" t="s">
        <v>163</v>
      </c>
      <c r="BV98" t="s">
        <v>164</v>
      </c>
      <c r="BW98">
        <v>2</v>
      </c>
      <c r="BX98">
        <v>0.15</v>
      </c>
      <c r="BY98">
        <v>0.46</v>
      </c>
      <c r="BZ98">
        <v>9</v>
      </c>
      <c r="CA98" t="s">
        <v>32</v>
      </c>
      <c r="CB98" t="s">
        <v>165</v>
      </c>
      <c r="CC98" t="s">
        <v>166</v>
      </c>
      <c r="CD98">
        <v>46</v>
      </c>
      <c r="CE98">
        <v>3.53</v>
      </c>
      <c r="CF98">
        <v>10.57</v>
      </c>
      <c r="CG98">
        <v>10</v>
      </c>
      <c r="CH98" t="s">
        <v>32</v>
      </c>
      <c r="CI98" t="s">
        <v>167</v>
      </c>
      <c r="CJ98" t="s">
        <v>168</v>
      </c>
      <c r="CK98">
        <v>6</v>
      </c>
      <c r="CL98">
        <v>0.46</v>
      </c>
      <c r="CM98">
        <v>1.38</v>
      </c>
      <c r="CN98">
        <v>11</v>
      </c>
      <c r="CO98" t="s">
        <v>32</v>
      </c>
      <c r="CP98" t="s">
        <v>169</v>
      </c>
      <c r="CQ98" t="s">
        <v>168</v>
      </c>
      <c r="CR98">
        <v>128</v>
      </c>
      <c r="CS98">
        <v>9.83</v>
      </c>
      <c r="CT98">
        <v>29.43</v>
      </c>
    </row>
    <row r="99" spans="1:98" x14ac:dyDescent="0.15">
      <c r="A99" t="s">
        <v>28</v>
      </c>
      <c r="B99" t="s">
        <v>29</v>
      </c>
      <c r="C99">
        <v>1</v>
      </c>
      <c r="D99" t="s">
        <v>30</v>
      </c>
      <c r="E99">
        <v>29</v>
      </c>
      <c r="F99" t="s">
        <v>57</v>
      </c>
      <c r="G99">
        <v>10</v>
      </c>
      <c r="H99">
        <v>232</v>
      </c>
      <c r="I99">
        <v>132</v>
      </c>
      <c r="J99">
        <v>56.9</v>
      </c>
      <c r="K99">
        <v>100</v>
      </c>
      <c r="L99">
        <v>43.1</v>
      </c>
      <c r="M99">
        <v>0</v>
      </c>
      <c r="N99">
        <v>0</v>
      </c>
      <c r="O99">
        <v>0</v>
      </c>
      <c r="P99">
        <v>4</v>
      </c>
      <c r="Q99">
        <v>1.72</v>
      </c>
      <c r="R99">
        <v>4</v>
      </c>
      <c r="S99">
        <v>96</v>
      </c>
      <c r="T99">
        <v>41.38</v>
      </c>
      <c r="U99">
        <v>96</v>
      </c>
      <c r="V99">
        <v>1</v>
      </c>
      <c r="W99" t="s">
        <v>32</v>
      </c>
      <c r="X99" t="s">
        <v>153</v>
      </c>
      <c r="Y99" t="s">
        <v>154</v>
      </c>
      <c r="Z99">
        <v>3</v>
      </c>
      <c r="AA99">
        <v>1.29</v>
      </c>
      <c r="AB99">
        <v>3.13</v>
      </c>
      <c r="AC99">
        <v>2</v>
      </c>
      <c r="AD99" t="s">
        <v>35</v>
      </c>
      <c r="AE99" t="s">
        <v>36</v>
      </c>
      <c r="AF99" t="s">
        <v>37</v>
      </c>
      <c r="AG99">
        <v>57</v>
      </c>
      <c r="AH99">
        <v>24.57</v>
      </c>
      <c r="AI99">
        <v>59.38</v>
      </c>
      <c r="AJ99">
        <v>3</v>
      </c>
      <c r="AK99" t="s">
        <v>32</v>
      </c>
      <c r="AL99" t="s">
        <v>33</v>
      </c>
      <c r="AM99" t="s">
        <v>34</v>
      </c>
      <c r="AN99">
        <v>4</v>
      </c>
      <c r="AO99">
        <v>1.72</v>
      </c>
      <c r="AP99">
        <v>4.17</v>
      </c>
      <c r="AQ99">
        <v>4</v>
      </c>
      <c r="AR99" t="s">
        <v>32</v>
      </c>
      <c r="AS99" t="s">
        <v>155</v>
      </c>
      <c r="AT99" t="s">
        <v>156</v>
      </c>
      <c r="AU99">
        <v>0</v>
      </c>
      <c r="AV99">
        <v>0</v>
      </c>
      <c r="AW99">
        <v>0</v>
      </c>
      <c r="AX99">
        <v>5</v>
      </c>
      <c r="AY99" t="s">
        <v>35</v>
      </c>
      <c r="AZ99" t="s">
        <v>157</v>
      </c>
      <c r="BA99" t="s">
        <v>158</v>
      </c>
      <c r="BB99">
        <v>1</v>
      </c>
      <c r="BC99">
        <v>0.43</v>
      </c>
      <c r="BD99">
        <v>1.04</v>
      </c>
      <c r="BE99">
        <v>6</v>
      </c>
      <c r="BF99" t="s">
        <v>32</v>
      </c>
      <c r="BG99" t="s">
        <v>159</v>
      </c>
      <c r="BH99" t="s">
        <v>160</v>
      </c>
      <c r="BI99">
        <v>6</v>
      </c>
      <c r="BJ99">
        <v>2.59</v>
      </c>
      <c r="BK99">
        <v>6.25</v>
      </c>
      <c r="BL99">
        <v>7</v>
      </c>
      <c r="BM99" t="s">
        <v>32</v>
      </c>
      <c r="BN99" t="s">
        <v>161</v>
      </c>
      <c r="BO99" t="s">
        <v>162</v>
      </c>
      <c r="BP99">
        <v>0</v>
      </c>
      <c r="BQ99">
        <v>0</v>
      </c>
      <c r="BR99">
        <v>0</v>
      </c>
      <c r="BS99">
        <v>8</v>
      </c>
      <c r="BT99" t="s">
        <v>32</v>
      </c>
      <c r="BU99" t="s">
        <v>163</v>
      </c>
      <c r="BV99" t="s">
        <v>164</v>
      </c>
      <c r="BW99">
        <v>0</v>
      </c>
      <c r="BX99">
        <v>0</v>
      </c>
      <c r="BY99">
        <v>0</v>
      </c>
      <c r="BZ99">
        <v>9</v>
      </c>
      <c r="CA99" t="s">
        <v>32</v>
      </c>
      <c r="CB99" t="s">
        <v>165</v>
      </c>
      <c r="CC99" t="s">
        <v>166</v>
      </c>
      <c r="CD99">
        <v>1</v>
      </c>
      <c r="CE99">
        <v>0.43</v>
      </c>
      <c r="CF99">
        <v>1.04</v>
      </c>
      <c r="CG99">
        <v>10</v>
      </c>
      <c r="CH99" t="s">
        <v>32</v>
      </c>
      <c r="CI99" t="s">
        <v>167</v>
      </c>
      <c r="CJ99" t="s">
        <v>168</v>
      </c>
      <c r="CK99">
        <v>0</v>
      </c>
      <c r="CL99">
        <v>0</v>
      </c>
      <c r="CM99">
        <v>0</v>
      </c>
      <c r="CN99">
        <v>11</v>
      </c>
      <c r="CO99" t="s">
        <v>32</v>
      </c>
      <c r="CP99" t="s">
        <v>169</v>
      </c>
      <c r="CQ99" t="s">
        <v>168</v>
      </c>
      <c r="CR99">
        <v>24</v>
      </c>
      <c r="CS99">
        <v>10.34</v>
      </c>
      <c r="CT99">
        <v>25</v>
      </c>
    </row>
    <row r="100" spans="1:98" x14ac:dyDescent="0.15">
      <c r="A100" t="s">
        <v>28</v>
      </c>
      <c r="B100" t="s">
        <v>29</v>
      </c>
      <c r="C100">
        <v>1</v>
      </c>
      <c r="D100" t="s">
        <v>30</v>
      </c>
      <c r="E100">
        <v>30</v>
      </c>
      <c r="F100" t="s">
        <v>58</v>
      </c>
      <c r="G100">
        <v>1</v>
      </c>
      <c r="H100">
        <v>215</v>
      </c>
      <c r="I100">
        <v>127</v>
      </c>
      <c r="J100">
        <v>59.07</v>
      </c>
      <c r="K100">
        <v>88</v>
      </c>
      <c r="L100">
        <v>40.93</v>
      </c>
      <c r="M100">
        <v>2</v>
      </c>
      <c r="N100">
        <v>0.93</v>
      </c>
      <c r="O100">
        <v>2.27</v>
      </c>
      <c r="P100">
        <v>6</v>
      </c>
      <c r="Q100">
        <v>2.79</v>
      </c>
      <c r="R100">
        <v>6.82</v>
      </c>
      <c r="S100">
        <v>80</v>
      </c>
      <c r="T100">
        <v>37.21</v>
      </c>
      <c r="U100">
        <v>90.91</v>
      </c>
      <c r="V100">
        <v>1</v>
      </c>
      <c r="W100" t="s">
        <v>32</v>
      </c>
      <c r="X100" t="s">
        <v>153</v>
      </c>
      <c r="Y100" t="s">
        <v>154</v>
      </c>
      <c r="Z100">
        <v>6</v>
      </c>
      <c r="AA100">
        <v>2.79</v>
      </c>
      <c r="AB100">
        <v>7.5</v>
      </c>
      <c r="AC100">
        <v>2</v>
      </c>
      <c r="AD100" t="s">
        <v>35</v>
      </c>
      <c r="AE100" t="s">
        <v>36</v>
      </c>
      <c r="AF100" t="s">
        <v>37</v>
      </c>
      <c r="AG100">
        <v>56</v>
      </c>
      <c r="AH100">
        <v>26.05</v>
      </c>
      <c r="AI100">
        <v>70</v>
      </c>
      <c r="AJ100">
        <v>3</v>
      </c>
      <c r="AK100" t="s">
        <v>32</v>
      </c>
      <c r="AL100" t="s">
        <v>33</v>
      </c>
      <c r="AM100" t="s">
        <v>34</v>
      </c>
      <c r="AN100">
        <v>1</v>
      </c>
      <c r="AO100">
        <v>0.47</v>
      </c>
      <c r="AP100">
        <v>1.25</v>
      </c>
      <c r="AQ100">
        <v>4</v>
      </c>
      <c r="AR100" t="s">
        <v>32</v>
      </c>
      <c r="AS100" t="s">
        <v>155</v>
      </c>
      <c r="AT100" t="s">
        <v>156</v>
      </c>
      <c r="AU100">
        <v>0</v>
      </c>
      <c r="AV100">
        <v>0</v>
      </c>
      <c r="AW100">
        <v>0</v>
      </c>
      <c r="AX100">
        <v>5</v>
      </c>
      <c r="AY100" t="s">
        <v>35</v>
      </c>
      <c r="AZ100" t="s">
        <v>157</v>
      </c>
      <c r="BA100" t="s">
        <v>158</v>
      </c>
      <c r="BB100">
        <v>0</v>
      </c>
      <c r="BC100">
        <v>0</v>
      </c>
      <c r="BD100">
        <v>0</v>
      </c>
      <c r="BE100">
        <v>6</v>
      </c>
      <c r="BF100" t="s">
        <v>32</v>
      </c>
      <c r="BG100" t="s">
        <v>159</v>
      </c>
      <c r="BH100" t="s">
        <v>160</v>
      </c>
      <c r="BI100">
        <v>0</v>
      </c>
      <c r="BJ100">
        <v>0</v>
      </c>
      <c r="BK100">
        <v>0</v>
      </c>
      <c r="BL100">
        <v>7</v>
      </c>
      <c r="BM100" t="s">
        <v>32</v>
      </c>
      <c r="BN100" t="s">
        <v>161</v>
      </c>
      <c r="BO100" t="s">
        <v>162</v>
      </c>
      <c r="BP100">
        <v>0</v>
      </c>
      <c r="BQ100">
        <v>0</v>
      </c>
      <c r="BR100">
        <v>0</v>
      </c>
      <c r="BS100">
        <v>8</v>
      </c>
      <c r="BT100" t="s">
        <v>32</v>
      </c>
      <c r="BU100" t="s">
        <v>163</v>
      </c>
      <c r="BV100" t="s">
        <v>164</v>
      </c>
      <c r="BW100">
        <v>0</v>
      </c>
      <c r="BX100">
        <v>0</v>
      </c>
      <c r="BY100">
        <v>0</v>
      </c>
      <c r="BZ100">
        <v>9</v>
      </c>
      <c r="CA100" t="s">
        <v>32</v>
      </c>
      <c r="CB100" t="s">
        <v>165</v>
      </c>
      <c r="CC100" t="s">
        <v>166</v>
      </c>
      <c r="CD100">
        <v>3</v>
      </c>
      <c r="CE100">
        <v>1.4</v>
      </c>
      <c r="CF100">
        <v>3.75</v>
      </c>
      <c r="CG100">
        <v>10</v>
      </c>
      <c r="CH100" t="s">
        <v>32</v>
      </c>
      <c r="CI100" t="s">
        <v>167</v>
      </c>
      <c r="CJ100" t="s">
        <v>168</v>
      </c>
      <c r="CK100">
        <v>0</v>
      </c>
      <c r="CL100">
        <v>0</v>
      </c>
      <c r="CM100">
        <v>0</v>
      </c>
      <c r="CN100">
        <v>11</v>
      </c>
      <c r="CO100" t="s">
        <v>32</v>
      </c>
      <c r="CP100" t="s">
        <v>169</v>
      </c>
      <c r="CQ100" t="s">
        <v>168</v>
      </c>
      <c r="CR100">
        <v>14</v>
      </c>
      <c r="CS100">
        <v>6.51</v>
      </c>
      <c r="CT100">
        <v>17.5</v>
      </c>
    </row>
    <row r="101" spans="1:98" x14ac:dyDescent="0.15">
      <c r="A101" t="s">
        <v>28</v>
      </c>
      <c r="B101" t="s">
        <v>29</v>
      </c>
      <c r="C101">
        <v>1</v>
      </c>
      <c r="D101" t="s">
        <v>30</v>
      </c>
      <c r="E101">
        <v>30</v>
      </c>
      <c r="F101" t="s">
        <v>58</v>
      </c>
      <c r="G101">
        <v>2</v>
      </c>
      <c r="H101">
        <v>57</v>
      </c>
      <c r="I101">
        <v>34</v>
      </c>
      <c r="J101">
        <v>59.65</v>
      </c>
      <c r="K101">
        <v>23</v>
      </c>
      <c r="L101">
        <v>40.35</v>
      </c>
      <c r="M101">
        <v>2</v>
      </c>
      <c r="N101">
        <v>3.51</v>
      </c>
      <c r="O101">
        <v>8.6999999999999993</v>
      </c>
      <c r="P101">
        <v>5</v>
      </c>
      <c r="Q101">
        <v>8.77</v>
      </c>
      <c r="R101">
        <v>21.74</v>
      </c>
      <c r="S101">
        <v>16</v>
      </c>
      <c r="T101">
        <v>28.07</v>
      </c>
      <c r="U101">
        <v>69.569999999999993</v>
      </c>
      <c r="V101">
        <v>1</v>
      </c>
      <c r="W101" t="s">
        <v>32</v>
      </c>
      <c r="X101" t="s">
        <v>153</v>
      </c>
      <c r="Y101" t="s">
        <v>154</v>
      </c>
      <c r="Z101">
        <v>0</v>
      </c>
      <c r="AA101">
        <v>0</v>
      </c>
      <c r="AB101">
        <v>0</v>
      </c>
      <c r="AC101">
        <v>2</v>
      </c>
      <c r="AD101" t="s">
        <v>35</v>
      </c>
      <c r="AE101" t="s">
        <v>36</v>
      </c>
      <c r="AF101" t="s">
        <v>37</v>
      </c>
      <c r="AG101">
        <v>8</v>
      </c>
      <c r="AH101">
        <v>14.04</v>
      </c>
      <c r="AI101">
        <v>50</v>
      </c>
      <c r="AJ101">
        <v>3</v>
      </c>
      <c r="AK101" t="s">
        <v>32</v>
      </c>
      <c r="AL101" t="s">
        <v>33</v>
      </c>
      <c r="AM101" t="s">
        <v>34</v>
      </c>
      <c r="AN101">
        <v>1</v>
      </c>
      <c r="AO101">
        <v>1.75</v>
      </c>
      <c r="AP101">
        <v>6.25</v>
      </c>
      <c r="AQ101">
        <v>4</v>
      </c>
      <c r="AR101" t="s">
        <v>32</v>
      </c>
      <c r="AS101" t="s">
        <v>155</v>
      </c>
      <c r="AT101" t="s">
        <v>156</v>
      </c>
      <c r="AU101">
        <v>0</v>
      </c>
      <c r="AV101">
        <v>0</v>
      </c>
      <c r="AW101">
        <v>0</v>
      </c>
      <c r="AX101">
        <v>5</v>
      </c>
      <c r="AY101" t="s">
        <v>35</v>
      </c>
      <c r="AZ101" t="s">
        <v>157</v>
      </c>
      <c r="BA101" t="s">
        <v>158</v>
      </c>
      <c r="BB101">
        <v>0</v>
      </c>
      <c r="BC101">
        <v>0</v>
      </c>
      <c r="BD101">
        <v>0</v>
      </c>
      <c r="BE101">
        <v>6</v>
      </c>
      <c r="BF101" t="s">
        <v>32</v>
      </c>
      <c r="BG101" t="s">
        <v>159</v>
      </c>
      <c r="BH101" t="s">
        <v>160</v>
      </c>
      <c r="BI101">
        <v>0</v>
      </c>
      <c r="BJ101">
        <v>0</v>
      </c>
      <c r="BK101">
        <v>0</v>
      </c>
      <c r="BL101">
        <v>7</v>
      </c>
      <c r="BM101" t="s">
        <v>32</v>
      </c>
      <c r="BN101" t="s">
        <v>161</v>
      </c>
      <c r="BO101" t="s">
        <v>162</v>
      </c>
      <c r="BP101">
        <v>1</v>
      </c>
      <c r="BQ101">
        <v>1.75</v>
      </c>
      <c r="BR101">
        <v>6.25</v>
      </c>
      <c r="BS101">
        <v>8</v>
      </c>
      <c r="BT101" t="s">
        <v>32</v>
      </c>
      <c r="BU101" t="s">
        <v>163</v>
      </c>
      <c r="BV101" t="s">
        <v>164</v>
      </c>
      <c r="BW101">
        <v>0</v>
      </c>
      <c r="BX101">
        <v>0</v>
      </c>
      <c r="BY101">
        <v>0</v>
      </c>
      <c r="BZ101">
        <v>9</v>
      </c>
      <c r="CA101" t="s">
        <v>32</v>
      </c>
      <c r="CB101" t="s">
        <v>165</v>
      </c>
      <c r="CC101" t="s">
        <v>166</v>
      </c>
      <c r="CD101">
        <v>0</v>
      </c>
      <c r="CE101">
        <v>0</v>
      </c>
      <c r="CF101">
        <v>0</v>
      </c>
      <c r="CG101">
        <v>10</v>
      </c>
      <c r="CH101" t="s">
        <v>32</v>
      </c>
      <c r="CI101" t="s">
        <v>167</v>
      </c>
      <c r="CJ101" t="s">
        <v>168</v>
      </c>
      <c r="CK101">
        <v>0</v>
      </c>
      <c r="CL101">
        <v>0</v>
      </c>
      <c r="CM101">
        <v>0</v>
      </c>
      <c r="CN101">
        <v>11</v>
      </c>
      <c r="CO101" t="s">
        <v>32</v>
      </c>
      <c r="CP101" t="s">
        <v>169</v>
      </c>
      <c r="CQ101" t="s">
        <v>168</v>
      </c>
      <c r="CR101">
        <v>6</v>
      </c>
      <c r="CS101">
        <v>10.53</v>
      </c>
      <c r="CT101">
        <v>37.5</v>
      </c>
    </row>
    <row r="102" spans="1:98" x14ac:dyDescent="0.15">
      <c r="A102" t="s">
        <v>28</v>
      </c>
      <c r="B102" t="s">
        <v>29</v>
      </c>
      <c r="C102">
        <v>1</v>
      </c>
      <c r="D102" t="s">
        <v>30</v>
      </c>
      <c r="E102">
        <v>31</v>
      </c>
      <c r="F102" t="s">
        <v>59</v>
      </c>
      <c r="G102">
        <v>1</v>
      </c>
      <c r="H102">
        <v>857</v>
      </c>
      <c r="I102">
        <v>424</v>
      </c>
      <c r="J102">
        <v>49.47</v>
      </c>
      <c r="K102">
        <v>433</v>
      </c>
      <c r="L102">
        <v>50.53</v>
      </c>
      <c r="M102">
        <v>11</v>
      </c>
      <c r="N102">
        <v>1.28</v>
      </c>
      <c r="O102">
        <v>2.54</v>
      </c>
      <c r="P102">
        <v>2</v>
      </c>
      <c r="Q102">
        <v>0.23</v>
      </c>
      <c r="R102">
        <v>0.46</v>
      </c>
      <c r="S102">
        <v>420</v>
      </c>
      <c r="T102">
        <v>49.01</v>
      </c>
      <c r="U102">
        <v>97</v>
      </c>
      <c r="V102">
        <v>1</v>
      </c>
      <c r="W102" t="s">
        <v>32</v>
      </c>
      <c r="X102" t="s">
        <v>153</v>
      </c>
      <c r="Y102" t="s">
        <v>154</v>
      </c>
      <c r="Z102">
        <v>4</v>
      </c>
      <c r="AA102">
        <v>0.47</v>
      </c>
      <c r="AB102">
        <v>0.95</v>
      </c>
      <c r="AC102">
        <v>2</v>
      </c>
      <c r="AD102" t="s">
        <v>35</v>
      </c>
      <c r="AE102" t="s">
        <v>36</v>
      </c>
      <c r="AF102" t="s">
        <v>37</v>
      </c>
      <c r="AG102">
        <v>112</v>
      </c>
      <c r="AH102">
        <v>13.07</v>
      </c>
      <c r="AI102">
        <v>26.67</v>
      </c>
      <c r="AJ102">
        <v>3</v>
      </c>
      <c r="AK102" t="s">
        <v>32</v>
      </c>
      <c r="AL102" t="s">
        <v>33</v>
      </c>
      <c r="AM102" t="s">
        <v>34</v>
      </c>
      <c r="AN102">
        <v>65</v>
      </c>
      <c r="AO102">
        <v>7.58</v>
      </c>
      <c r="AP102">
        <v>15.48</v>
      </c>
      <c r="AQ102">
        <v>4</v>
      </c>
      <c r="AR102" t="s">
        <v>32</v>
      </c>
      <c r="AS102" t="s">
        <v>155</v>
      </c>
      <c r="AT102" t="s">
        <v>156</v>
      </c>
      <c r="AU102">
        <v>21</v>
      </c>
      <c r="AV102">
        <v>2.4500000000000002</v>
      </c>
      <c r="AW102">
        <v>5</v>
      </c>
      <c r="AX102">
        <v>5</v>
      </c>
      <c r="AY102" t="s">
        <v>35</v>
      </c>
      <c r="AZ102" t="s">
        <v>157</v>
      </c>
      <c r="BA102" t="s">
        <v>158</v>
      </c>
      <c r="BB102">
        <v>4</v>
      </c>
      <c r="BC102">
        <v>0.47</v>
      </c>
      <c r="BD102">
        <v>0.95</v>
      </c>
      <c r="BE102">
        <v>6</v>
      </c>
      <c r="BF102" t="s">
        <v>32</v>
      </c>
      <c r="BG102" t="s">
        <v>159</v>
      </c>
      <c r="BH102" t="s">
        <v>160</v>
      </c>
      <c r="BI102">
        <v>4</v>
      </c>
      <c r="BJ102">
        <v>0.47</v>
      </c>
      <c r="BK102">
        <v>0.95</v>
      </c>
      <c r="BL102">
        <v>7</v>
      </c>
      <c r="BM102" t="s">
        <v>32</v>
      </c>
      <c r="BN102" t="s">
        <v>161</v>
      </c>
      <c r="BO102" t="s">
        <v>162</v>
      </c>
      <c r="BP102">
        <v>0</v>
      </c>
      <c r="BQ102">
        <v>0</v>
      </c>
      <c r="BR102">
        <v>0</v>
      </c>
      <c r="BS102">
        <v>8</v>
      </c>
      <c r="BT102" t="s">
        <v>32</v>
      </c>
      <c r="BU102" t="s">
        <v>163</v>
      </c>
      <c r="BV102" t="s">
        <v>164</v>
      </c>
      <c r="BW102">
        <v>3</v>
      </c>
      <c r="BX102">
        <v>0.35</v>
      </c>
      <c r="BY102">
        <v>0.71</v>
      </c>
      <c r="BZ102">
        <v>9</v>
      </c>
      <c r="CA102" t="s">
        <v>32</v>
      </c>
      <c r="CB102" t="s">
        <v>165</v>
      </c>
      <c r="CC102" t="s">
        <v>166</v>
      </c>
      <c r="CD102">
        <v>47</v>
      </c>
      <c r="CE102">
        <v>5.48</v>
      </c>
      <c r="CF102">
        <v>11.19</v>
      </c>
      <c r="CG102">
        <v>10</v>
      </c>
      <c r="CH102" t="s">
        <v>32</v>
      </c>
      <c r="CI102" t="s">
        <v>167</v>
      </c>
      <c r="CJ102" t="s">
        <v>168</v>
      </c>
      <c r="CK102">
        <v>4</v>
      </c>
      <c r="CL102">
        <v>0.47</v>
      </c>
      <c r="CM102">
        <v>0.95</v>
      </c>
      <c r="CN102">
        <v>11</v>
      </c>
      <c r="CO102" t="s">
        <v>32</v>
      </c>
      <c r="CP102" t="s">
        <v>169</v>
      </c>
      <c r="CQ102" t="s">
        <v>168</v>
      </c>
      <c r="CR102">
        <v>156</v>
      </c>
      <c r="CS102">
        <v>18.2</v>
      </c>
      <c r="CT102">
        <v>37.14</v>
      </c>
    </row>
    <row r="103" spans="1:98" x14ac:dyDescent="0.15">
      <c r="A103" t="s">
        <v>28</v>
      </c>
      <c r="B103" t="s">
        <v>29</v>
      </c>
      <c r="C103">
        <v>1</v>
      </c>
      <c r="D103" t="s">
        <v>30</v>
      </c>
      <c r="E103">
        <v>31</v>
      </c>
      <c r="F103" t="s">
        <v>59</v>
      </c>
      <c r="G103">
        <v>2</v>
      </c>
      <c r="H103">
        <v>754</v>
      </c>
      <c r="I103">
        <v>388</v>
      </c>
      <c r="J103">
        <v>51.46</v>
      </c>
      <c r="K103">
        <v>366</v>
      </c>
      <c r="L103">
        <v>48.54</v>
      </c>
      <c r="M103">
        <v>9</v>
      </c>
      <c r="N103">
        <v>1.19</v>
      </c>
      <c r="O103">
        <v>2.46</v>
      </c>
      <c r="P103">
        <v>9</v>
      </c>
      <c r="Q103">
        <v>1.19</v>
      </c>
      <c r="R103">
        <v>2.46</v>
      </c>
      <c r="S103">
        <v>348</v>
      </c>
      <c r="T103">
        <v>46.15</v>
      </c>
      <c r="U103">
        <v>95.08</v>
      </c>
      <c r="V103">
        <v>1</v>
      </c>
      <c r="W103" t="s">
        <v>32</v>
      </c>
      <c r="X103" t="s">
        <v>153</v>
      </c>
      <c r="Y103" t="s">
        <v>154</v>
      </c>
      <c r="Z103">
        <v>3</v>
      </c>
      <c r="AA103">
        <v>0.4</v>
      </c>
      <c r="AB103">
        <v>0.86</v>
      </c>
      <c r="AC103">
        <v>2</v>
      </c>
      <c r="AD103" t="s">
        <v>35</v>
      </c>
      <c r="AE103" t="s">
        <v>36</v>
      </c>
      <c r="AF103" t="s">
        <v>37</v>
      </c>
      <c r="AG103">
        <v>94</v>
      </c>
      <c r="AH103">
        <v>12.47</v>
      </c>
      <c r="AI103">
        <v>27.01</v>
      </c>
      <c r="AJ103">
        <v>3</v>
      </c>
      <c r="AK103" t="s">
        <v>32</v>
      </c>
      <c r="AL103" t="s">
        <v>33</v>
      </c>
      <c r="AM103" t="s">
        <v>34</v>
      </c>
      <c r="AN103">
        <v>45</v>
      </c>
      <c r="AO103">
        <v>5.97</v>
      </c>
      <c r="AP103">
        <v>12.93</v>
      </c>
      <c r="AQ103">
        <v>4</v>
      </c>
      <c r="AR103" t="s">
        <v>32</v>
      </c>
      <c r="AS103" t="s">
        <v>155</v>
      </c>
      <c r="AT103" t="s">
        <v>156</v>
      </c>
      <c r="AU103">
        <v>13</v>
      </c>
      <c r="AV103">
        <v>1.72</v>
      </c>
      <c r="AW103">
        <v>3.74</v>
      </c>
      <c r="AX103">
        <v>5</v>
      </c>
      <c r="AY103" t="s">
        <v>35</v>
      </c>
      <c r="AZ103" t="s">
        <v>157</v>
      </c>
      <c r="BA103" t="s">
        <v>158</v>
      </c>
      <c r="BB103">
        <v>4</v>
      </c>
      <c r="BC103">
        <v>0.53</v>
      </c>
      <c r="BD103">
        <v>1.1499999999999999</v>
      </c>
      <c r="BE103">
        <v>6</v>
      </c>
      <c r="BF103" t="s">
        <v>32</v>
      </c>
      <c r="BG103" t="s">
        <v>159</v>
      </c>
      <c r="BH103" t="s">
        <v>160</v>
      </c>
      <c r="BI103">
        <v>5</v>
      </c>
      <c r="BJ103">
        <v>0.66</v>
      </c>
      <c r="BK103">
        <v>1.44</v>
      </c>
      <c r="BL103">
        <v>7</v>
      </c>
      <c r="BM103" t="s">
        <v>32</v>
      </c>
      <c r="BN103" t="s">
        <v>161</v>
      </c>
      <c r="BO103" t="s">
        <v>162</v>
      </c>
      <c r="BP103">
        <v>1</v>
      </c>
      <c r="BQ103">
        <v>0.13</v>
      </c>
      <c r="BR103">
        <v>0.28999999999999998</v>
      </c>
      <c r="BS103">
        <v>8</v>
      </c>
      <c r="BT103" t="s">
        <v>32</v>
      </c>
      <c r="BU103" t="s">
        <v>163</v>
      </c>
      <c r="BV103" t="s">
        <v>164</v>
      </c>
      <c r="BW103">
        <v>2</v>
      </c>
      <c r="BX103">
        <v>0.27</v>
      </c>
      <c r="BY103">
        <v>0.56999999999999995</v>
      </c>
      <c r="BZ103">
        <v>9</v>
      </c>
      <c r="CA103" t="s">
        <v>32</v>
      </c>
      <c r="CB103" t="s">
        <v>165</v>
      </c>
      <c r="CC103" t="s">
        <v>166</v>
      </c>
      <c r="CD103">
        <v>30</v>
      </c>
      <c r="CE103">
        <v>3.98</v>
      </c>
      <c r="CF103">
        <v>8.6199999999999992</v>
      </c>
      <c r="CG103">
        <v>10</v>
      </c>
      <c r="CH103" t="s">
        <v>32</v>
      </c>
      <c r="CI103" t="s">
        <v>167</v>
      </c>
      <c r="CJ103" t="s">
        <v>168</v>
      </c>
      <c r="CK103">
        <v>4</v>
      </c>
      <c r="CL103">
        <v>0.53</v>
      </c>
      <c r="CM103">
        <v>1.1499999999999999</v>
      </c>
      <c r="CN103">
        <v>11</v>
      </c>
      <c r="CO103" t="s">
        <v>32</v>
      </c>
      <c r="CP103" t="s">
        <v>169</v>
      </c>
      <c r="CQ103" t="s">
        <v>168</v>
      </c>
      <c r="CR103">
        <v>147</v>
      </c>
      <c r="CS103">
        <v>19.5</v>
      </c>
      <c r="CT103">
        <v>42.24</v>
      </c>
    </row>
    <row r="104" spans="1:98" x14ac:dyDescent="0.15">
      <c r="A104" t="s">
        <v>28</v>
      </c>
      <c r="B104" t="s">
        <v>29</v>
      </c>
      <c r="C104">
        <v>1</v>
      </c>
      <c r="D104" t="s">
        <v>30</v>
      </c>
      <c r="E104">
        <v>31</v>
      </c>
      <c r="F104" t="s">
        <v>59</v>
      </c>
      <c r="G104">
        <v>3</v>
      </c>
      <c r="H104">
        <v>338</v>
      </c>
      <c r="I104">
        <v>201</v>
      </c>
      <c r="J104">
        <v>59.47</v>
      </c>
      <c r="K104">
        <v>137</v>
      </c>
      <c r="L104">
        <v>40.53</v>
      </c>
      <c r="M104">
        <v>4</v>
      </c>
      <c r="N104">
        <v>1.18</v>
      </c>
      <c r="O104">
        <v>2.92</v>
      </c>
      <c r="P104">
        <v>6</v>
      </c>
      <c r="Q104">
        <v>1.78</v>
      </c>
      <c r="R104">
        <v>4.38</v>
      </c>
      <c r="S104">
        <v>127</v>
      </c>
      <c r="T104">
        <v>37.57</v>
      </c>
      <c r="U104">
        <v>92.7</v>
      </c>
      <c r="V104">
        <v>1</v>
      </c>
      <c r="W104" t="s">
        <v>32</v>
      </c>
      <c r="X104" t="s">
        <v>153</v>
      </c>
      <c r="Y104" t="s">
        <v>154</v>
      </c>
      <c r="Z104">
        <v>6</v>
      </c>
      <c r="AA104">
        <v>1.78</v>
      </c>
      <c r="AB104">
        <v>4.72</v>
      </c>
      <c r="AC104">
        <v>2</v>
      </c>
      <c r="AD104" t="s">
        <v>35</v>
      </c>
      <c r="AE104" t="s">
        <v>36</v>
      </c>
      <c r="AF104" t="s">
        <v>37</v>
      </c>
      <c r="AG104">
        <v>36</v>
      </c>
      <c r="AH104">
        <v>10.65</v>
      </c>
      <c r="AI104">
        <v>28.35</v>
      </c>
      <c r="AJ104">
        <v>3</v>
      </c>
      <c r="AK104" t="s">
        <v>32</v>
      </c>
      <c r="AL104" t="s">
        <v>33</v>
      </c>
      <c r="AM104" t="s">
        <v>34</v>
      </c>
      <c r="AN104">
        <v>8</v>
      </c>
      <c r="AO104">
        <v>2.37</v>
      </c>
      <c r="AP104">
        <v>6.3</v>
      </c>
      <c r="AQ104">
        <v>4</v>
      </c>
      <c r="AR104" t="s">
        <v>32</v>
      </c>
      <c r="AS104" t="s">
        <v>155</v>
      </c>
      <c r="AT104" t="s">
        <v>156</v>
      </c>
      <c r="AU104">
        <v>8</v>
      </c>
      <c r="AV104">
        <v>2.37</v>
      </c>
      <c r="AW104">
        <v>6.3</v>
      </c>
      <c r="AX104">
        <v>5</v>
      </c>
      <c r="AY104" t="s">
        <v>35</v>
      </c>
      <c r="AZ104" t="s">
        <v>157</v>
      </c>
      <c r="BA104" t="s">
        <v>158</v>
      </c>
      <c r="BB104">
        <v>2</v>
      </c>
      <c r="BC104">
        <v>0.59</v>
      </c>
      <c r="BD104">
        <v>1.57</v>
      </c>
      <c r="BE104">
        <v>6</v>
      </c>
      <c r="BF104" t="s">
        <v>32</v>
      </c>
      <c r="BG104" t="s">
        <v>159</v>
      </c>
      <c r="BH104" t="s">
        <v>160</v>
      </c>
      <c r="BI104">
        <v>3</v>
      </c>
      <c r="BJ104">
        <v>0.89</v>
      </c>
      <c r="BK104">
        <v>2.36</v>
      </c>
      <c r="BL104">
        <v>7</v>
      </c>
      <c r="BM104" t="s">
        <v>32</v>
      </c>
      <c r="BN104" t="s">
        <v>161</v>
      </c>
      <c r="BO104" t="s">
        <v>162</v>
      </c>
      <c r="BP104">
        <v>0</v>
      </c>
      <c r="BQ104">
        <v>0</v>
      </c>
      <c r="BR104">
        <v>0</v>
      </c>
      <c r="BS104">
        <v>8</v>
      </c>
      <c r="BT104" t="s">
        <v>32</v>
      </c>
      <c r="BU104" t="s">
        <v>163</v>
      </c>
      <c r="BV104" t="s">
        <v>164</v>
      </c>
      <c r="BW104">
        <v>0</v>
      </c>
      <c r="BX104">
        <v>0</v>
      </c>
      <c r="BY104">
        <v>0</v>
      </c>
      <c r="BZ104">
        <v>9</v>
      </c>
      <c r="CA104" t="s">
        <v>32</v>
      </c>
      <c r="CB104" t="s">
        <v>165</v>
      </c>
      <c r="CC104" t="s">
        <v>166</v>
      </c>
      <c r="CD104">
        <v>6</v>
      </c>
      <c r="CE104">
        <v>1.78</v>
      </c>
      <c r="CF104">
        <v>4.72</v>
      </c>
      <c r="CG104">
        <v>10</v>
      </c>
      <c r="CH104" t="s">
        <v>32</v>
      </c>
      <c r="CI104" t="s">
        <v>167</v>
      </c>
      <c r="CJ104" t="s">
        <v>168</v>
      </c>
      <c r="CK104">
        <v>1</v>
      </c>
      <c r="CL104">
        <v>0.3</v>
      </c>
      <c r="CM104">
        <v>0.79</v>
      </c>
      <c r="CN104">
        <v>11</v>
      </c>
      <c r="CO104" t="s">
        <v>32</v>
      </c>
      <c r="CP104" t="s">
        <v>169</v>
      </c>
      <c r="CQ104" t="s">
        <v>168</v>
      </c>
      <c r="CR104">
        <v>57</v>
      </c>
      <c r="CS104">
        <v>16.86</v>
      </c>
      <c r="CT104">
        <v>44.88</v>
      </c>
    </row>
    <row r="105" spans="1:98" x14ac:dyDescent="0.15">
      <c r="A105" t="s">
        <v>28</v>
      </c>
      <c r="B105" t="s">
        <v>29</v>
      </c>
      <c r="C105">
        <v>1</v>
      </c>
      <c r="D105" t="s">
        <v>30</v>
      </c>
      <c r="E105">
        <v>31</v>
      </c>
      <c r="F105" t="s">
        <v>59</v>
      </c>
      <c r="G105">
        <v>4</v>
      </c>
      <c r="H105">
        <v>170</v>
      </c>
      <c r="I105">
        <v>86</v>
      </c>
      <c r="J105">
        <v>50.59</v>
      </c>
      <c r="K105">
        <v>84</v>
      </c>
      <c r="L105">
        <v>49.41</v>
      </c>
      <c r="M105">
        <v>0</v>
      </c>
      <c r="N105">
        <v>0</v>
      </c>
      <c r="O105">
        <v>0</v>
      </c>
      <c r="P105">
        <v>2</v>
      </c>
      <c r="Q105">
        <v>1.18</v>
      </c>
      <c r="R105">
        <v>2.38</v>
      </c>
      <c r="S105">
        <v>82</v>
      </c>
      <c r="T105">
        <v>48.24</v>
      </c>
      <c r="U105">
        <v>97.62</v>
      </c>
      <c r="V105">
        <v>1</v>
      </c>
      <c r="W105" t="s">
        <v>32</v>
      </c>
      <c r="X105" t="s">
        <v>153</v>
      </c>
      <c r="Y105" t="s">
        <v>154</v>
      </c>
      <c r="Z105">
        <v>2</v>
      </c>
      <c r="AA105">
        <v>1.18</v>
      </c>
      <c r="AB105">
        <v>2.44</v>
      </c>
      <c r="AC105">
        <v>2</v>
      </c>
      <c r="AD105" t="s">
        <v>35</v>
      </c>
      <c r="AE105" t="s">
        <v>36</v>
      </c>
      <c r="AF105" t="s">
        <v>37</v>
      </c>
      <c r="AG105">
        <v>26</v>
      </c>
      <c r="AH105">
        <v>15.29</v>
      </c>
      <c r="AI105">
        <v>31.71</v>
      </c>
      <c r="AJ105">
        <v>3</v>
      </c>
      <c r="AK105" t="s">
        <v>32</v>
      </c>
      <c r="AL105" t="s">
        <v>33</v>
      </c>
      <c r="AM105" t="s">
        <v>34</v>
      </c>
      <c r="AN105">
        <v>5</v>
      </c>
      <c r="AO105">
        <v>2.94</v>
      </c>
      <c r="AP105">
        <v>6.1</v>
      </c>
      <c r="AQ105">
        <v>4</v>
      </c>
      <c r="AR105" t="s">
        <v>32</v>
      </c>
      <c r="AS105" t="s">
        <v>155</v>
      </c>
      <c r="AT105" t="s">
        <v>156</v>
      </c>
      <c r="AU105">
        <v>1</v>
      </c>
      <c r="AV105">
        <v>0.59</v>
      </c>
      <c r="AW105">
        <v>1.22</v>
      </c>
      <c r="AX105">
        <v>5</v>
      </c>
      <c r="AY105" t="s">
        <v>35</v>
      </c>
      <c r="AZ105" t="s">
        <v>157</v>
      </c>
      <c r="BA105" t="s">
        <v>158</v>
      </c>
      <c r="BB105">
        <v>4</v>
      </c>
      <c r="BC105">
        <v>2.35</v>
      </c>
      <c r="BD105">
        <v>4.88</v>
      </c>
      <c r="BE105">
        <v>6</v>
      </c>
      <c r="BF105" t="s">
        <v>32</v>
      </c>
      <c r="BG105" t="s">
        <v>159</v>
      </c>
      <c r="BH105" t="s">
        <v>160</v>
      </c>
      <c r="BI105">
        <v>0</v>
      </c>
      <c r="BJ105">
        <v>0</v>
      </c>
      <c r="BK105">
        <v>0</v>
      </c>
      <c r="BL105">
        <v>7</v>
      </c>
      <c r="BM105" t="s">
        <v>32</v>
      </c>
      <c r="BN105" t="s">
        <v>161</v>
      </c>
      <c r="BO105" t="s">
        <v>162</v>
      </c>
      <c r="BP105">
        <v>0</v>
      </c>
      <c r="BQ105">
        <v>0</v>
      </c>
      <c r="BR105">
        <v>0</v>
      </c>
      <c r="BS105">
        <v>8</v>
      </c>
      <c r="BT105" t="s">
        <v>32</v>
      </c>
      <c r="BU105" t="s">
        <v>163</v>
      </c>
      <c r="BV105" t="s">
        <v>164</v>
      </c>
      <c r="BW105">
        <v>0</v>
      </c>
      <c r="BX105">
        <v>0</v>
      </c>
      <c r="BY105">
        <v>0</v>
      </c>
      <c r="BZ105">
        <v>9</v>
      </c>
      <c r="CA105" t="s">
        <v>32</v>
      </c>
      <c r="CB105" t="s">
        <v>165</v>
      </c>
      <c r="CC105" t="s">
        <v>166</v>
      </c>
      <c r="CD105">
        <v>2</v>
      </c>
      <c r="CE105">
        <v>1.18</v>
      </c>
      <c r="CF105">
        <v>2.44</v>
      </c>
      <c r="CG105">
        <v>10</v>
      </c>
      <c r="CH105" t="s">
        <v>32</v>
      </c>
      <c r="CI105" t="s">
        <v>167</v>
      </c>
      <c r="CJ105" t="s">
        <v>168</v>
      </c>
      <c r="CK105">
        <v>4</v>
      </c>
      <c r="CL105">
        <v>2.35</v>
      </c>
      <c r="CM105">
        <v>4.88</v>
      </c>
      <c r="CN105">
        <v>11</v>
      </c>
      <c r="CO105" t="s">
        <v>32</v>
      </c>
      <c r="CP105" t="s">
        <v>169</v>
      </c>
      <c r="CQ105" t="s">
        <v>168</v>
      </c>
      <c r="CR105">
        <v>38</v>
      </c>
      <c r="CS105">
        <v>22.35</v>
      </c>
      <c r="CT105">
        <v>46.34</v>
      </c>
    </row>
    <row r="106" spans="1:98" x14ac:dyDescent="0.15">
      <c r="A106" t="s">
        <v>28</v>
      </c>
      <c r="B106" t="s">
        <v>29</v>
      </c>
      <c r="C106">
        <v>1</v>
      </c>
      <c r="D106" t="s">
        <v>30</v>
      </c>
      <c r="E106">
        <v>31</v>
      </c>
      <c r="F106" t="s">
        <v>59</v>
      </c>
      <c r="G106">
        <v>5</v>
      </c>
      <c r="H106">
        <v>130</v>
      </c>
      <c r="I106">
        <v>63</v>
      </c>
      <c r="J106">
        <v>48.46</v>
      </c>
      <c r="K106">
        <v>67</v>
      </c>
      <c r="L106">
        <v>51.54</v>
      </c>
      <c r="M106">
        <v>0</v>
      </c>
      <c r="N106">
        <v>0</v>
      </c>
      <c r="O106">
        <v>0</v>
      </c>
      <c r="P106">
        <v>6</v>
      </c>
      <c r="Q106">
        <v>4.62</v>
      </c>
      <c r="R106">
        <v>8.9600000000000009</v>
      </c>
      <c r="S106">
        <v>61</v>
      </c>
      <c r="T106">
        <v>46.92</v>
      </c>
      <c r="U106">
        <v>91.04</v>
      </c>
      <c r="V106">
        <v>1</v>
      </c>
      <c r="W106" t="s">
        <v>32</v>
      </c>
      <c r="X106" t="s">
        <v>153</v>
      </c>
      <c r="Y106" t="s">
        <v>154</v>
      </c>
      <c r="Z106">
        <v>2</v>
      </c>
      <c r="AA106">
        <v>1.54</v>
      </c>
      <c r="AB106">
        <v>3.28</v>
      </c>
      <c r="AC106">
        <v>2</v>
      </c>
      <c r="AD106" t="s">
        <v>35</v>
      </c>
      <c r="AE106" t="s">
        <v>36</v>
      </c>
      <c r="AF106" t="s">
        <v>37</v>
      </c>
      <c r="AG106">
        <v>16</v>
      </c>
      <c r="AH106">
        <v>12.31</v>
      </c>
      <c r="AI106">
        <v>26.23</v>
      </c>
      <c r="AJ106">
        <v>3</v>
      </c>
      <c r="AK106" t="s">
        <v>32</v>
      </c>
      <c r="AL106" t="s">
        <v>33</v>
      </c>
      <c r="AM106" t="s">
        <v>34</v>
      </c>
      <c r="AN106">
        <v>12</v>
      </c>
      <c r="AO106">
        <v>9.23</v>
      </c>
      <c r="AP106">
        <v>19.670000000000002</v>
      </c>
      <c r="AQ106">
        <v>4</v>
      </c>
      <c r="AR106" t="s">
        <v>32</v>
      </c>
      <c r="AS106" t="s">
        <v>155</v>
      </c>
      <c r="AT106" t="s">
        <v>156</v>
      </c>
      <c r="AU106">
        <v>0</v>
      </c>
      <c r="AV106">
        <v>0</v>
      </c>
      <c r="AW106">
        <v>0</v>
      </c>
      <c r="AX106">
        <v>5</v>
      </c>
      <c r="AY106" t="s">
        <v>35</v>
      </c>
      <c r="AZ106" t="s">
        <v>157</v>
      </c>
      <c r="BA106" t="s">
        <v>158</v>
      </c>
      <c r="BB106">
        <v>4</v>
      </c>
      <c r="BC106">
        <v>3.08</v>
      </c>
      <c r="BD106">
        <v>6.56</v>
      </c>
      <c r="BE106">
        <v>6</v>
      </c>
      <c r="BF106" t="s">
        <v>32</v>
      </c>
      <c r="BG106" t="s">
        <v>159</v>
      </c>
      <c r="BH106" t="s">
        <v>160</v>
      </c>
      <c r="BI106">
        <v>1</v>
      </c>
      <c r="BJ106">
        <v>0.77</v>
      </c>
      <c r="BK106">
        <v>1.64</v>
      </c>
      <c r="BL106">
        <v>7</v>
      </c>
      <c r="BM106" t="s">
        <v>32</v>
      </c>
      <c r="BN106" t="s">
        <v>161</v>
      </c>
      <c r="BO106" t="s">
        <v>162</v>
      </c>
      <c r="BP106">
        <v>0</v>
      </c>
      <c r="BQ106">
        <v>0</v>
      </c>
      <c r="BR106">
        <v>0</v>
      </c>
      <c r="BS106">
        <v>8</v>
      </c>
      <c r="BT106" t="s">
        <v>32</v>
      </c>
      <c r="BU106" t="s">
        <v>163</v>
      </c>
      <c r="BV106" t="s">
        <v>164</v>
      </c>
      <c r="BW106">
        <v>1</v>
      </c>
      <c r="BX106">
        <v>0.77</v>
      </c>
      <c r="BY106">
        <v>1.64</v>
      </c>
      <c r="BZ106">
        <v>9</v>
      </c>
      <c r="CA106" t="s">
        <v>32</v>
      </c>
      <c r="CB106" t="s">
        <v>165</v>
      </c>
      <c r="CC106" t="s">
        <v>166</v>
      </c>
      <c r="CD106">
        <v>3</v>
      </c>
      <c r="CE106">
        <v>2.31</v>
      </c>
      <c r="CF106">
        <v>4.92</v>
      </c>
      <c r="CG106">
        <v>10</v>
      </c>
      <c r="CH106" t="s">
        <v>32</v>
      </c>
      <c r="CI106" t="s">
        <v>167</v>
      </c>
      <c r="CJ106" t="s">
        <v>168</v>
      </c>
      <c r="CK106">
        <v>0</v>
      </c>
      <c r="CL106">
        <v>0</v>
      </c>
      <c r="CM106">
        <v>0</v>
      </c>
      <c r="CN106">
        <v>11</v>
      </c>
      <c r="CO106" t="s">
        <v>32</v>
      </c>
      <c r="CP106" t="s">
        <v>169</v>
      </c>
      <c r="CQ106" t="s">
        <v>168</v>
      </c>
      <c r="CR106">
        <v>22</v>
      </c>
      <c r="CS106">
        <v>16.920000000000002</v>
      </c>
      <c r="CT106">
        <v>36.07</v>
      </c>
    </row>
    <row r="107" spans="1:98" x14ac:dyDescent="0.15">
      <c r="A107" t="s">
        <v>28</v>
      </c>
      <c r="B107" t="s">
        <v>29</v>
      </c>
      <c r="C107">
        <v>1</v>
      </c>
      <c r="D107" t="s">
        <v>30</v>
      </c>
      <c r="E107">
        <v>32</v>
      </c>
      <c r="F107" t="s">
        <v>60</v>
      </c>
      <c r="G107">
        <v>1</v>
      </c>
      <c r="H107">
        <v>155</v>
      </c>
      <c r="I107">
        <v>76</v>
      </c>
      <c r="J107">
        <v>49.03</v>
      </c>
      <c r="K107">
        <v>79</v>
      </c>
      <c r="L107">
        <v>50.97</v>
      </c>
      <c r="M107">
        <v>1</v>
      </c>
      <c r="N107">
        <v>0.65</v>
      </c>
      <c r="O107">
        <v>1.27</v>
      </c>
      <c r="P107">
        <v>2</v>
      </c>
      <c r="Q107">
        <v>1.29</v>
      </c>
      <c r="R107">
        <v>2.5299999999999998</v>
      </c>
      <c r="S107">
        <v>76</v>
      </c>
      <c r="T107">
        <v>49.03</v>
      </c>
      <c r="U107">
        <v>96.2</v>
      </c>
      <c r="V107">
        <v>1</v>
      </c>
      <c r="W107" t="s">
        <v>32</v>
      </c>
      <c r="X107" t="s">
        <v>153</v>
      </c>
      <c r="Y107" t="s">
        <v>154</v>
      </c>
      <c r="Z107">
        <v>0</v>
      </c>
      <c r="AA107">
        <v>0</v>
      </c>
      <c r="AB107">
        <v>0</v>
      </c>
      <c r="AC107">
        <v>2</v>
      </c>
      <c r="AD107" t="s">
        <v>35</v>
      </c>
      <c r="AE107" t="s">
        <v>36</v>
      </c>
      <c r="AF107" t="s">
        <v>37</v>
      </c>
      <c r="AG107">
        <v>38</v>
      </c>
      <c r="AH107">
        <v>24.52</v>
      </c>
      <c r="AI107">
        <v>50</v>
      </c>
      <c r="AJ107">
        <v>3</v>
      </c>
      <c r="AK107" t="s">
        <v>32</v>
      </c>
      <c r="AL107" t="s">
        <v>33</v>
      </c>
      <c r="AM107" t="s">
        <v>34</v>
      </c>
      <c r="AN107">
        <v>9</v>
      </c>
      <c r="AO107">
        <v>5.81</v>
      </c>
      <c r="AP107">
        <v>11.84</v>
      </c>
      <c r="AQ107">
        <v>4</v>
      </c>
      <c r="AR107" t="s">
        <v>32</v>
      </c>
      <c r="AS107" t="s">
        <v>155</v>
      </c>
      <c r="AT107" t="s">
        <v>156</v>
      </c>
      <c r="AU107">
        <v>0</v>
      </c>
      <c r="AV107">
        <v>0</v>
      </c>
      <c r="AW107">
        <v>0</v>
      </c>
      <c r="AX107">
        <v>5</v>
      </c>
      <c r="AY107" t="s">
        <v>35</v>
      </c>
      <c r="AZ107" t="s">
        <v>157</v>
      </c>
      <c r="BA107" t="s">
        <v>158</v>
      </c>
      <c r="BB107">
        <v>0</v>
      </c>
      <c r="BC107">
        <v>0</v>
      </c>
      <c r="BD107">
        <v>0</v>
      </c>
      <c r="BE107">
        <v>6</v>
      </c>
      <c r="BF107" t="s">
        <v>32</v>
      </c>
      <c r="BG107" t="s">
        <v>159</v>
      </c>
      <c r="BH107" t="s">
        <v>160</v>
      </c>
      <c r="BI107">
        <v>4</v>
      </c>
      <c r="BJ107">
        <v>2.58</v>
      </c>
      <c r="BK107">
        <v>5.26</v>
      </c>
      <c r="BL107">
        <v>7</v>
      </c>
      <c r="BM107" t="s">
        <v>32</v>
      </c>
      <c r="BN107" t="s">
        <v>161</v>
      </c>
      <c r="BO107" t="s">
        <v>162</v>
      </c>
      <c r="BP107">
        <v>0</v>
      </c>
      <c r="BQ107">
        <v>0</v>
      </c>
      <c r="BR107">
        <v>0</v>
      </c>
      <c r="BS107">
        <v>8</v>
      </c>
      <c r="BT107" t="s">
        <v>32</v>
      </c>
      <c r="BU107" t="s">
        <v>163</v>
      </c>
      <c r="BV107" t="s">
        <v>164</v>
      </c>
      <c r="BW107">
        <v>0</v>
      </c>
      <c r="BX107">
        <v>0</v>
      </c>
      <c r="BY107">
        <v>0</v>
      </c>
      <c r="BZ107">
        <v>9</v>
      </c>
      <c r="CA107" t="s">
        <v>32</v>
      </c>
      <c r="CB107" t="s">
        <v>165</v>
      </c>
      <c r="CC107" t="s">
        <v>166</v>
      </c>
      <c r="CD107">
        <v>3</v>
      </c>
      <c r="CE107">
        <v>1.94</v>
      </c>
      <c r="CF107">
        <v>3.95</v>
      </c>
      <c r="CG107">
        <v>10</v>
      </c>
      <c r="CH107" t="s">
        <v>32</v>
      </c>
      <c r="CI107" t="s">
        <v>167</v>
      </c>
      <c r="CJ107" t="s">
        <v>168</v>
      </c>
      <c r="CK107">
        <v>1</v>
      </c>
      <c r="CL107">
        <v>0.65</v>
      </c>
      <c r="CM107">
        <v>1.32</v>
      </c>
      <c r="CN107">
        <v>11</v>
      </c>
      <c r="CO107" t="s">
        <v>32</v>
      </c>
      <c r="CP107" t="s">
        <v>169</v>
      </c>
      <c r="CQ107" t="s">
        <v>168</v>
      </c>
      <c r="CR107">
        <v>21</v>
      </c>
      <c r="CS107">
        <v>13.55</v>
      </c>
      <c r="CT107">
        <v>27.63</v>
      </c>
    </row>
    <row r="108" spans="1:98" x14ac:dyDescent="0.15">
      <c r="A108" t="s">
        <v>28</v>
      </c>
      <c r="B108" t="s">
        <v>29</v>
      </c>
      <c r="C108">
        <v>1</v>
      </c>
      <c r="D108" t="s">
        <v>30</v>
      </c>
      <c r="E108">
        <v>32</v>
      </c>
      <c r="F108" t="s">
        <v>60</v>
      </c>
      <c r="G108">
        <v>2</v>
      </c>
      <c r="H108">
        <v>92</v>
      </c>
      <c r="I108">
        <v>53</v>
      </c>
      <c r="J108">
        <v>57.61</v>
      </c>
      <c r="K108">
        <v>39</v>
      </c>
      <c r="L108">
        <v>42.39</v>
      </c>
      <c r="M108">
        <v>1</v>
      </c>
      <c r="N108">
        <v>1.0900000000000001</v>
      </c>
      <c r="O108">
        <v>2.56</v>
      </c>
      <c r="P108">
        <v>0</v>
      </c>
      <c r="Q108">
        <v>0</v>
      </c>
      <c r="R108">
        <v>0</v>
      </c>
      <c r="S108">
        <v>38</v>
      </c>
      <c r="T108">
        <v>41.3</v>
      </c>
      <c r="U108">
        <v>97.44</v>
      </c>
      <c r="V108">
        <v>1</v>
      </c>
      <c r="W108" t="s">
        <v>32</v>
      </c>
      <c r="X108" t="s">
        <v>153</v>
      </c>
      <c r="Y108" t="s">
        <v>154</v>
      </c>
      <c r="Z108">
        <v>0</v>
      </c>
      <c r="AA108">
        <v>0</v>
      </c>
      <c r="AB108">
        <v>0</v>
      </c>
      <c r="AC108">
        <v>2</v>
      </c>
      <c r="AD108" t="s">
        <v>35</v>
      </c>
      <c r="AE108" t="s">
        <v>36</v>
      </c>
      <c r="AF108" t="s">
        <v>37</v>
      </c>
      <c r="AG108">
        <v>23</v>
      </c>
      <c r="AH108">
        <v>25</v>
      </c>
      <c r="AI108">
        <v>60.53</v>
      </c>
      <c r="AJ108">
        <v>3</v>
      </c>
      <c r="AK108" t="s">
        <v>32</v>
      </c>
      <c r="AL108" t="s">
        <v>33</v>
      </c>
      <c r="AM108" t="s">
        <v>34</v>
      </c>
      <c r="AN108">
        <v>2</v>
      </c>
      <c r="AO108">
        <v>2.17</v>
      </c>
      <c r="AP108">
        <v>5.26</v>
      </c>
      <c r="AQ108">
        <v>4</v>
      </c>
      <c r="AR108" t="s">
        <v>32</v>
      </c>
      <c r="AS108" t="s">
        <v>155</v>
      </c>
      <c r="AT108" t="s">
        <v>156</v>
      </c>
      <c r="AU108">
        <v>5</v>
      </c>
      <c r="AV108">
        <v>5.43</v>
      </c>
      <c r="AW108">
        <v>13.16</v>
      </c>
      <c r="AX108">
        <v>5</v>
      </c>
      <c r="AY108" t="s">
        <v>35</v>
      </c>
      <c r="AZ108" t="s">
        <v>157</v>
      </c>
      <c r="BA108" t="s">
        <v>158</v>
      </c>
      <c r="BB108">
        <v>0</v>
      </c>
      <c r="BC108">
        <v>0</v>
      </c>
      <c r="BD108">
        <v>0</v>
      </c>
      <c r="BE108">
        <v>6</v>
      </c>
      <c r="BF108" t="s">
        <v>32</v>
      </c>
      <c r="BG108" t="s">
        <v>159</v>
      </c>
      <c r="BH108" t="s">
        <v>160</v>
      </c>
      <c r="BI108">
        <v>1</v>
      </c>
      <c r="BJ108">
        <v>1.0900000000000001</v>
      </c>
      <c r="BK108">
        <v>2.63</v>
      </c>
      <c r="BL108">
        <v>7</v>
      </c>
      <c r="BM108" t="s">
        <v>32</v>
      </c>
      <c r="BN108" t="s">
        <v>161</v>
      </c>
      <c r="BO108" t="s">
        <v>162</v>
      </c>
      <c r="BP108">
        <v>0</v>
      </c>
      <c r="BQ108">
        <v>0</v>
      </c>
      <c r="BR108">
        <v>0</v>
      </c>
      <c r="BS108">
        <v>8</v>
      </c>
      <c r="BT108" t="s">
        <v>32</v>
      </c>
      <c r="BU108" t="s">
        <v>163</v>
      </c>
      <c r="BV108" t="s">
        <v>164</v>
      </c>
      <c r="BW108">
        <v>0</v>
      </c>
      <c r="BX108">
        <v>0</v>
      </c>
      <c r="BY108">
        <v>0</v>
      </c>
      <c r="BZ108">
        <v>9</v>
      </c>
      <c r="CA108" t="s">
        <v>32</v>
      </c>
      <c r="CB108" t="s">
        <v>165</v>
      </c>
      <c r="CC108" t="s">
        <v>166</v>
      </c>
      <c r="CD108">
        <v>0</v>
      </c>
      <c r="CE108">
        <v>0</v>
      </c>
      <c r="CF108">
        <v>0</v>
      </c>
      <c r="CG108">
        <v>10</v>
      </c>
      <c r="CH108" t="s">
        <v>32</v>
      </c>
      <c r="CI108" t="s">
        <v>167</v>
      </c>
      <c r="CJ108" t="s">
        <v>168</v>
      </c>
      <c r="CK108">
        <v>0</v>
      </c>
      <c r="CL108">
        <v>0</v>
      </c>
      <c r="CM108">
        <v>0</v>
      </c>
      <c r="CN108">
        <v>11</v>
      </c>
      <c r="CO108" t="s">
        <v>32</v>
      </c>
      <c r="CP108" t="s">
        <v>169</v>
      </c>
      <c r="CQ108" t="s">
        <v>168</v>
      </c>
      <c r="CR108">
        <v>7</v>
      </c>
      <c r="CS108">
        <v>7.61</v>
      </c>
      <c r="CT108">
        <v>18.420000000000002</v>
      </c>
    </row>
    <row r="109" spans="1:98" x14ac:dyDescent="0.15">
      <c r="A109" t="s">
        <v>28</v>
      </c>
      <c r="B109" t="s">
        <v>29</v>
      </c>
      <c r="C109">
        <v>1</v>
      </c>
      <c r="D109" t="s">
        <v>30</v>
      </c>
      <c r="E109">
        <v>32</v>
      </c>
      <c r="F109" t="s">
        <v>60</v>
      </c>
      <c r="G109">
        <v>3</v>
      </c>
      <c r="H109">
        <v>44</v>
      </c>
      <c r="I109">
        <v>23</v>
      </c>
      <c r="J109">
        <v>52.27</v>
      </c>
      <c r="K109">
        <v>21</v>
      </c>
      <c r="L109">
        <v>47.73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21</v>
      </c>
      <c r="T109">
        <v>47.73</v>
      </c>
      <c r="U109">
        <v>100</v>
      </c>
      <c r="V109">
        <v>1</v>
      </c>
      <c r="W109" t="s">
        <v>32</v>
      </c>
      <c r="X109" t="s">
        <v>153</v>
      </c>
      <c r="Y109" t="s">
        <v>154</v>
      </c>
      <c r="Z109">
        <v>0</v>
      </c>
      <c r="AA109">
        <v>0</v>
      </c>
      <c r="AB109">
        <v>0</v>
      </c>
      <c r="AC109">
        <v>2</v>
      </c>
      <c r="AD109" t="s">
        <v>35</v>
      </c>
      <c r="AE109" t="s">
        <v>36</v>
      </c>
      <c r="AF109" t="s">
        <v>37</v>
      </c>
      <c r="AG109">
        <v>8</v>
      </c>
      <c r="AH109">
        <v>18.18</v>
      </c>
      <c r="AI109">
        <v>38.1</v>
      </c>
      <c r="AJ109">
        <v>3</v>
      </c>
      <c r="AK109" t="s">
        <v>32</v>
      </c>
      <c r="AL109" t="s">
        <v>33</v>
      </c>
      <c r="AM109" t="s">
        <v>34</v>
      </c>
      <c r="AN109">
        <v>0</v>
      </c>
      <c r="AO109">
        <v>0</v>
      </c>
      <c r="AP109">
        <v>0</v>
      </c>
      <c r="AQ109">
        <v>4</v>
      </c>
      <c r="AR109" t="s">
        <v>32</v>
      </c>
      <c r="AS109" t="s">
        <v>155</v>
      </c>
      <c r="AT109" t="s">
        <v>156</v>
      </c>
      <c r="AU109">
        <v>0</v>
      </c>
      <c r="AV109">
        <v>0</v>
      </c>
      <c r="AW109">
        <v>0</v>
      </c>
      <c r="AX109">
        <v>5</v>
      </c>
      <c r="AY109" t="s">
        <v>35</v>
      </c>
      <c r="AZ109" t="s">
        <v>157</v>
      </c>
      <c r="BA109" t="s">
        <v>158</v>
      </c>
      <c r="BB109">
        <v>1</v>
      </c>
      <c r="BC109">
        <v>2.27</v>
      </c>
      <c r="BD109">
        <v>4.76</v>
      </c>
      <c r="BE109">
        <v>6</v>
      </c>
      <c r="BF109" t="s">
        <v>32</v>
      </c>
      <c r="BG109" t="s">
        <v>159</v>
      </c>
      <c r="BH109" t="s">
        <v>160</v>
      </c>
      <c r="BI109">
        <v>0</v>
      </c>
      <c r="BJ109">
        <v>0</v>
      </c>
      <c r="BK109">
        <v>0</v>
      </c>
      <c r="BL109">
        <v>7</v>
      </c>
      <c r="BM109" t="s">
        <v>32</v>
      </c>
      <c r="BN109" t="s">
        <v>161</v>
      </c>
      <c r="BO109" t="s">
        <v>162</v>
      </c>
      <c r="BP109">
        <v>0</v>
      </c>
      <c r="BQ109">
        <v>0</v>
      </c>
      <c r="BR109">
        <v>0</v>
      </c>
      <c r="BS109">
        <v>8</v>
      </c>
      <c r="BT109" t="s">
        <v>32</v>
      </c>
      <c r="BU109" t="s">
        <v>163</v>
      </c>
      <c r="BV109" t="s">
        <v>164</v>
      </c>
      <c r="BW109">
        <v>0</v>
      </c>
      <c r="BX109">
        <v>0</v>
      </c>
      <c r="BY109">
        <v>0</v>
      </c>
      <c r="BZ109">
        <v>9</v>
      </c>
      <c r="CA109" t="s">
        <v>32</v>
      </c>
      <c r="CB109" t="s">
        <v>165</v>
      </c>
      <c r="CC109" t="s">
        <v>166</v>
      </c>
      <c r="CD109">
        <v>2</v>
      </c>
      <c r="CE109">
        <v>4.55</v>
      </c>
      <c r="CF109">
        <v>9.52</v>
      </c>
      <c r="CG109">
        <v>10</v>
      </c>
      <c r="CH109" t="s">
        <v>32</v>
      </c>
      <c r="CI109" t="s">
        <v>167</v>
      </c>
      <c r="CJ109" t="s">
        <v>168</v>
      </c>
      <c r="CK109">
        <v>0</v>
      </c>
      <c r="CL109">
        <v>0</v>
      </c>
      <c r="CM109">
        <v>0</v>
      </c>
      <c r="CN109">
        <v>11</v>
      </c>
      <c r="CO109" t="s">
        <v>32</v>
      </c>
      <c r="CP109" t="s">
        <v>169</v>
      </c>
      <c r="CQ109" t="s">
        <v>168</v>
      </c>
      <c r="CR109">
        <v>10</v>
      </c>
      <c r="CS109">
        <v>22.73</v>
      </c>
      <c r="CT109">
        <v>47.62</v>
      </c>
    </row>
    <row r="110" spans="1:98" x14ac:dyDescent="0.15">
      <c r="A110" t="s">
        <v>28</v>
      </c>
      <c r="B110" t="s">
        <v>29</v>
      </c>
      <c r="C110">
        <v>2</v>
      </c>
      <c r="D110" t="s">
        <v>49</v>
      </c>
      <c r="E110">
        <v>33</v>
      </c>
      <c r="F110" t="s">
        <v>61</v>
      </c>
      <c r="G110">
        <v>1</v>
      </c>
      <c r="H110">
        <v>971</v>
      </c>
      <c r="I110">
        <v>601</v>
      </c>
      <c r="J110">
        <v>61.89</v>
      </c>
      <c r="K110">
        <v>370</v>
      </c>
      <c r="L110">
        <v>38.11</v>
      </c>
      <c r="M110">
        <v>11</v>
      </c>
      <c r="N110">
        <v>1.1299999999999999</v>
      </c>
      <c r="O110">
        <v>2.97</v>
      </c>
      <c r="P110">
        <v>11</v>
      </c>
      <c r="Q110">
        <v>1.1299999999999999</v>
      </c>
      <c r="R110">
        <v>2.97</v>
      </c>
      <c r="S110">
        <v>348</v>
      </c>
      <c r="T110">
        <v>35.840000000000003</v>
      </c>
      <c r="U110">
        <v>94.05</v>
      </c>
      <c r="V110">
        <v>1</v>
      </c>
      <c r="W110" t="s">
        <v>32</v>
      </c>
      <c r="X110" t="s">
        <v>153</v>
      </c>
      <c r="Y110" t="s">
        <v>154</v>
      </c>
      <c r="Z110">
        <v>10</v>
      </c>
      <c r="AA110">
        <v>1.03</v>
      </c>
      <c r="AB110">
        <v>2.87</v>
      </c>
      <c r="AC110">
        <v>2</v>
      </c>
      <c r="AD110" t="s">
        <v>35</v>
      </c>
      <c r="AE110" t="s">
        <v>36</v>
      </c>
      <c r="AF110" t="s">
        <v>37</v>
      </c>
      <c r="AG110">
        <v>96</v>
      </c>
      <c r="AH110">
        <v>9.89</v>
      </c>
      <c r="AI110">
        <v>27.59</v>
      </c>
      <c r="AJ110">
        <v>3</v>
      </c>
      <c r="AK110" t="s">
        <v>32</v>
      </c>
      <c r="AL110" t="s">
        <v>33</v>
      </c>
      <c r="AM110" t="s">
        <v>34</v>
      </c>
      <c r="AN110">
        <v>88</v>
      </c>
      <c r="AO110">
        <v>9.06</v>
      </c>
      <c r="AP110">
        <v>25.29</v>
      </c>
      <c r="AQ110">
        <v>4</v>
      </c>
      <c r="AR110" t="s">
        <v>32</v>
      </c>
      <c r="AS110" t="s">
        <v>155</v>
      </c>
      <c r="AT110" t="s">
        <v>156</v>
      </c>
      <c r="AU110">
        <v>5</v>
      </c>
      <c r="AV110">
        <v>0.51</v>
      </c>
      <c r="AW110">
        <v>1.44</v>
      </c>
      <c r="AX110">
        <v>5</v>
      </c>
      <c r="AY110" t="s">
        <v>35</v>
      </c>
      <c r="AZ110" t="s">
        <v>157</v>
      </c>
      <c r="BA110" t="s">
        <v>158</v>
      </c>
      <c r="BB110">
        <v>2</v>
      </c>
      <c r="BC110">
        <v>0.21</v>
      </c>
      <c r="BD110">
        <v>0.56999999999999995</v>
      </c>
      <c r="BE110">
        <v>6</v>
      </c>
      <c r="BF110" t="s">
        <v>32</v>
      </c>
      <c r="BG110" t="s">
        <v>159</v>
      </c>
      <c r="BH110" t="s">
        <v>160</v>
      </c>
      <c r="BI110">
        <v>5</v>
      </c>
      <c r="BJ110">
        <v>0.51</v>
      </c>
      <c r="BK110">
        <v>1.44</v>
      </c>
      <c r="BL110">
        <v>7</v>
      </c>
      <c r="BM110" t="s">
        <v>32</v>
      </c>
      <c r="BN110" t="s">
        <v>161</v>
      </c>
      <c r="BO110" t="s">
        <v>162</v>
      </c>
      <c r="BP110">
        <v>0</v>
      </c>
      <c r="BQ110">
        <v>0</v>
      </c>
      <c r="BR110">
        <v>0</v>
      </c>
      <c r="BS110">
        <v>8</v>
      </c>
      <c r="BT110" t="s">
        <v>32</v>
      </c>
      <c r="BU110" t="s">
        <v>163</v>
      </c>
      <c r="BV110" t="s">
        <v>164</v>
      </c>
      <c r="BW110">
        <v>4</v>
      </c>
      <c r="BX110">
        <v>0.41</v>
      </c>
      <c r="BY110">
        <v>1.1499999999999999</v>
      </c>
      <c r="BZ110">
        <v>9</v>
      </c>
      <c r="CA110" t="s">
        <v>32</v>
      </c>
      <c r="CB110" t="s">
        <v>165</v>
      </c>
      <c r="CC110" t="s">
        <v>166</v>
      </c>
      <c r="CD110">
        <v>40</v>
      </c>
      <c r="CE110">
        <v>4.12</v>
      </c>
      <c r="CF110">
        <v>11.49</v>
      </c>
      <c r="CG110">
        <v>10</v>
      </c>
      <c r="CH110" t="s">
        <v>32</v>
      </c>
      <c r="CI110" t="s">
        <v>167</v>
      </c>
      <c r="CJ110" t="s">
        <v>168</v>
      </c>
      <c r="CK110">
        <v>8</v>
      </c>
      <c r="CL110">
        <v>0.82</v>
      </c>
      <c r="CM110">
        <v>2.2999999999999998</v>
      </c>
      <c r="CN110">
        <v>11</v>
      </c>
      <c r="CO110" t="s">
        <v>32</v>
      </c>
      <c r="CP110" t="s">
        <v>169</v>
      </c>
      <c r="CQ110" t="s">
        <v>168</v>
      </c>
      <c r="CR110">
        <v>90</v>
      </c>
      <c r="CS110">
        <v>9.27</v>
      </c>
      <c r="CT110">
        <v>25.86</v>
      </c>
    </row>
    <row r="111" spans="1:98" x14ac:dyDescent="0.15">
      <c r="A111" t="s">
        <v>28</v>
      </c>
      <c r="B111" t="s">
        <v>29</v>
      </c>
      <c r="C111">
        <v>2</v>
      </c>
      <c r="D111" t="s">
        <v>49</v>
      </c>
      <c r="E111">
        <v>33</v>
      </c>
      <c r="F111" t="s">
        <v>61</v>
      </c>
      <c r="G111">
        <v>2</v>
      </c>
      <c r="H111">
        <v>1293</v>
      </c>
      <c r="I111">
        <v>771</v>
      </c>
      <c r="J111">
        <v>59.63</v>
      </c>
      <c r="K111">
        <v>522</v>
      </c>
      <c r="L111">
        <v>40.369999999999997</v>
      </c>
      <c r="M111">
        <v>22</v>
      </c>
      <c r="N111">
        <v>1.7</v>
      </c>
      <c r="O111">
        <v>4.21</v>
      </c>
      <c r="P111">
        <v>12</v>
      </c>
      <c r="Q111">
        <v>0.93</v>
      </c>
      <c r="R111">
        <v>2.2999999999999998</v>
      </c>
      <c r="S111">
        <v>488</v>
      </c>
      <c r="T111">
        <v>37.74</v>
      </c>
      <c r="U111">
        <v>93.49</v>
      </c>
      <c r="V111">
        <v>1</v>
      </c>
      <c r="W111" t="s">
        <v>32</v>
      </c>
      <c r="X111" t="s">
        <v>153</v>
      </c>
      <c r="Y111" t="s">
        <v>154</v>
      </c>
      <c r="Z111">
        <v>16</v>
      </c>
      <c r="AA111">
        <v>1.24</v>
      </c>
      <c r="AB111">
        <v>3.28</v>
      </c>
      <c r="AC111">
        <v>2</v>
      </c>
      <c r="AD111" t="s">
        <v>35</v>
      </c>
      <c r="AE111" t="s">
        <v>36</v>
      </c>
      <c r="AF111" t="s">
        <v>37</v>
      </c>
      <c r="AG111">
        <v>124</v>
      </c>
      <c r="AH111">
        <v>9.59</v>
      </c>
      <c r="AI111">
        <v>25.41</v>
      </c>
      <c r="AJ111">
        <v>3</v>
      </c>
      <c r="AK111" t="s">
        <v>32</v>
      </c>
      <c r="AL111" t="s">
        <v>33</v>
      </c>
      <c r="AM111" t="s">
        <v>34</v>
      </c>
      <c r="AN111">
        <v>171</v>
      </c>
      <c r="AO111">
        <v>13.23</v>
      </c>
      <c r="AP111">
        <v>35.04</v>
      </c>
      <c r="AQ111">
        <v>4</v>
      </c>
      <c r="AR111" t="s">
        <v>32</v>
      </c>
      <c r="AS111" t="s">
        <v>155</v>
      </c>
      <c r="AT111" t="s">
        <v>156</v>
      </c>
      <c r="AU111">
        <v>17</v>
      </c>
      <c r="AV111">
        <v>1.31</v>
      </c>
      <c r="AW111">
        <v>3.48</v>
      </c>
      <c r="AX111">
        <v>5</v>
      </c>
      <c r="AY111" t="s">
        <v>35</v>
      </c>
      <c r="AZ111" t="s">
        <v>157</v>
      </c>
      <c r="BA111" t="s">
        <v>158</v>
      </c>
      <c r="BB111">
        <v>6</v>
      </c>
      <c r="BC111">
        <v>0.46</v>
      </c>
      <c r="BD111">
        <v>1.23</v>
      </c>
      <c r="BE111">
        <v>6</v>
      </c>
      <c r="BF111" t="s">
        <v>32</v>
      </c>
      <c r="BG111" t="s">
        <v>159</v>
      </c>
      <c r="BH111" t="s">
        <v>160</v>
      </c>
      <c r="BI111">
        <v>4</v>
      </c>
      <c r="BJ111">
        <v>0.31</v>
      </c>
      <c r="BK111">
        <v>0.82</v>
      </c>
      <c r="BL111">
        <v>7</v>
      </c>
      <c r="BM111" t="s">
        <v>32</v>
      </c>
      <c r="BN111" t="s">
        <v>161</v>
      </c>
      <c r="BO111" t="s">
        <v>162</v>
      </c>
      <c r="BP111">
        <v>3</v>
      </c>
      <c r="BQ111">
        <v>0.23</v>
      </c>
      <c r="BR111">
        <v>0.61</v>
      </c>
      <c r="BS111">
        <v>8</v>
      </c>
      <c r="BT111" t="s">
        <v>32</v>
      </c>
      <c r="BU111" t="s">
        <v>163</v>
      </c>
      <c r="BV111" t="s">
        <v>164</v>
      </c>
      <c r="BW111">
        <v>6</v>
      </c>
      <c r="BX111">
        <v>0.46</v>
      </c>
      <c r="BY111">
        <v>1.23</v>
      </c>
      <c r="BZ111">
        <v>9</v>
      </c>
      <c r="CA111" t="s">
        <v>32</v>
      </c>
      <c r="CB111" t="s">
        <v>165</v>
      </c>
      <c r="CC111" t="s">
        <v>166</v>
      </c>
      <c r="CD111">
        <v>34</v>
      </c>
      <c r="CE111">
        <v>2.63</v>
      </c>
      <c r="CF111">
        <v>6.97</v>
      </c>
      <c r="CG111">
        <v>10</v>
      </c>
      <c r="CH111" t="s">
        <v>32</v>
      </c>
      <c r="CI111" t="s">
        <v>167</v>
      </c>
      <c r="CJ111" t="s">
        <v>168</v>
      </c>
      <c r="CK111">
        <v>13</v>
      </c>
      <c r="CL111">
        <v>1.01</v>
      </c>
      <c r="CM111">
        <v>2.66</v>
      </c>
      <c r="CN111">
        <v>11</v>
      </c>
      <c r="CO111" t="s">
        <v>32</v>
      </c>
      <c r="CP111" t="s">
        <v>169</v>
      </c>
      <c r="CQ111" t="s">
        <v>168</v>
      </c>
      <c r="CR111">
        <v>94</v>
      </c>
      <c r="CS111">
        <v>7.27</v>
      </c>
      <c r="CT111">
        <v>19.260000000000002</v>
      </c>
    </row>
    <row r="112" spans="1:98" x14ac:dyDescent="0.15">
      <c r="A112" t="s">
        <v>28</v>
      </c>
      <c r="B112" t="s">
        <v>29</v>
      </c>
      <c r="C112">
        <v>2</v>
      </c>
      <c r="D112" t="s">
        <v>49</v>
      </c>
      <c r="E112">
        <v>33</v>
      </c>
      <c r="F112" t="s">
        <v>61</v>
      </c>
      <c r="G112">
        <v>3</v>
      </c>
      <c r="H112">
        <v>1134</v>
      </c>
      <c r="I112">
        <v>681</v>
      </c>
      <c r="J112">
        <v>60.05</v>
      </c>
      <c r="K112">
        <v>453</v>
      </c>
      <c r="L112">
        <v>39.950000000000003</v>
      </c>
      <c r="M112">
        <v>14</v>
      </c>
      <c r="N112">
        <v>1.23</v>
      </c>
      <c r="O112">
        <v>3.09</v>
      </c>
      <c r="P112">
        <v>11</v>
      </c>
      <c r="Q112">
        <v>0.97</v>
      </c>
      <c r="R112">
        <v>2.4300000000000002</v>
      </c>
      <c r="S112">
        <v>428</v>
      </c>
      <c r="T112">
        <v>37.74</v>
      </c>
      <c r="U112">
        <v>94.48</v>
      </c>
      <c r="V112">
        <v>1</v>
      </c>
      <c r="W112" t="s">
        <v>32</v>
      </c>
      <c r="X112" t="s">
        <v>153</v>
      </c>
      <c r="Y112" t="s">
        <v>154</v>
      </c>
      <c r="Z112">
        <v>9</v>
      </c>
      <c r="AA112">
        <v>0.79</v>
      </c>
      <c r="AB112">
        <v>2.1</v>
      </c>
      <c r="AC112">
        <v>2</v>
      </c>
      <c r="AD112" t="s">
        <v>35</v>
      </c>
      <c r="AE112" t="s">
        <v>36</v>
      </c>
      <c r="AF112" t="s">
        <v>37</v>
      </c>
      <c r="AG112">
        <v>139</v>
      </c>
      <c r="AH112">
        <v>12.26</v>
      </c>
      <c r="AI112">
        <v>32.479999999999997</v>
      </c>
      <c r="AJ112">
        <v>3</v>
      </c>
      <c r="AK112" t="s">
        <v>32</v>
      </c>
      <c r="AL112" t="s">
        <v>33</v>
      </c>
      <c r="AM112" t="s">
        <v>34</v>
      </c>
      <c r="AN112">
        <v>154</v>
      </c>
      <c r="AO112">
        <v>13.58</v>
      </c>
      <c r="AP112">
        <v>35.979999999999997</v>
      </c>
      <c r="AQ112">
        <v>4</v>
      </c>
      <c r="AR112" t="s">
        <v>32</v>
      </c>
      <c r="AS112" t="s">
        <v>155</v>
      </c>
      <c r="AT112" t="s">
        <v>156</v>
      </c>
      <c r="AU112">
        <v>3</v>
      </c>
      <c r="AV112">
        <v>0.26</v>
      </c>
      <c r="AW112">
        <v>0.7</v>
      </c>
      <c r="AX112">
        <v>5</v>
      </c>
      <c r="AY112" t="s">
        <v>35</v>
      </c>
      <c r="AZ112" t="s">
        <v>157</v>
      </c>
      <c r="BA112" t="s">
        <v>158</v>
      </c>
      <c r="BB112">
        <v>4</v>
      </c>
      <c r="BC112">
        <v>0.35</v>
      </c>
      <c r="BD112">
        <v>0.93</v>
      </c>
      <c r="BE112">
        <v>6</v>
      </c>
      <c r="BF112" t="s">
        <v>32</v>
      </c>
      <c r="BG112" t="s">
        <v>159</v>
      </c>
      <c r="BH112" t="s">
        <v>160</v>
      </c>
      <c r="BI112">
        <v>2</v>
      </c>
      <c r="BJ112">
        <v>0.18</v>
      </c>
      <c r="BK112">
        <v>0.47</v>
      </c>
      <c r="BL112">
        <v>7</v>
      </c>
      <c r="BM112" t="s">
        <v>32</v>
      </c>
      <c r="BN112" t="s">
        <v>161</v>
      </c>
      <c r="BO112" t="s">
        <v>162</v>
      </c>
      <c r="BP112">
        <v>0</v>
      </c>
      <c r="BQ112">
        <v>0</v>
      </c>
      <c r="BR112">
        <v>0</v>
      </c>
      <c r="BS112">
        <v>8</v>
      </c>
      <c r="BT112" t="s">
        <v>32</v>
      </c>
      <c r="BU112" t="s">
        <v>163</v>
      </c>
      <c r="BV112" t="s">
        <v>164</v>
      </c>
      <c r="BW112">
        <v>1</v>
      </c>
      <c r="BX112">
        <v>0.09</v>
      </c>
      <c r="BY112">
        <v>0.23</v>
      </c>
      <c r="BZ112">
        <v>9</v>
      </c>
      <c r="CA112" t="s">
        <v>32</v>
      </c>
      <c r="CB112" t="s">
        <v>165</v>
      </c>
      <c r="CC112" t="s">
        <v>166</v>
      </c>
      <c r="CD112">
        <v>16</v>
      </c>
      <c r="CE112">
        <v>1.41</v>
      </c>
      <c r="CF112">
        <v>3.74</v>
      </c>
      <c r="CG112">
        <v>10</v>
      </c>
      <c r="CH112" t="s">
        <v>32</v>
      </c>
      <c r="CI112" t="s">
        <v>167</v>
      </c>
      <c r="CJ112" t="s">
        <v>168</v>
      </c>
      <c r="CK112">
        <v>10</v>
      </c>
      <c r="CL112">
        <v>0.88</v>
      </c>
      <c r="CM112">
        <v>2.34</v>
      </c>
      <c r="CN112">
        <v>11</v>
      </c>
      <c r="CO112" t="s">
        <v>32</v>
      </c>
      <c r="CP112" t="s">
        <v>169</v>
      </c>
      <c r="CQ112" t="s">
        <v>168</v>
      </c>
      <c r="CR112">
        <v>90</v>
      </c>
      <c r="CS112">
        <v>7.94</v>
      </c>
      <c r="CT112">
        <v>21.03</v>
      </c>
    </row>
    <row r="113" spans="1:98" x14ac:dyDescent="0.15">
      <c r="A113" t="s">
        <v>28</v>
      </c>
      <c r="B113" t="s">
        <v>29</v>
      </c>
      <c r="C113">
        <v>2</v>
      </c>
      <c r="D113" t="s">
        <v>49</v>
      </c>
      <c r="E113">
        <v>33</v>
      </c>
      <c r="F113" t="s">
        <v>61</v>
      </c>
      <c r="G113">
        <v>4</v>
      </c>
      <c r="H113">
        <v>1317</v>
      </c>
      <c r="I113">
        <v>703</v>
      </c>
      <c r="J113">
        <v>53.38</v>
      </c>
      <c r="K113">
        <v>614</v>
      </c>
      <c r="L113">
        <v>46.62</v>
      </c>
      <c r="M113">
        <v>9</v>
      </c>
      <c r="N113">
        <v>0.68</v>
      </c>
      <c r="O113">
        <v>1.47</v>
      </c>
      <c r="P113">
        <v>22</v>
      </c>
      <c r="Q113">
        <v>1.67</v>
      </c>
      <c r="R113">
        <v>3.58</v>
      </c>
      <c r="S113">
        <v>583</v>
      </c>
      <c r="T113">
        <v>44.27</v>
      </c>
      <c r="U113">
        <v>94.95</v>
      </c>
      <c r="V113">
        <v>1</v>
      </c>
      <c r="W113" t="s">
        <v>32</v>
      </c>
      <c r="X113" t="s">
        <v>153</v>
      </c>
      <c r="Y113" t="s">
        <v>154</v>
      </c>
      <c r="Z113">
        <v>12</v>
      </c>
      <c r="AA113">
        <v>0.91</v>
      </c>
      <c r="AB113">
        <v>2.06</v>
      </c>
      <c r="AC113">
        <v>2</v>
      </c>
      <c r="AD113" t="s">
        <v>35</v>
      </c>
      <c r="AE113" t="s">
        <v>36</v>
      </c>
      <c r="AF113" t="s">
        <v>37</v>
      </c>
      <c r="AG113">
        <v>116</v>
      </c>
      <c r="AH113">
        <v>8.81</v>
      </c>
      <c r="AI113">
        <v>19.899999999999999</v>
      </c>
      <c r="AJ113">
        <v>3</v>
      </c>
      <c r="AK113" t="s">
        <v>32</v>
      </c>
      <c r="AL113" t="s">
        <v>33</v>
      </c>
      <c r="AM113" t="s">
        <v>34</v>
      </c>
      <c r="AN113">
        <v>271</v>
      </c>
      <c r="AO113">
        <v>20.58</v>
      </c>
      <c r="AP113">
        <v>46.48</v>
      </c>
      <c r="AQ113">
        <v>4</v>
      </c>
      <c r="AR113" t="s">
        <v>32</v>
      </c>
      <c r="AS113" t="s">
        <v>155</v>
      </c>
      <c r="AT113" t="s">
        <v>156</v>
      </c>
      <c r="AU113">
        <v>7</v>
      </c>
      <c r="AV113">
        <v>0.53</v>
      </c>
      <c r="AW113">
        <v>1.2</v>
      </c>
      <c r="AX113">
        <v>5</v>
      </c>
      <c r="AY113" t="s">
        <v>35</v>
      </c>
      <c r="AZ113" t="s">
        <v>157</v>
      </c>
      <c r="BA113" t="s">
        <v>158</v>
      </c>
      <c r="BB113">
        <v>7</v>
      </c>
      <c r="BC113">
        <v>0.53</v>
      </c>
      <c r="BD113">
        <v>1.2</v>
      </c>
      <c r="BE113">
        <v>6</v>
      </c>
      <c r="BF113" t="s">
        <v>32</v>
      </c>
      <c r="BG113" t="s">
        <v>159</v>
      </c>
      <c r="BH113" t="s">
        <v>160</v>
      </c>
      <c r="BI113">
        <v>5</v>
      </c>
      <c r="BJ113">
        <v>0.38</v>
      </c>
      <c r="BK113">
        <v>0.86</v>
      </c>
      <c r="BL113">
        <v>7</v>
      </c>
      <c r="BM113" t="s">
        <v>32</v>
      </c>
      <c r="BN113" t="s">
        <v>161</v>
      </c>
      <c r="BO113" t="s">
        <v>162</v>
      </c>
      <c r="BP113">
        <v>4</v>
      </c>
      <c r="BQ113">
        <v>0.3</v>
      </c>
      <c r="BR113">
        <v>0.69</v>
      </c>
      <c r="BS113">
        <v>8</v>
      </c>
      <c r="BT113" t="s">
        <v>32</v>
      </c>
      <c r="BU113" t="s">
        <v>163</v>
      </c>
      <c r="BV113" t="s">
        <v>164</v>
      </c>
      <c r="BW113">
        <v>5</v>
      </c>
      <c r="BX113">
        <v>0.38</v>
      </c>
      <c r="BY113">
        <v>0.86</v>
      </c>
      <c r="BZ113">
        <v>9</v>
      </c>
      <c r="CA113" t="s">
        <v>32</v>
      </c>
      <c r="CB113" t="s">
        <v>165</v>
      </c>
      <c r="CC113" t="s">
        <v>166</v>
      </c>
      <c r="CD113">
        <v>36</v>
      </c>
      <c r="CE113">
        <v>2.73</v>
      </c>
      <c r="CF113">
        <v>6.17</v>
      </c>
      <c r="CG113">
        <v>10</v>
      </c>
      <c r="CH113" t="s">
        <v>32</v>
      </c>
      <c r="CI113" t="s">
        <v>167</v>
      </c>
      <c r="CJ113" t="s">
        <v>168</v>
      </c>
      <c r="CK113">
        <v>12</v>
      </c>
      <c r="CL113">
        <v>0.91</v>
      </c>
      <c r="CM113">
        <v>2.06</v>
      </c>
      <c r="CN113">
        <v>11</v>
      </c>
      <c r="CO113" t="s">
        <v>32</v>
      </c>
      <c r="CP113" t="s">
        <v>169</v>
      </c>
      <c r="CQ113" t="s">
        <v>168</v>
      </c>
      <c r="CR113">
        <v>108</v>
      </c>
      <c r="CS113">
        <v>8.1999999999999993</v>
      </c>
      <c r="CT113">
        <v>18.52</v>
      </c>
    </row>
    <row r="114" spans="1:98" x14ac:dyDescent="0.15">
      <c r="A114" t="s">
        <v>28</v>
      </c>
      <c r="B114" t="s">
        <v>29</v>
      </c>
      <c r="C114">
        <v>2</v>
      </c>
      <c r="D114" t="s">
        <v>49</v>
      </c>
      <c r="E114">
        <v>33</v>
      </c>
      <c r="F114" t="s">
        <v>61</v>
      </c>
      <c r="G114">
        <v>5</v>
      </c>
      <c r="H114">
        <v>1147</v>
      </c>
      <c r="I114">
        <v>661</v>
      </c>
      <c r="J114">
        <v>57.63</v>
      </c>
      <c r="K114">
        <v>486</v>
      </c>
      <c r="L114">
        <v>42.37</v>
      </c>
      <c r="M114">
        <v>0</v>
      </c>
      <c r="N114">
        <v>0</v>
      </c>
      <c r="O114">
        <v>0</v>
      </c>
      <c r="P114">
        <v>28</v>
      </c>
      <c r="Q114">
        <v>2.44</v>
      </c>
      <c r="R114">
        <v>5.76</v>
      </c>
      <c r="S114">
        <v>458</v>
      </c>
      <c r="T114">
        <v>39.93</v>
      </c>
      <c r="U114">
        <v>94.24</v>
      </c>
      <c r="V114">
        <v>1</v>
      </c>
      <c r="W114" t="s">
        <v>32</v>
      </c>
      <c r="X114" t="s">
        <v>153</v>
      </c>
      <c r="Y114" t="s">
        <v>154</v>
      </c>
      <c r="Z114">
        <v>13</v>
      </c>
      <c r="AA114">
        <v>1.1299999999999999</v>
      </c>
      <c r="AB114">
        <v>2.84</v>
      </c>
      <c r="AC114">
        <v>2</v>
      </c>
      <c r="AD114" t="s">
        <v>35</v>
      </c>
      <c r="AE114" t="s">
        <v>36</v>
      </c>
      <c r="AF114" t="s">
        <v>37</v>
      </c>
      <c r="AG114">
        <v>88</v>
      </c>
      <c r="AH114">
        <v>7.67</v>
      </c>
      <c r="AI114">
        <v>19.21</v>
      </c>
      <c r="AJ114">
        <v>3</v>
      </c>
      <c r="AK114" t="s">
        <v>32</v>
      </c>
      <c r="AL114" t="s">
        <v>33</v>
      </c>
      <c r="AM114" t="s">
        <v>34</v>
      </c>
      <c r="AN114">
        <v>181</v>
      </c>
      <c r="AO114">
        <v>15.78</v>
      </c>
      <c r="AP114">
        <v>39.520000000000003</v>
      </c>
      <c r="AQ114">
        <v>4</v>
      </c>
      <c r="AR114" t="s">
        <v>32</v>
      </c>
      <c r="AS114" t="s">
        <v>155</v>
      </c>
      <c r="AT114" t="s">
        <v>156</v>
      </c>
      <c r="AU114">
        <v>10</v>
      </c>
      <c r="AV114">
        <v>0.87</v>
      </c>
      <c r="AW114">
        <v>2.1800000000000002</v>
      </c>
      <c r="AX114">
        <v>5</v>
      </c>
      <c r="AY114" t="s">
        <v>35</v>
      </c>
      <c r="AZ114" t="s">
        <v>157</v>
      </c>
      <c r="BA114" t="s">
        <v>158</v>
      </c>
      <c r="BB114">
        <v>6</v>
      </c>
      <c r="BC114">
        <v>0.52</v>
      </c>
      <c r="BD114">
        <v>1.31</v>
      </c>
      <c r="BE114">
        <v>6</v>
      </c>
      <c r="BF114" t="s">
        <v>32</v>
      </c>
      <c r="BG114" t="s">
        <v>159</v>
      </c>
      <c r="BH114" t="s">
        <v>160</v>
      </c>
      <c r="BI114">
        <v>5</v>
      </c>
      <c r="BJ114">
        <v>0.44</v>
      </c>
      <c r="BK114">
        <v>1.0900000000000001</v>
      </c>
      <c r="BL114">
        <v>7</v>
      </c>
      <c r="BM114" t="s">
        <v>32</v>
      </c>
      <c r="BN114" t="s">
        <v>161</v>
      </c>
      <c r="BO114" t="s">
        <v>162</v>
      </c>
      <c r="BP114">
        <v>0</v>
      </c>
      <c r="BQ114">
        <v>0</v>
      </c>
      <c r="BR114">
        <v>0</v>
      </c>
      <c r="BS114">
        <v>8</v>
      </c>
      <c r="BT114" t="s">
        <v>32</v>
      </c>
      <c r="BU114" t="s">
        <v>163</v>
      </c>
      <c r="BV114" t="s">
        <v>164</v>
      </c>
      <c r="BW114">
        <v>3</v>
      </c>
      <c r="BX114">
        <v>0.26</v>
      </c>
      <c r="BY114">
        <v>0.66</v>
      </c>
      <c r="BZ114">
        <v>9</v>
      </c>
      <c r="CA114" t="s">
        <v>32</v>
      </c>
      <c r="CB114" t="s">
        <v>165</v>
      </c>
      <c r="CC114" t="s">
        <v>166</v>
      </c>
      <c r="CD114">
        <v>42</v>
      </c>
      <c r="CE114">
        <v>3.66</v>
      </c>
      <c r="CF114">
        <v>9.17</v>
      </c>
      <c r="CG114">
        <v>10</v>
      </c>
      <c r="CH114" t="s">
        <v>32</v>
      </c>
      <c r="CI114" t="s">
        <v>167</v>
      </c>
      <c r="CJ114" t="s">
        <v>168</v>
      </c>
      <c r="CK114">
        <v>7</v>
      </c>
      <c r="CL114">
        <v>0.61</v>
      </c>
      <c r="CM114">
        <v>1.53</v>
      </c>
      <c r="CN114">
        <v>11</v>
      </c>
      <c r="CO114" t="s">
        <v>32</v>
      </c>
      <c r="CP114" t="s">
        <v>169</v>
      </c>
      <c r="CQ114" t="s">
        <v>168</v>
      </c>
      <c r="CR114">
        <v>103</v>
      </c>
      <c r="CS114">
        <v>8.98</v>
      </c>
      <c r="CT114">
        <v>22.49</v>
      </c>
    </row>
    <row r="115" spans="1:98" x14ac:dyDescent="0.15">
      <c r="A115" t="s">
        <v>28</v>
      </c>
      <c r="B115" t="s">
        <v>29</v>
      </c>
      <c r="C115">
        <v>2</v>
      </c>
      <c r="D115" t="s">
        <v>49</v>
      </c>
      <c r="E115">
        <v>33</v>
      </c>
      <c r="F115" t="s">
        <v>61</v>
      </c>
      <c r="G115">
        <v>6</v>
      </c>
      <c r="H115">
        <v>1190</v>
      </c>
      <c r="I115">
        <v>694</v>
      </c>
      <c r="J115">
        <v>58.32</v>
      </c>
      <c r="K115">
        <v>496</v>
      </c>
      <c r="L115">
        <v>41.68</v>
      </c>
      <c r="M115">
        <v>18</v>
      </c>
      <c r="N115">
        <v>1.51</v>
      </c>
      <c r="O115">
        <v>3.63</v>
      </c>
      <c r="P115">
        <v>14</v>
      </c>
      <c r="Q115">
        <v>1.18</v>
      </c>
      <c r="R115">
        <v>2.82</v>
      </c>
      <c r="S115">
        <v>464</v>
      </c>
      <c r="T115">
        <v>38.99</v>
      </c>
      <c r="U115">
        <v>93.55</v>
      </c>
      <c r="V115">
        <v>1</v>
      </c>
      <c r="W115" t="s">
        <v>32</v>
      </c>
      <c r="X115" t="s">
        <v>153</v>
      </c>
      <c r="Y115" t="s">
        <v>154</v>
      </c>
      <c r="Z115">
        <v>9</v>
      </c>
      <c r="AA115">
        <v>0.76</v>
      </c>
      <c r="AB115">
        <v>1.94</v>
      </c>
      <c r="AC115">
        <v>2</v>
      </c>
      <c r="AD115" t="s">
        <v>35</v>
      </c>
      <c r="AE115" t="s">
        <v>36</v>
      </c>
      <c r="AF115" t="s">
        <v>37</v>
      </c>
      <c r="AG115">
        <v>134</v>
      </c>
      <c r="AH115">
        <v>11.26</v>
      </c>
      <c r="AI115">
        <v>28.88</v>
      </c>
      <c r="AJ115">
        <v>3</v>
      </c>
      <c r="AK115" t="s">
        <v>32</v>
      </c>
      <c r="AL115" t="s">
        <v>33</v>
      </c>
      <c r="AM115" t="s">
        <v>34</v>
      </c>
      <c r="AN115">
        <v>143</v>
      </c>
      <c r="AO115">
        <v>12.02</v>
      </c>
      <c r="AP115">
        <v>30.82</v>
      </c>
      <c r="AQ115">
        <v>4</v>
      </c>
      <c r="AR115" t="s">
        <v>32</v>
      </c>
      <c r="AS115" t="s">
        <v>155</v>
      </c>
      <c r="AT115" t="s">
        <v>156</v>
      </c>
      <c r="AU115">
        <v>13</v>
      </c>
      <c r="AV115">
        <v>1.0900000000000001</v>
      </c>
      <c r="AW115">
        <v>2.8</v>
      </c>
      <c r="AX115">
        <v>5</v>
      </c>
      <c r="AY115" t="s">
        <v>35</v>
      </c>
      <c r="AZ115" t="s">
        <v>157</v>
      </c>
      <c r="BA115" t="s">
        <v>158</v>
      </c>
      <c r="BB115">
        <v>7</v>
      </c>
      <c r="BC115">
        <v>0.59</v>
      </c>
      <c r="BD115">
        <v>1.51</v>
      </c>
      <c r="BE115">
        <v>6</v>
      </c>
      <c r="BF115" t="s">
        <v>32</v>
      </c>
      <c r="BG115" t="s">
        <v>159</v>
      </c>
      <c r="BH115" t="s">
        <v>160</v>
      </c>
      <c r="BI115">
        <v>7</v>
      </c>
      <c r="BJ115">
        <v>0.59</v>
      </c>
      <c r="BK115">
        <v>1.51</v>
      </c>
      <c r="BL115">
        <v>7</v>
      </c>
      <c r="BM115" t="s">
        <v>32</v>
      </c>
      <c r="BN115" t="s">
        <v>161</v>
      </c>
      <c r="BO115" t="s">
        <v>162</v>
      </c>
      <c r="BP115">
        <v>5</v>
      </c>
      <c r="BQ115">
        <v>0.42</v>
      </c>
      <c r="BR115">
        <v>1.08</v>
      </c>
      <c r="BS115">
        <v>8</v>
      </c>
      <c r="BT115" t="s">
        <v>32</v>
      </c>
      <c r="BU115" t="s">
        <v>163</v>
      </c>
      <c r="BV115" t="s">
        <v>164</v>
      </c>
      <c r="BW115">
        <v>1</v>
      </c>
      <c r="BX115">
        <v>0.08</v>
      </c>
      <c r="BY115">
        <v>0.22</v>
      </c>
      <c r="BZ115">
        <v>9</v>
      </c>
      <c r="CA115" t="s">
        <v>32</v>
      </c>
      <c r="CB115" t="s">
        <v>165</v>
      </c>
      <c r="CC115" t="s">
        <v>166</v>
      </c>
      <c r="CD115">
        <v>32</v>
      </c>
      <c r="CE115">
        <v>2.69</v>
      </c>
      <c r="CF115">
        <v>6.9</v>
      </c>
      <c r="CG115">
        <v>10</v>
      </c>
      <c r="CH115" t="s">
        <v>32</v>
      </c>
      <c r="CI115" t="s">
        <v>167</v>
      </c>
      <c r="CJ115" t="s">
        <v>168</v>
      </c>
      <c r="CK115">
        <v>14</v>
      </c>
      <c r="CL115">
        <v>1.18</v>
      </c>
      <c r="CM115">
        <v>3.02</v>
      </c>
      <c r="CN115">
        <v>11</v>
      </c>
      <c r="CO115" t="s">
        <v>32</v>
      </c>
      <c r="CP115" t="s">
        <v>169</v>
      </c>
      <c r="CQ115" t="s">
        <v>168</v>
      </c>
      <c r="CR115">
        <v>99</v>
      </c>
      <c r="CS115">
        <v>8.32</v>
      </c>
      <c r="CT115">
        <v>21.34</v>
      </c>
    </row>
    <row r="116" spans="1:98" x14ac:dyDescent="0.15">
      <c r="A116" t="s">
        <v>28</v>
      </c>
      <c r="B116" t="s">
        <v>29</v>
      </c>
      <c r="C116">
        <v>2</v>
      </c>
      <c r="D116" t="s">
        <v>49</v>
      </c>
      <c r="E116">
        <v>33</v>
      </c>
      <c r="F116" t="s">
        <v>61</v>
      </c>
      <c r="G116">
        <v>7</v>
      </c>
      <c r="H116">
        <v>1073</v>
      </c>
      <c r="I116">
        <v>629</v>
      </c>
      <c r="J116">
        <v>58.62</v>
      </c>
      <c r="K116">
        <v>444</v>
      </c>
      <c r="L116">
        <v>41.38</v>
      </c>
      <c r="M116">
        <v>14</v>
      </c>
      <c r="N116">
        <v>1.3</v>
      </c>
      <c r="O116">
        <v>3.15</v>
      </c>
      <c r="P116">
        <v>7</v>
      </c>
      <c r="Q116">
        <v>0.65</v>
      </c>
      <c r="R116">
        <v>1.58</v>
      </c>
      <c r="S116">
        <v>423</v>
      </c>
      <c r="T116">
        <v>39.42</v>
      </c>
      <c r="U116">
        <v>95.27</v>
      </c>
      <c r="V116">
        <v>1</v>
      </c>
      <c r="W116" t="s">
        <v>32</v>
      </c>
      <c r="X116" t="s">
        <v>153</v>
      </c>
      <c r="Y116" t="s">
        <v>154</v>
      </c>
      <c r="Z116">
        <v>12</v>
      </c>
      <c r="AA116">
        <v>1.1200000000000001</v>
      </c>
      <c r="AB116">
        <v>2.84</v>
      </c>
      <c r="AC116">
        <v>2</v>
      </c>
      <c r="AD116" t="s">
        <v>35</v>
      </c>
      <c r="AE116" t="s">
        <v>36</v>
      </c>
      <c r="AF116" t="s">
        <v>37</v>
      </c>
      <c r="AG116">
        <v>112</v>
      </c>
      <c r="AH116">
        <v>10.44</v>
      </c>
      <c r="AI116">
        <v>26.48</v>
      </c>
      <c r="AJ116">
        <v>3</v>
      </c>
      <c r="AK116" t="s">
        <v>32</v>
      </c>
      <c r="AL116" t="s">
        <v>33</v>
      </c>
      <c r="AM116" t="s">
        <v>34</v>
      </c>
      <c r="AN116">
        <v>170</v>
      </c>
      <c r="AO116">
        <v>15.84</v>
      </c>
      <c r="AP116">
        <v>40.19</v>
      </c>
      <c r="AQ116">
        <v>4</v>
      </c>
      <c r="AR116" t="s">
        <v>32</v>
      </c>
      <c r="AS116" t="s">
        <v>155</v>
      </c>
      <c r="AT116" t="s">
        <v>156</v>
      </c>
      <c r="AU116">
        <v>6</v>
      </c>
      <c r="AV116">
        <v>0.56000000000000005</v>
      </c>
      <c r="AW116">
        <v>1.42</v>
      </c>
      <c r="AX116">
        <v>5</v>
      </c>
      <c r="AY116" t="s">
        <v>35</v>
      </c>
      <c r="AZ116" t="s">
        <v>157</v>
      </c>
      <c r="BA116" t="s">
        <v>158</v>
      </c>
      <c r="BB116">
        <v>6</v>
      </c>
      <c r="BC116">
        <v>0.56000000000000005</v>
      </c>
      <c r="BD116">
        <v>1.42</v>
      </c>
      <c r="BE116">
        <v>6</v>
      </c>
      <c r="BF116" t="s">
        <v>32</v>
      </c>
      <c r="BG116" t="s">
        <v>159</v>
      </c>
      <c r="BH116" t="s">
        <v>160</v>
      </c>
      <c r="BI116">
        <v>1</v>
      </c>
      <c r="BJ116">
        <v>0.09</v>
      </c>
      <c r="BK116">
        <v>0.24</v>
      </c>
      <c r="BL116">
        <v>7</v>
      </c>
      <c r="BM116" t="s">
        <v>32</v>
      </c>
      <c r="BN116" t="s">
        <v>161</v>
      </c>
      <c r="BO116" t="s">
        <v>162</v>
      </c>
      <c r="BP116">
        <v>1</v>
      </c>
      <c r="BQ116">
        <v>0.09</v>
      </c>
      <c r="BR116">
        <v>0.24</v>
      </c>
      <c r="BS116">
        <v>8</v>
      </c>
      <c r="BT116" t="s">
        <v>32</v>
      </c>
      <c r="BU116" t="s">
        <v>163</v>
      </c>
      <c r="BV116" t="s">
        <v>164</v>
      </c>
      <c r="BW116">
        <v>2</v>
      </c>
      <c r="BX116">
        <v>0.19</v>
      </c>
      <c r="BY116">
        <v>0.47</v>
      </c>
      <c r="BZ116">
        <v>9</v>
      </c>
      <c r="CA116" t="s">
        <v>32</v>
      </c>
      <c r="CB116" t="s">
        <v>165</v>
      </c>
      <c r="CC116" t="s">
        <v>166</v>
      </c>
      <c r="CD116">
        <v>33</v>
      </c>
      <c r="CE116">
        <v>3.08</v>
      </c>
      <c r="CF116">
        <v>7.8</v>
      </c>
      <c r="CG116">
        <v>10</v>
      </c>
      <c r="CH116" t="s">
        <v>32</v>
      </c>
      <c r="CI116" t="s">
        <v>167</v>
      </c>
      <c r="CJ116" t="s">
        <v>168</v>
      </c>
      <c r="CK116">
        <v>4</v>
      </c>
      <c r="CL116">
        <v>0.37</v>
      </c>
      <c r="CM116">
        <v>0.95</v>
      </c>
      <c r="CN116">
        <v>11</v>
      </c>
      <c r="CO116" t="s">
        <v>32</v>
      </c>
      <c r="CP116" t="s">
        <v>169</v>
      </c>
      <c r="CQ116" t="s">
        <v>168</v>
      </c>
      <c r="CR116">
        <v>76</v>
      </c>
      <c r="CS116">
        <v>7.08</v>
      </c>
      <c r="CT116">
        <v>17.97</v>
      </c>
    </row>
    <row r="117" spans="1:98" x14ac:dyDescent="0.15">
      <c r="A117" t="s">
        <v>28</v>
      </c>
      <c r="B117" t="s">
        <v>29</v>
      </c>
      <c r="C117">
        <v>2</v>
      </c>
      <c r="D117" t="s">
        <v>49</v>
      </c>
      <c r="E117">
        <v>33</v>
      </c>
      <c r="F117" t="s">
        <v>61</v>
      </c>
      <c r="G117">
        <v>8</v>
      </c>
      <c r="H117">
        <v>958</v>
      </c>
      <c r="I117">
        <v>589</v>
      </c>
      <c r="J117">
        <v>61.48</v>
      </c>
      <c r="K117">
        <v>369</v>
      </c>
      <c r="L117">
        <v>38.520000000000003</v>
      </c>
      <c r="M117">
        <v>1</v>
      </c>
      <c r="N117">
        <v>0.1</v>
      </c>
      <c r="O117">
        <v>0.27</v>
      </c>
      <c r="P117">
        <v>18</v>
      </c>
      <c r="Q117">
        <v>1.88</v>
      </c>
      <c r="R117">
        <v>4.88</v>
      </c>
      <c r="S117">
        <v>350</v>
      </c>
      <c r="T117">
        <v>36.53</v>
      </c>
      <c r="U117">
        <v>94.85</v>
      </c>
      <c r="V117">
        <v>1</v>
      </c>
      <c r="W117" t="s">
        <v>32</v>
      </c>
      <c r="X117" t="s">
        <v>153</v>
      </c>
      <c r="Y117" t="s">
        <v>154</v>
      </c>
      <c r="Z117">
        <v>9</v>
      </c>
      <c r="AA117">
        <v>0.94</v>
      </c>
      <c r="AB117">
        <v>2.57</v>
      </c>
      <c r="AC117">
        <v>2</v>
      </c>
      <c r="AD117" t="s">
        <v>35</v>
      </c>
      <c r="AE117" t="s">
        <v>36</v>
      </c>
      <c r="AF117" t="s">
        <v>37</v>
      </c>
      <c r="AG117">
        <v>71</v>
      </c>
      <c r="AH117">
        <v>7.41</v>
      </c>
      <c r="AI117">
        <v>20.29</v>
      </c>
      <c r="AJ117">
        <v>3</v>
      </c>
      <c r="AK117" t="s">
        <v>32</v>
      </c>
      <c r="AL117" t="s">
        <v>33</v>
      </c>
      <c r="AM117" t="s">
        <v>34</v>
      </c>
      <c r="AN117">
        <v>172</v>
      </c>
      <c r="AO117">
        <v>17.95</v>
      </c>
      <c r="AP117">
        <v>49.14</v>
      </c>
      <c r="AQ117">
        <v>4</v>
      </c>
      <c r="AR117" t="s">
        <v>32</v>
      </c>
      <c r="AS117" t="s">
        <v>155</v>
      </c>
      <c r="AT117" t="s">
        <v>156</v>
      </c>
      <c r="AU117">
        <v>6</v>
      </c>
      <c r="AV117">
        <v>0.63</v>
      </c>
      <c r="AW117">
        <v>1.71</v>
      </c>
      <c r="AX117">
        <v>5</v>
      </c>
      <c r="AY117" t="s">
        <v>35</v>
      </c>
      <c r="AZ117" t="s">
        <v>157</v>
      </c>
      <c r="BA117" t="s">
        <v>158</v>
      </c>
      <c r="BB117">
        <v>3</v>
      </c>
      <c r="BC117">
        <v>0.31</v>
      </c>
      <c r="BD117">
        <v>0.86</v>
      </c>
      <c r="BE117">
        <v>6</v>
      </c>
      <c r="BF117" t="s">
        <v>32</v>
      </c>
      <c r="BG117" t="s">
        <v>159</v>
      </c>
      <c r="BH117" t="s">
        <v>160</v>
      </c>
      <c r="BI117">
        <v>9</v>
      </c>
      <c r="BJ117">
        <v>0.94</v>
      </c>
      <c r="BK117">
        <v>2.57</v>
      </c>
      <c r="BL117">
        <v>7</v>
      </c>
      <c r="BM117" t="s">
        <v>32</v>
      </c>
      <c r="BN117" t="s">
        <v>161</v>
      </c>
      <c r="BO117" t="s">
        <v>162</v>
      </c>
      <c r="BP117">
        <v>1</v>
      </c>
      <c r="BQ117">
        <v>0.1</v>
      </c>
      <c r="BR117">
        <v>0.28999999999999998</v>
      </c>
      <c r="BS117">
        <v>8</v>
      </c>
      <c r="BT117" t="s">
        <v>32</v>
      </c>
      <c r="BU117" t="s">
        <v>163</v>
      </c>
      <c r="BV117" t="s">
        <v>164</v>
      </c>
      <c r="BW117">
        <v>2</v>
      </c>
      <c r="BX117">
        <v>0.21</v>
      </c>
      <c r="BY117">
        <v>0.56999999999999995</v>
      </c>
      <c r="BZ117">
        <v>9</v>
      </c>
      <c r="CA117" t="s">
        <v>32</v>
      </c>
      <c r="CB117" t="s">
        <v>165</v>
      </c>
      <c r="CC117" t="s">
        <v>166</v>
      </c>
      <c r="CD117">
        <v>27</v>
      </c>
      <c r="CE117">
        <v>2.82</v>
      </c>
      <c r="CF117">
        <v>7.71</v>
      </c>
      <c r="CG117">
        <v>10</v>
      </c>
      <c r="CH117" t="s">
        <v>32</v>
      </c>
      <c r="CI117" t="s">
        <v>167</v>
      </c>
      <c r="CJ117" t="s">
        <v>168</v>
      </c>
      <c r="CK117">
        <v>5</v>
      </c>
      <c r="CL117">
        <v>0.52</v>
      </c>
      <c r="CM117">
        <v>1.43</v>
      </c>
      <c r="CN117">
        <v>11</v>
      </c>
      <c r="CO117" t="s">
        <v>32</v>
      </c>
      <c r="CP117" t="s">
        <v>169</v>
      </c>
      <c r="CQ117" t="s">
        <v>168</v>
      </c>
      <c r="CR117">
        <v>45</v>
      </c>
      <c r="CS117">
        <v>4.7</v>
      </c>
      <c r="CT117">
        <v>12.86</v>
      </c>
    </row>
    <row r="118" spans="1:98" x14ac:dyDescent="0.15">
      <c r="A118" t="s">
        <v>28</v>
      </c>
      <c r="B118" t="s">
        <v>29</v>
      </c>
      <c r="C118">
        <v>2</v>
      </c>
      <c r="D118" t="s">
        <v>49</v>
      </c>
      <c r="E118">
        <v>34</v>
      </c>
      <c r="F118" t="s">
        <v>62</v>
      </c>
      <c r="G118">
        <v>1</v>
      </c>
      <c r="H118">
        <v>1121</v>
      </c>
      <c r="I118">
        <v>705</v>
      </c>
      <c r="J118">
        <v>62.89</v>
      </c>
      <c r="K118">
        <v>416</v>
      </c>
      <c r="L118">
        <v>37.11</v>
      </c>
      <c r="M118">
        <v>12</v>
      </c>
      <c r="N118">
        <v>1.07</v>
      </c>
      <c r="O118">
        <v>2.88</v>
      </c>
      <c r="P118">
        <v>12</v>
      </c>
      <c r="Q118">
        <v>1.07</v>
      </c>
      <c r="R118">
        <v>2.88</v>
      </c>
      <c r="S118">
        <v>392</v>
      </c>
      <c r="T118">
        <v>34.97</v>
      </c>
      <c r="U118">
        <v>94.23</v>
      </c>
      <c r="V118">
        <v>1</v>
      </c>
      <c r="W118" t="s">
        <v>32</v>
      </c>
      <c r="X118" t="s">
        <v>153</v>
      </c>
      <c r="Y118" t="s">
        <v>154</v>
      </c>
      <c r="Z118">
        <v>8</v>
      </c>
      <c r="AA118">
        <v>0.71</v>
      </c>
      <c r="AB118">
        <v>2.04</v>
      </c>
      <c r="AC118">
        <v>2</v>
      </c>
      <c r="AD118" t="s">
        <v>35</v>
      </c>
      <c r="AE118" t="s">
        <v>36</v>
      </c>
      <c r="AF118" t="s">
        <v>37</v>
      </c>
      <c r="AG118">
        <v>122</v>
      </c>
      <c r="AH118">
        <v>10.88</v>
      </c>
      <c r="AI118">
        <v>31.12</v>
      </c>
      <c r="AJ118">
        <v>3</v>
      </c>
      <c r="AK118" t="s">
        <v>32</v>
      </c>
      <c r="AL118" t="s">
        <v>33</v>
      </c>
      <c r="AM118" t="s">
        <v>34</v>
      </c>
      <c r="AN118">
        <v>60</v>
      </c>
      <c r="AO118">
        <v>5.35</v>
      </c>
      <c r="AP118">
        <v>15.31</v>
      </c>
      <c r="AQ118">
        <v>4</v>
      </c>
      <c r="AR118" t="s">
        <v>32</v>
      </c>
      <c r="AS118" t="s">
        <v>155</v>
      </c>
      <c r="AT118" t="s">
        <v>156</v>
      </c>
      <c r="AU118">
        <v>7</v>
      </c>
      <c r="AV118">
        <v>0.62</v>
      </c>
      <c r="AW118">
        <v>1.79</v>
      </c>
      <c r="AX118">
        <v>5</v>
      </c>
      <c r="AY118" t="s">
        <v>35</v>
      </c>
      <c r="AZ118" t="s">
        <v>157</v>
      </c>
      <c r="BA118" t="s">
        <v>158</v>
      </c>
      <c r="BB118">
        <v>2</v>
      </c>
      <c r="BC118">
        <v>0.18</v>
      </c>
      <c r="BD118">
        <v>0.51</v>
      </c>
      <c r="BE118">
        <v>6</v>
      </c>
      <c r="BF118" t="s">
        <v>32</v>
      </c>
      <c r="BG118" t="s">
        <v>159</v>
      </c>
      <c r="BH118" t="s">
        <v>160</v>
      </c>
      <c r="BI118">
        <v>9</v>
      </c>
      <c r="BJ118">
        <v>0.8</v>
      </c>
      <c r="BK118">
        <v>2.2999999999999998</v>
      </c>
      <c r="BL118">
        <v>7</v>
      </c>
      <c r="BM118" t="s">
        <v>32</v>
      </c>
      <c r="BN118" t="s">
        <v>161</v>
      </c>
      <c r="BO118" t="s">
        <v>162</v>
      </c>
      <c r="BP118">
        <v>1</v>
      </c>
      <c r="BQ118">
        <v>0.09</v>
      </c>
      <c r="BR118">
        <v>0.26</v>
      </c>
      <c r="BS118">
        <v>8</v>
      </c>
      <c r="BT118" t="s">
        <v>32</v>
      </c>
      <c r="BU118" t="s">
        <v>163</v>
      </c>
      <c r="BV118" t="s">
        <v>164</v>
      </c>
      <c r="BW118">
        <v>1</v>
      </c>
      <c r="BX118">
        <v>0.09</v>
      </c>
      <c r="BY118">
        <v>0.26</v>
      </c>
      <c r="BZ118">
        <v>9</v>
      </c>
      <c r="CA118" t="s">
        <v>32</v>
      </c>
      <c r="CB118" t="s">
        <v>165</v>
      </c>
      <c r="CC118" t="s">
        <v>166</v>
      </c>
      <c r="CD118">
        <v>23</v>
      </c>
      <c r="CE118">
        <v>2.0499999999999998</v>
      </c>
      <c r="CF118">
        <v>5.87</v>
      </c>
      <c r="CG118">
        <v>10</v>
      </c>
      <c r="CH118" t="s">
        <v>32</v>
      </c>
      <c r="CI118" t="s">
        <v>167</v>
      </c>
      <c r="CJ118" t="s">
        <v>168</v>
      </c>
      <c r="CK118">
        <v>7</v>
      </c>
      <c r="CL118">
        <v>0.62</v>
      </c>
      <c r="CM118">
        <v>1.79</v>
      </c>
      <c r="CN118">
        <v>11</v>
      </c>
      <c r="CO118" t="s">
        <v>32</v>
      </c>
      <c r="CP118" t="s">
        <v>169</v>
      </c>
      <c r="CQ118" t="s">
        <v>168</v>
      </c>
      <c r="CR118">
        <v>152</v>
      </c>
      <c r="CS118">
        <v>13.56</v>
      </c>
      <c r="CT118">
        <v>38.78</v>
      </c>
    </row>
    <row r="119" spans="1:98" x14ac:dyDescent="0.15">
      <c r="A119" t="s">
        <v>28</v>
      </c>
      <c r="B119" t="s">
        <v>29</v>
      </c>
      <c r="C119">
        <v>2</v>
      </c>
      <c r="D119" t="s">
        <v>49</v>
      </c>
      <c r="E119">
        <v>34</v>
      </c>
      <c r="F119" t="s">
        <v>62</v>
      </c>
      <c r="G119">
        <v>2</v>
      </c>
      <c r="H119">
        <v>1093</v>
      </c>
      <c r="I119">
        <v>761</v>
      </c>
      <c r="J119">
        <v>69.62</v>
      </c>
      <c r="K119">
        <v>332</v>
      </c>
      <c r="L119">
        <v>30.38</v>
      </c>
      <c r="M119">
        <v>7</v>
      </c>
      <c r="N119">
        <v>0.64</v>
      </c>
      <c r="O119">
        <v>2.11</v>
      </c>
      <c r="P119">
        <v>11</v>
      </c>
      <c r="Q119">
        <v>1.01</v>
      </c>
      <c r="R119">
        <v>3.31</v>
      </c>
      <c r="S119">
        <v>314</v>
      </c>
      <c r="T119">
        <v>28.73</v>
      </c>
      <c r="U119">
        <v>94.58</v>
      </c>
      <c r="V119">
        <v>1</v>
      </c>
      <c r="W119" t="s">
        <v>32</v>
      </c>
      <c r="X119" t="s">
        <v>153</v>
      </c>
      <c r="Y119" t="s">
        <v>154</v>
      </c>
      <c r="Z119">
        <v>8</v>
      </c>
      <c r="AA119">
        <v>0.73</v>
      </c>
      <c r="AB119">
        <v>2.5499999999999998</v>
      </c>
      <c r="AC119">
        <v>2</v>
      </c>
      <c r="AD119" t="s">
        <v>35</v>
      </c>
      <c r="AE119" t="s">
        <v>36</v>
      </c>
      <c r="AF119" t="s">
        <v>37</v>
      </c>
      <c r="AG119">
        <v>94</v>
      </c>
      <c r="AH119">
        <v>8.6</v>
      </c>
      <c r="AI119">
        <v>29.94</v>
      </c>
      <c r="AJ119">
        <v>3</v>
      </c>
      <c r="AK119" t="s">
        <v>32</v>
      </c>
      <c r="AL119" t="s">
        <v>33</v>
      </c>
      <c r="AM119" t="s">
        <v>34</v>
      </c>
      <c r="AN119">
        <v>60</v>
      </c>
      <c r="AO119">
        <v>5.49</v>
      </c>
      <c r="AP119">
        <v>19.11</v>
      </c>
      <c r="AQ119">
        <v>4</v>
      </c>
      <c r="AR119" t="s">
        <v>32</v>
      </c>
      <c r="AS119" t="s">
        <v>155</v>
      </c>
      <c r="AT119" t="s">
        <v>156</v>
      </c>
      <c r="AU119">
        <v>10</v>
      </c>
      <c r="AV119">
        <v>0.91</v>
      </c>
      <c r="AW119">
        <v>3.18</v>
      </c>
      <c r="AX119">
        <v>5</v>
      </c>
      <c r="AY119" t="s">
        <v>35</v>
      </c>
      <c r="AZ119" t="s">
        <v>157</v>
      </c>
      <c r="BA119" t="s">
        <v>158</v>
      </c>
      <c r="BB119">
        <v>5</v>
      </c>
      <c r="BC119">
        <v>0.46</v>
      </c>
      <c r="BD119">
        <v>1.59</v>
      </c>
      <c r="BE119">
        <v>6</v>
      </c>
      <c r="BF119" t="s">
        <v>32</v>
      </c>
      <c r="BG119" t="s">
        <v>159</v>
      </c>
      <c r="BH119" t="s">
        <v>160</v>
      </c>
      <c r="BI119">
        <v>3</v>
      </c>
      <c r="BJ119">
        <v>0.27</v>
      </c>
      <c r="BK119">
        <v>0.96</v>
      </c>
      <c r="BL119">
        <v>7</v>
      </c>
      <c r="BM119" t="s">
        <v>32</v>
      </c>
      <c r="BN119" t="s">
        <v>161</v>
      </c>
      <c r="BO119" t="s">
        <v>162</v>
      </c>
      <c r="BP119">
        <v>0</v>
      </c>
      <c r="BQ119">
        <v>0</v>
      </c>
      <c r="BR119">
        <v>0</v>
      </c>
      <c r="BS119">
        <v>8</v>
      </c>
      <c r="BT119" t="s">
        <v>32</v>
      </c>
      <c r="BU119" t="s">
        <v>163</v>
      </c>
      <c r="BV119" t="s">
        <v>164</v>
      </c>
      <c r="BW119">
        <v>4</v>
      </c>
      <c r="BX119">
        <v>0.37</v>
      </c>
      <c r="BY119">
        <v>1.27</v>
      </c>
      <c r="BZ119">
        <v>9</v>
      </c>
      <c r="CA119" t="s">
        <v>32</v>
      </c>
      <c r="CB119" t="s">
        <v>165</v>
      </c>
      <c r="CC119" t="s">
        <v>166</v>
      </c>
      <c r="CD119">
        <v>38</v>
      </c>
      <c r="CE119">
        <v>3.48</v>
      </c>
      <c r="CF119">
        <v>12.1</v>
      </c>
      <c r="CG119">
        <v>10</v>
      </c>
      <c r="CH119" t="s">
        <v>32</v>
      </c>
      <c r="CI119" t="s">
        <v>167</v>
      </c>
      <c r="CJ119" t="s">
        <v>168</v>
      </c>
      <c r="CK119">
        <v>3</v>
      </c>
      <c r="CL119">
        <v>0.27</v>
      </c>
      <c r="CM119">
        <v>0.96</v>
      </c>
      <c r="CN119">
        <v>11</v>
      </c>
      <c r="CO119" t="s">
        <v>32</v>
      </c>
      <c r="CP119" t="s">
        <v>169</v>
      </c>
      <c r="CQ119" t="s">
        <v>168</v>
      </c>
      <c r="CR119">
        <v>89</v>
      </c>
      <c r="CS119">
        <v>8.14</v>
      </c>
      <c r="CT119">
        <v>28.34</v>
      </c>
    </row>
    <row r="120" spans="1:98" x14ac:dyDescent="0.15">
      <c r="A120" t="s">
        <v>28</v>
      </c>
      <c r="B120" t="s">
        <v>29</v>
      </c>
      <c r="C120">
        <v>2</v>
      </c>
      <c r="D120" t="s">
        <v>49</v>
      </c>
      <c r="E120">
        <v>34</v>
      </c>
      <c r="F120" t="s">
        <v>62</v>
      </c>
      <c r="G120">
        <v>3</v>
      </c>
      <c r="H120">
        <v>1179</v>
      </c>
      <c r="I120">
        <v>745</v>
      </c>
      <c r="J120">
        <v>63.19</v>
      </c>
      <c r="K120">
        <v>434</v>
      </c>
      <c r="L120">
        <v>36.81</v>
      </c>
      <c r="M120">
        <v>16</v>
      </c>
      <c r="N120">
        <v>1.36</v>
      </c>
      <c r="O120">
        <v>3.69</v>
      </c>
      <c r="P120">
        <v>9</v>
      </c>
      <c r="Q120">
        <v>0.76</v>
      </c>
      <c r="R120">
        <v>2.0699999999999998</v>
      </c>
      <c r="S120">
        <v>409</v>
      </c>
      <c r="T120">
        <v>34.69</v>
      </c>
      <c r="U120">
        <v>94.24</v>
      </c>
      <c r="V120">
        <v>1</v>
      </c>
      <c r="W120" t="s">
        <v>32</v>
      </c>
      <c r="X120" t="s">
        <v>153</v>
      </c>
      <c r="Y120" t="s">
        <v>154</v>
      </c>
      <c r="Z120">
        <v>10</v>
      </c>
      <c r="AA120">
        <v>0.85</v>
      </c>
      <c r="AB120">
        <v>2.44</v>
      </c>
      <c r="AC120">
        <v>2</v>
      </c>
      <c r="AD120" t="s">
        <v>35</v>
      </c>
      <c r="AE120" t="s">
        <v>36</v>
      </c>
      <c r="AF120" t="s">
        <v>37</v>
      </c>
      <c r="AG120">
        <v>103</v>
      </c>
      <c r="AH120">
        <v>8.74</v>
      </c>
      <c r="AI120">
        <v>25.18</v>
      </c>
      <c r="AJ120">
        <v>3</v>
      </c>
      <c r="AK120" t="s">
        <v>32</v>
      </c>
      <c r="AL120" t="s">
        <v>33</v>
      </c>
      <c r="AM120" t="s">
        <v>34</v>
      </c>
      <c r="AN120">
        <v>64</v>
      </c>
      <c r="AO120">
        <v>5.43</v>
      </c>
      <c r="AP120">
        <v>15.65</v>
      </c>
      <c r="AQ120">
        <v>4</v>
      </c>
      <c r="AR120" t="s">
        <v>32</v>
      </c>
      <c r="AS120" t="s">
        <v>155</v>
      </c>
      <c r="AT120" t="s">
        <v>156</v>
      </c>
      <c r="AU120">
        <v>8</v>
      </c>
      <c r="AV120">
        <v>0.68</v>
      </c>
      <c r="AW120">
        <v>1.96</v>
      </c>
      <c r="AX120">
        <v>5</v>
      </c>
      <c r="AY120" t="s">
        <v>35</v>
      </c>
      <c r="AZ120" t="s">
        <v>157</v>
      </c>
      <c r="BA120" t="s">
        <v>158</v>
      </c>
      <c r="BB120">
        <v>5</v>
      </c>
      <c r="BC120">
        <v>0.42</v>
      </c>
      <c r="BD120">
        <v>1.22</v>
      </c>
      <c r="BE120">
        <v>6</v>
      </c>
      <c r="BF120" t="s">
        <v>32</v>
      </c>
      <c r="BG120" t="s">
        <v>159</v>
      </c>
      <c r="BH120" t="s">
        <v>160</v>
      </c>
      <c r="BI120">
        <v>4</v>
      </c>
      <c r="BJ120">
        <v>0.34</v>
      </c>
      <c r="BK120">
        <v>0.98</v>
      </c>
      <c r="BL120">
        <v>7</v>
      </c>
      <c r="BM120" t="s">
        <v>32</v>
      </c>
      <c r="BN120" t="s">
        <v>161</v>
      </c>
      <c r="BO120" t="s">
        <v>162</v>
      </c>
      <c r="BP120">
        <v>1</v>
      </c>
      <c r="BQ120">
        <v>0.08</v>
      </c>
      <c r="BR120">
        <v>0.24</v>
      </c>
      <c r="BS120">
        <v>8</v>
      </c>
      <c r="BT120" t="s">
        <v>32</v>
      </c>
      <c r="BU120" t="s">
        <v>163</v>
      </c>
      <c r="BV120" t="s">
        <v>164</v>
      </c>
      <c r="BW120">
        <v>0</v>
      </c>
      <c r="BX120">
        <v>0</v>
      </c>
      <c r="BY120">
        <v>0</v>
      </c>
      <c r="BZ120">
        <v>9</v>
      </c>
      <c r="CA120" t="s">
        <v>32</v>
      </c>
      <c r="CB120" t="s">
        <v>165</v>
      </c>
      <c r="CC120" t="s">
        <v>166</v>
      </c>
      <c r="CD120">
        <v>44</v>
      </c>
      <c r="CE120">
        <v>3.73</v>
      </c>
      <c r="CF120">
        <v>10.76</v>
      </c>
      <c r="CG120">
        <v>10</v>
      </c>
      <c r="CH120" t="s">
        <v>32</v>
      </c>
      <c r="CI120" t="s">
        <v>167</v>
      </c>
      <c r="CJ120" t="s">
        <v>168</v>
      </c>
      <c r="CK120">
        <v>7</v>
      </c>
      <c r="CL120">
        <v>0.59</v>
      </c>
      <c r="CM120">
        <v>1.71</v>
      </c>
      <c r="CN120">
        <v>11</v>
      </c>
      <c r="CO120" t="s">
        <v>32</v>
      </c>
      <c r="CP120" t="s">
        <v>169</v>
      </c>
      <c r="CQ120" t="s">
        <v>168</v>
      </c>
      <c r="CR120">
        <v>163</v>
      </c>
      <c r="CS120">
        <v>13.83</v>
      </c>
      <c r="CT120">
        <v>39.85</v>
      </c>
    </row>
    <row r="121" spans="1:98" x14ac:dyDescent="0.15">
      <c r="A121" t="s">
        <v>28</v>
      </c>
      <c r="B121" t="s">
        <v>29</v>
      </c>
      <c r="C121">
        <v>2</v>
      </c>
      <c r="D121" t="s">
        <v>49</v>
      </c>
      <c r="E121">
        <v>34</v>
      </c>
      <c r="F121" t="s">
        <v>62</v>
      </c>
      <c r="G121">
        <v>4</v>
      </c>
      <c r="H121">
        <v>1537</v>
      </c>
      <c r="I121">
        <v>1107</v>
      </c>
      <c r="J121">
        <v>72.02</v>
      </c>
      <c r="K121">
        <v>430</v>
      </c>
      <c r="L121">
        <v>27.98</v>
      </c>
      <c r="M121">
        <v>19</v>
      </c>
      <c r="N121">
        <v>1.24</v>
      </c>
      <c r="O121">
        <v>4.42</v>
      </c>
      <c r="P121">
        <v>5</v>
      </c>
      <c r="Q121">
        <v>0.33</v>
      </c>
      <c r="R121">
        <v>1.1599999999999999</v>
      </c>
      <c r="S121">
        <v>406</v>
      </c>
      <c r="T121">
        <v>26.42</v>
      </c>
      <c r="U121">
        <v>94.42</v>
      </c>
      <c r="V121">
        <v>1</v>
      </c>
      <c r="W121" t="s">
        <v>32</v>
      </c>
      <c r="X121" t="s">
        <v>153</v>
      </c>
      <c r="Y121" t="s">
        <v>154</v>
      </c>
      <c r="Z121">
        <v>9</v>
      </c>
      <c r="AA121">
        <v>0.59</v>
      </c>
      <c r="AB121">
        <v>2.2200000000000002</v>
      </c>
      <c r="AC121">
        <v>2</v>
      </c>
      <c r="AD121" t="s">
        <v>35</v>
      </c>
      <c r="AE121" t="s">
        <v>36</v>
      </c>
      <c r="AF121" t="s">
        <v>37</v>
      </c>
      <c r="AG121">
        <v>132</v>
      </c>
      <c r="AH121">
        <v>8.59</v>
      </c>
      <c r="AI121">
        <v>32.51</v>
      </c>
      <c r="AJ121">
        <v>3</v>
      </c>
      <c r="AK121" t="s">
        <v>32</v>
      </c>
      <c r="AL121" t="s">
        <v>33</v>
      </c>
      <c r="AM121" t="s">
        <v>34</v>
      </c>
      <c r="AN121">
        <v>68</v>
      </c>
      <c r="AO121">
        <v>4.42</v>
      </c>
      <c r="AP121">
        <v>16.75</v>
      </c>
      <c r="AQ121">
        <v>4</v>
      </c>
      <c r="AR121" t="s">
        <v>32</v>
      </c>
      <c r="AS121" t="s">
        <v>155</v>
      </c>
      <c r="AT121" t="s">
        <v>156</v>
      </c>
      <c r="AU121">
        <v>13</v>
      </c>
      <c r="AV121">
        <v>0.85</v>
      </c>
      <c r="AW121">
        <v>3.2</v>
      </c>
      <c r="AX121">
        <v>5</v>
      </c>
      <c r="AY121" t="s">
        <v>35</v>
      </c>
      <c r="AZ121" t="s">
        <v>157</v>
      </c>
      <c r="BA121" t="s">
        <v>158</v>
      </c>
      <c r="BB121">
        <v>6</v>
      </c>
      <c r="BC121">
        <v>0.39</v>
      </c>
      <c r="BD121">
        <v>1.48</v>
      </c>
      <c r="BE121">
        <v>6</v>
      </c>
      <c r="BF121" t="s">
        <v>32</v>
      </c>
      <c r="BG121" t="s">
        <v>159</v>
      </c>
      <c r="BH121" t="s">
        <v>160</v>
      </c>
      <c r="BI121">
        <v>1</v>
      </c>
      <c r="BJ121">
        <v>7.0000000000000007E-2</v>
      </c>
      <c r="BK121">
        <v>0.25</v>
      </c>
      <c r="BL121">
        <v>7</v>
      </c>
      <c r="BM121" t="s">
        <v>32</v>
      </c>
      <c r="BN121" t="s">
        <v>161</v>
      </c>
      <c r="BO121" t="s">
        <v>162</v>
      </c>
      <c r="BP121">
        <v>4</v>
      </c>
      <c r="BQ121">
        <v>0.26</v>
      </c>
      <c r="BR121">
        <v>0.99</v>
      </c>
      <c r="BS121">
        <v>8</v>
      </c>
      <c r="BT121" t="s">
        <v>32</v>
      </c>
      <c r="BU121" t="s">
        <v>163</v>
      </c>
      <c r="BV121" t="s">
        <v>164</v>
      </c>
      <c r="BW121">
        <v>0</v>
      </c>
      <c r="BX121">
        <v>0</v>
      </c>
      <c r="BY121">
        <v>0</v>
      </c>
      <c r="BZ121">
        <v>9</v>
      </c>
      <c r="CA121" t="s">
        <v>32</v>
      </c>
      <c r="CB121" t="s">
        <v>165</v>
      </c>
      <c r="CC121" t="s">
        <v>166</v>
      </c>
      <c r="CD121">
        <v>31</v>
      </c>
      <c r="CE121">
        <v>2.02</v>
      </c>
      <c r="CF121">
        <v>7.64</v>
      </c>
      <c r="CG121">
        <v>10</v>
      </c>
      <c r="CH121" t="s">
        <v>32</v>
      </c>
      <c r="CI121" t="s">
        <v>167</v>
      </c>
      <c r="CJ121" t="s">
        <v>168</v>
      </c>
      <c r="CK121">
        <v>4</v>
      </c>
      <c r="CL121">
        <v>0.26</v>
      </c>
      <c r="CM121">
        <v>0.99</v>
      </c>
      <c r="CN121">
        <v>11</v>
      </c>
      <c r="CO121" t="s">
        <v>32</v>
      </c>
      <c r="CP121" t="s">
        <v>169</v>
      </c>
      <c r="CQ121" t="s">
        <v>168</v>
      </c>
      <c r="CR121">
        <v>138</v>
      </c>
      <c r="CS121">
        <v>8.98</v>
      </c>
      <c r="CT121">
        <v>33.99</v>
      </c>
    </row>
    <row r="122" spans="1:98" x14ac:dyDescent="0.15">
      <c r="A122" t="s">
        <v>28</v>
      </c>
      <c r="B122" t="s">
        <v>29</v>
      </c>
      <c r="C122">
        <v>2</v>
      </c>
      <c r="D122" t="s">
        <v>49</v>
      </c>
      <c r="E122">
        <v>34</v>
      </c>
      <c r="F122" t="s">
        <v>62</v>
      </c>
      <c r="G122">
        <v>5</v>
      </c>
      <c r="H122">
        <v>947</v>
      </c>
      <c r="I122">
        <v>662</v>
      </c>
      <c r="J122">
        <v>69.900000000000006</v>
      </c>
      <c r="K122">
        <v>285</v>
      </c>
      <c r="L122">
        <v>30.1</v>
      </c>
      <c r="M122">
        <v>9</v>
      </c>
      <c r="N122">
        <v>0.95</v>
      </c>
      <c r="O122">
        <v>3.16</v>
      </c>
      <c r="P122">
        <v>7</v>
      </c>
      <c r="Q122">
        <v>0.74</v>
      </c>
      <c r="R122">
        <v>2.46</v>
      </c>
      <c r="S122">
        <v>269</v>
      </c>
      <c r="T122">
        <v>28.41</v>
      </c>
      <c r="U122">
        <v>94.39</v>
      </c>
      <c r="V122">
        <v>1</v>
      </c>
      <c r="W122" t="s">
        <v>32</v>
      </c>
      <c r="X122" t="s">
        <v>153</v>
      </c>
      <c r="Y122" t="s">
        <v>154</v>
      </c>
      <c r="Z122">
        <v>7</v>
      </c>
      <c r="AA122">
        <v>0.74</v>
      </c>
      <c r="AB122">
        <v>2.6</v>
      </c>
      <c r="AC122">
        <v>2</v>
      </c>
      <c r="AD122" t="s">
        <v>35</v>
      </c>
      <c r="AE122" t="s">
        <v>36</v>
      </c>
      <c r="AF122" t="s">
        <v>37</v>
      </c>
      <c r="AG122">
        <v>88</v>
      </c>
      <c r="AH122">
        <v>9.2899999999999991</v>
      </c>
      <c r="AI122">
        <v>32.71</v>
      </c>
      <c r="AJ122">
        <v>3</v>
      </c>
      <c r="AK122" t="s">
        <v>32</v>
      </c>
      <c r="AL122" t="s">
        <v>33</v>
      </c>
      <c r="AM122" t="s">
        <v>34</v>
      </c>
      <c r="AN122">
        <v>41</v>
      </c>
      <c r="AO122">
        <v>4.33</v>
      </c>
      <c r="AP122">
        <v>15.24</v>
      </c>
      <c r="AQ122">
        <v>4</v>
      </c>
      <c r="AR122" t="s">
        <v>32</v>
      </c>
      <c r="AS122" t="s">
        <v>155</v>
      </c>
      <c r="AT122" t="s">
        <v>156</v>
      </c>
      <c r="AU122">
        <v>12</v>
      </c>
      <c r="AV122">
        <v>1.27</v>
      </c>
      <c r="AW122">
        <v>4.46</v>
      </c>
      <c r="AX122">
        <v>5</v>
      </c>
      <c r="AY122" t="s">
        <v>35</v>
      </c>
      <c r="AZ122" t="s">
        <v>157</v>
      </c>
      <c r="BA122" t="s">
        <v>158</v>
      </c>
      <c r="BB122">
        <v>3</v>
      </c>
      <c r="BC122">
        <v>0.32</v>
      </c>
      <c r="BD122">
        <v>1.1200000000000001</v>
      </c>
      <c r="BE122">
        <v>6</v>
      </c>
      <c r="BF122" t="s">
        <v>32</v>
      </c>
      <c r="BG122" t="s">
        <v>159</v>
      </c>
      <c r="BH122" t="s">
        <v>160</v>
      </c>
      <c r="BI122">
        <v>1</v>
      </c>
      <c r="BJ122">
        <v>0.11</v>
      </c>
      <c r="BK122">
        <v>0.37</v>
      </c>
      <c r="BL122">
        <v>7</v>
      </c>
      <c r="BM122" t="s">
        <v>32</v>
      </c>
      <c r="BN122" t="s">
        <v>161</v>
      </c>
      <c r="BO122" t="s">
        <v>162</v>
      </c>
      <c r="BP122">
        <v>0</v>
      </c>
      <c r="BQ122">
        <v>0</v>
      </c>
      <c r="BR122">
        <v>0</v>
      </c>
      <c r="BS122">
        <v>8</v>
      </c>
      <c r="BT122" t="s">
        <v>32</v>
      </c>
      <c r="BU122" t="s">
        <v>163</v>
      </c>
      <c r="BV122" t="s">
        <v>164</v>
      </c>
      <c r="BW122">
        <v>1</v>
      </c>
      <c r="BX122">
        <v>0.11</v>
      </c>
      <c r="BY122">
        <v>0.37</v>
      </c>
      <c r="BZ122">
        <v>9</v>
      </c>
      <c r="CA122" t="s">
        <v>32</v>
      </c>
      <c r="CB122" t="s">
        <v>165</v>
      </c>
      <c r="CC122" t="s">
        <v>166</v>
      </c>
      <c r="CD122">
        <v>22</v>
      </c>
      <c r="CE122">
        <v>2.3199999999999998</v>
      </c>
      <c r="CF122">
        <v>8.18</v>
      </c>
      <c r="CG122">
        <v>10</v>
      </c>
      <c r="CH122" t="s">
        <v>32</v>
      </c>
      <c r="CI122" t="s">
        <v>167</v>
      </c>
      <c r="CJ122" t="s">
        <v>168</v>
      </c>
      <c r="CK122">
        <v>5</v>
      </c>
      <c r="CL122">
        <v>0.53</v>
      </c>
      <c r="CM122">
        <v>1.86</v>
      </c>
      <c r="CN122">
        <v>11</v>
      </c>
      <c r="CO122" t="s">
        <v>32</v>
      </c>
      <c r="CP122" t="s">
        <v>169</v>
      </c>
      <c r="CQ122" t="s">
        <v>168</v>
      </c>
      <c r="CR122">
        <v>89</v>
      </c>
      <c r="CS122">
        <v>9.4</v>
      </c>
      <c r="CT122">
        <v>33.090000000000003</v>
      </c>
    </row>
    <row r="123" spans="1:98" x14ac:dyDescent="0.15">
      <c r="A123" t="s">
        <v>28</v>
      </c>
      <c r="B123" t="s">
        <v>29</v>
      </c>
      <c r="C123">
        <v>2</v>
      </c>
      <c r="D123" t="s">
        <v>49</v>
      </c>
      <c r="E123">
        <v>34</v>
      </c>
      <c r="F123" t="s">
        <v>62</v>
      </c>
      <c r="G123">
        <v>6</v>
      </c>
      <c r="H123">
        <v>1037</v>
      </c>
      <c r="I123">
        <v>704</v>
      </c>
      <c r="J123">
        <v>67.89</v>
      </c>
      <c r="K123">
        <v>333</v>
      </c>
      <c r="L123">
        <v>32.11</v>
      </c>
      <c r="M123">
        <v>12</v>
      </c>
      <c r="N123">
        <v>1.1599999999999999</v>
      </c>
      <c r="O123">
        <v>3.6</v>
      </c>
      <c r="P123">
        <v>6</v>
      </c>
      <c r="Q123">
        <v>0.57999999999999996</v>
      </c>
      <c r="R123">
        <v>1.8</v>
      </c>
      <c r="S123">
        <v>315</v>
      </c>
      <c r="T123">
        <v>30.38</v>
      </c>
      <c r="U123">
        <v>94.59</v>
      </c>
      <c r="V123">
        <v>1</v>
      </c>
      <c r="W123" t="s">
        <v>32</v>
      </c>
      <c r="X123" t="s">
        <v>153</v>
      </c>
      <c r="Y123" t="s">
        <v>154</v>
      </c>
      <c r="Z123">
        <v>5</v>
      </c>
      <c r="AA123">
        <v>0.48</v>
      </c>
      <c r="AB123">
        <v>1.59</v>
      </c>
      <c r="AC123">
        <v>2</v>
      </c>
      <c r="AD123" t="s">
        <v>35</v>
      </c>
      <c r="AE123" t="s">
        <v>36</v>
      </c>
      <c r="AF123" t="s">
        <v>37</v>
      </c>
      <c r="AG123">
        <v>74</v>
      </c>
      <c r="AH123">
        <v>7.14</v>
      </c>
      <c r="AI123">
        <v>23.49</v>
      </c>
      <c r="AJ123">
        <v>3</v>
      </c>
      <c r="AK123" t="s">
        <v>32</v>
      </c>
      <c r="AL123" t="s">
        <v>33</v>
      </c>
      <c r="AM123" t="s">
        <v>34</v>
      </c>
      <c r="AN123">
        <v>72</v>
      </c>
      <c r="AO123">
        <v>6.94</v>
      </c>
      <c r="AP123">
        <v>22.86</v>
      </c>
      <c r="AQ123">
        <v>4</v>
      </c>
      <c r="AR123" t="s">
        <v>32</v>
      </c>
      <c r="AS123" t="s">
        <v>155</v>
      </c>
      <c r="AT123" t="s">
        <v>156</v>
      </c>
      <c r="AU123">
        <v>10</v>
      </c>
      <c r="AV123">
        <v>0.96</v>
      </c>
      <c r="AW123">
        <v>3.17</v>
      </c>
      <c r="AX123">
        <v>5</v>
      </c>
      <c r="AY123" t="s">
        <v>35</v>
      </c>
      <c r="AZ123" t="s">
        <v>157</v>
      </c>
      <c r="BA123" t="s">
        <v>158</v>
      </c>
      <c r="BB123">
        <v>3</v>
      </c>
      <c r="BC123">
        <v>0.28999999999999998</v>
      </c>
      <c r="BD123">
        <v>0.95</v>
      </c>
      <c r="BE123">
        <v>6</v>
      </c>
      <c r="BF123" t="s">
        <v>32</v>
      </c>
      <c r="BG123" t="s">
        <v>159</v>
      </c>
      <c r="BH123" t="s">
        <v>160</v>
      </c>
      <c r="BI123">
        <v>2</v>
      </c>
      <c r="BJ123">
        <v>0.19</v>
      </c>
      <c r="BK123">
        <v>0.63</v>
      </c>
      <c r="BL123">
        <v>7</v>
      </c>
      <c r="BM123" t="s">
        <v>32</v>
      </c>
      <c r="BN123" t="s">
        <v>161</v>
      </c>
      <c r="BO123" t="s">
        <v>162</v>
      </c>
      <c r="BP123">
        <v>1</v>
      </c>
      <c r="BQ123">
        <v>0.1</v>
      </c>
      <c r="BR123">
        <v>0.32</v>
      </c>
      <c r="BS123">
        <v>8</v>
      </c>
      <c r="BT123" t="s">
        <v>32</v>
      </c>
      <c r="BU123" t="s">
        <v>163</v>
      </c>
      <c r="BV123" t="s">
        <v>164</v>
      </c>
      <c r="BW123">
        <v>3</v>
      </c>
      <c r="BX123">
        <v>0.28999999999999998</v>
      </c>
      <c r="BY123">
        <v>0.95</v>
      </c>
      <c r="BZ123">
        <v>9</v>
      </c>
      <c r="CA123" t="s">
        <v>32</v>
      </c>
      <c r="CB123" t="s">
        <v>165</v>
      </c>
      <c r="CC123" t="s">
        <v>166</v>
      </c>
      <c r="CD123">
        <v>29</v>
      </c>
      <c r="CE123">
        <v>2.8</v>
      </c>
      <c r="CF123">
        <v>9.2100000000000009</v>
      </c>
      <c r="CG123">
        <v>10</v>
      </c>
      <c r="CH123" t="s">
        <v>32</v>
      </c>
      <c r="CI123" t="s">
        <v>167</v>
      </c>
      <c r="CJ123" t="s">
        <v>168</v>
      </c>
      <c r="CK123">
        <v>5</v>
      </c>
      <c r="CL123">
        <v>0.48</v>
      </c>
      <c r="CM123">
        <v>1.59</v>
      </c>
      <c r="CN123">
        <v>11</v>
      </c>
      <c r="CO123" t="s">
        <v>32</v>
      </c>
      <c r="CP123" t="s">
        <v>169</v>
      </c>
      <c r="CQ123" t="s">
        <v>168</v>
      </c>
      <c r="CR123">
        <v>111</v>
      </c>
      <c r="CS123">
        <v>10.7</v>
      </c>
      <c r="CT123">
        <v>35.24</v>
      </c>
    </row>
    <row r="124" spans="1:98" x14ac:dyDescent="0.15">
      <c r="A124" t="s">
        <v>28</v>
      </c>
      <c r="B124" t="s">
        <v>29</v>
      </c>
      <c r="C124">
        <v>2</v>
      </c>
      <c r="D124" t="s">
        <v>49</v>
      </c>
      <c r="E124">
        <v>34</v>
      </c>
      <c r="F124" t="s">
        <v>62</v>
      </c>
      <c r="G124">
        <v>7</v>
      </c>
      <c r="H124">
        <v>1608</v>
      </c>
      <c r="I124">
        <v>1141</v>
      </c>
      <c r="J124">
        <v>70.959999999999994</v>
      </c>
      <c r="K124">
        <v>467</v>
      </c>
      <c r="L124">
        <v>29.04</v>
      </c>
      <c r="M124">
        <v>0</v>
      </c>
      <c r="N124">
        <v>0</v>
      </c>
      <c r="O124">
        <v>0</v>
      </c>
      <c r="P124">
        <v>23</v>
      </c>
      <c r="Q124">
        <v>1.43</v>
      </c>
      <c r="R124">
        <v>4.93</v>
      </c>
      <c r="S124">
        <v>444</v>
      </c>
      <c r="T124">
        <v>27.61</v>
      </c>
      <c r="U124">
        <v>95.07</v>
      </c>
      <c r="V124">
        <v>1</v>
      </c>
      <c r="W124" t="s">
        <v>32</v>
      </c>
      <c r="X124" t="s">
        <v>153</v>
      </c>
      <c r="Y124" t="s">
        <v>154</v>
      </c>
      <c r="Z124">
        <v>16</v>
      </c>
      <c r="AA124">
        <v>1</v>
      </c>
      <c r="AB124">
        <v>3.6</v>
      </c>
      <c r="AC124">
        <v>2</v>
      </c>
      <c r="AD124" t="s">
        <v>35</v>
      </c>
      <c r="AE124" t="s">
        <v>36</v>
      </c>
      <c r="AF124" t="s">
        <v>37</v>
      </c>
      <c r="AG124">
        <v>108</v>
      </c>
      <c r="AH124">
        <v>6.72</v>
      </c>
      <c r="AI124">
        <v>24.32</v>
      </c>
      <c r="AJ124">
        <v>3</v>
      </c>
      <c r="AK124" t="s">
        <v>32</v>
      </c>
      <c r="AL124" t="s">
        <v>33</v>
      </c>
      <c r="AM124" t="s">
        <v>34</v>
      </c>
      <c r="AN124">
        <v>52</v>
      </c>
      <c r="AO124">
        <v>3.23</v>
      </c>
      <c r="AP124">
        <v>11.71</v>
      </c>
      <c r="AQ124">
        <v>4</v>
      </c>
      <c r="AR124" t="s">
        <v>32</v>
      </c>
      <c r="AS124" t="s">
        <v>155</v>
      </c>
      <c r="AT124" t="s">
        <v>156</v>
      </c>
      <c r="AU124">
        <v>8</v>
      </c>
      <c r="AV124">
        <v>0.5</v>
      </c>
      <c r="AW124">
        <v>1.8</v>
      </c>
      <c r="AX124">
        <v>5</v>
      </c>
      <c r="AY124" t="s">
        <v>35</v>
      </c>
      <c r="AZ124" t="s">
        <v>157</v>
      </c>
      <c r="BA124" t="s">
        <v>158</v>
      </c>
      <c r="BB124">
        <v>6</v>
      </c>
      <c r="BC124">
        <v>0.37</v>
      </c>
      <c r="BD124">
        <v>1.35</v>
      </c>
      <c r="BE124">
        <v>6</v>
      </c>
      <c r="BF124" t="s">
        <v>32</v>
      </c>
      <c r="BG124" t="s">
        <v>159</v>
      </c>
      <c r="BH124" t="s">
        <v>160</v>
      </c>
      <c r="BI124">
        <v>11</v>
      </c>
      <c r="BJ124">
        <v>0.68</v>
      </c>
      <c r="BK124">
        <v>2.48</v>
      </c>
      <c r="BL124">
        <v>7</v>
      </c>
      <c r="BM124" t="s">
        <v>32</v>
      </c>
      <c r="BN124" t="s">
        <v>161</v>
      </c>
      <c r="BO124" t="s">
        <v>162</v>
      </c>
      <c r="BP124">
        <v>0</v>
      </c>
      <c r="BQ124">
        <v>0</v>
      </c>
      <c r="BR124">
        <v>0</v>
      </c>
      <c r="BS124">
        <v>8</v>
      </c>
      <c r="BT124" t="s">
        <v>32</v>
      </c>
      <c r="BU124" t="s">
        <v>163</v>
      </c>
      <c r="BV124" t="s">
        <v>164</v>
      </c>
      <c r="BW124">
        <v>5</v>
      </c>
      <c r="BX124">
        <v>0.31</v>
      </c>
      <c r="BY124">
        <v>1.1299999999999999</v>
      </c>
      <c r="BZ124">
        <v>9</v>
      </c>
      <c r="CA124" t="s">
        <v>32</v>
      </c>
      <c r="CB124" t="s">
        <v>165</v>
      </c>
      <c r="CC124" t="s">
        <v>166</v>
      </c>
      <c r="CD124">
        <v>36</v>
      </c>
      <c r="CE124">
        <v>2.2400000000000002</v>
      </c>
      <c r="CF124">
        <v>8.11</v>
      </c>
      <c r="CG124">
        <v>10</v>
      </c>
      <c r="CH124" t="s">
        <v>32</v>
      </c>
      <c r="CI124" t="s">
        <v>167</v>
      </c>
      <c r="CJ124" t="s">
        <v>168</v>
      </c>
      <c r="CK124">
        <v>6</v>
      </c>
      <c r="CL124">
        <v>0.37</v>
      </c>
      <c r="CM124">
        <v>1.35</v>
      </c>
      <c r="CN124">
        <v>11</v>
      </c>
      <c r="CO124" t="s">
        <v>32</v>
      </c>
      <c r="CP124" t="s">
        <v>169</v>
      </c>
      <c r="CQ124" t="s">
        <v>168</v>
      </c>
      <c r="CR124">
        <v>196</v>
      </c>
      <c r="CS124">
        <v>12.19</v>
      </c>
      <c r="CT124">
        <v>44.14</v>
      </c>
    </row>
    <row r="125" spans="1:98" x14ac:dyDescent="0.15">
      <c r="A125" t="s">
        <v>28</v>
      </c>
      <c r="B125" t="s">
        <v>29</v>
      </c>
      <c r="C125">
        <v>1</v>
      </c>
      <c r="D125" t="s">
        <v>30</v>
      </c>
      <c r="E125">
        <v>35</v>
      </c>
      <c r="F125" t="s">
        <v>63</v>
      </c>
      <c r="G125">
        <v>1</v>
      </c>
      <c r="H125">
        <v>1297</v>
      </c>
      <c r="I125">
        <v>732</v>
      </c>
      <c r="J125">
        <v>56.44</v>
      </c>
      <c r="K125">
        <v>565</v>
      </c>
      <c r="L125">
        <v>43.56</v>
      </c>
      <c r="M125">
        <v>12</v>
      </c>
      <c r="N125">
        <v>0.93</v>
      </c>
      <c r="O125">
        <v>2.12</v>
      </c>
      <c r="P125">
        <v>6</v>
      </c>
      <c r="Q125">
        <v>0.46</v>
      </c>
      <c r="R125">
        <v>1.06</v>
      </c>
      <c r="S125">
        <v>547</v>
      </c>
      <c r="T125">
        <v>42.17</v>
      </c>
      <c r="U125">
        <v>96.81</v>
      </c>
      <c r="V125">
        <v>1</v>
      </c>
      <c r="W125" t="s">
        <v>32</v>
      </c>
      <c r="X125" t="s">
        <v>153</v>
      </c>
      <c r="Y125" t="s">
        <v>154</v>
      </c>
      <c r="Z125">
        <v>13</v>
      </c>
      <c r="AA125">
        <v>1</v>
      </c>
      <c r="AB125">
        <v>2.38</v>
      </c>
      <c r="AC125">
        <v>2</v>
      </c>
      <c r="AD125" t="s">
        <v>35</v>
      </c>
      <c r="AE125" t="s">
        <v>36</v>
      </c>
      <c r="AF125" t="s">
        <v>37</v>
      </c>
      <c r="AG125">
        <v>124</v>
      </c>
      <c r="AH125">
        <v>9.56</v>
      </c>
      <c r="AI125">
        <v>22.67</v>
      </c>
      <c r="AJ125">
        <v>3</v>
      </c>
      <c r="AK125" t="s">
        <v>32</v>
      </c>
      <c r="AL125" t="s">
        <v>33</v>
      </c>
      <c r="AM125" t="s">
        <v>34</v>
      </c>
      <c r="AN125">
        <v>107</v>
      </c>
      <c r="AO125">
        <v>8.25</v>
      </c>
      <c r="AP125">
        <v>19.559999999999999</v>
      </c>
      <c r="AQ125">
        <v>4</v>
      </c>
      <c r="AR125" t="s">
        <v>32</v>
      </c>
      <c r="AS125" t="s">
        <v>155</v>
      </c>
      <c r="AT125" t="s">
        <v>156</v>
      </c>
      <c r="AU125">
        <v>20</v>
      </c>
      <c r="AV125">
        <v>1.54</v>
      </c>
      <c r="AW125">
        <v>3.66</v>
      </c>
      <c r="AX125">
        <v>5</v>
      </c>
      <c r="AY125" t="s">
        <v>35</v>
      </c>
      <c r="AZ125" t="s">
        <v>157</v>
      </c>
      <c r="BA125" t="s">
        <v>158</v>
      </c>
      <c r="BB125">
        <v>1</v>
      </c>
      <c r="BC125">
        <v>0.08</v>
      </c>
      <c r="BD125">
        <v>0.18</v>
      </c>
      <c r="BE125">
        <v>6</v>
      </c>
      <c r="BF125" t="s">
        <v>32</v>
      </c>
      <c r="BG125" t="s">
        <v>159</v>
      </c>
      <c r="BH125" t="s">
        <v>160</v>
      </c>
      <c r="BI125">
        <v>8</v>
      </c>
      <c r="BJ125">
        <v>0.62</v>
      </c>
      <c r="BK125">
        <v>1.46</v>
      </c>
      <c r="BL125">
        <v>7</v>
      </c>
      <c r="BM125" t="s">
        <v>32</v>
      </c>
      <c r="BN125" t="s">
        <v>161</v>
      </c>
      <c r="BO125" t="s">
        <v>162</v>
      </c>
      <c r="BP125">
        <v>4</v>
      </c>
      <c r="BQ125">
        <v>0.31</v>
      </c>
      <c r="BR125">
        <v>0.73</v>
      </c>
      <c r="BS125">
        <v>8</v>
      </c>
      <c r="BT125" t="s">
        <v>32</v>
      </c>
      <c r="BU125" t="s">
        <v>163</v>
      </c>
      <c r="BV125" t="s">
        <v>164</v>
      </c>
      <c r="BW125">
        <v>6</v>
      </c>
      <c r="BX125">
        <v>0.46</v>
      </c>
      <c r="BY125">
        <v>1.1000000000000001</v>
      </c>
      <c r="BZ125">
        <v>9</v>
      </c>
      <c r="CA125" t="s">
        <v>32</v>
      </c>
      <c r="CB125" t="s">
        <v>165</v>
      </c>
      <c r="CC125" t="s">
        <v>166</v>
      </c>
      <c r="CD125">
        <v>50</v>
      </c>
      <c r="CE125">
        <v>3.86</v>
      </c>
      <c r="CF125">
        <v>9.14</v>
      </c>
      <c r="CG125">
        <v>10</v>
      </c>
      <c r="CH125" t="s">
        <v>32</v>
      </c>
      <c r="CI125" t="s">
        <v>167</v>
      </c>
      <c r="CJ125" t="s">
        <v>168</v>
      </c>
      <c r="CK125">
        <v>9</v>
      </c>
      <c r="CL125">
        <v>0.69</v>
      </c>
      <c r="CM125">
        <v>1.65</v>
      </c>
      <c r="CN125">
        <v>11</v>
      </c>
      <c r="CO125" t="s">
        <v>32</v>
      </c>
      <c r="CP125" t="s">
        <v>169</v>
      </c>
      <c r="CQ125" t="s">
        <v>168</v>
      </c>
      <c r="CR125">
        <v>205</v>
      </c>
      <c r="CS125">
        <v>15.81</v>
      </c>
      <c r="CT125">
        <v>37.479999999999997</v>
      </c>
    </row>
    <row r="126" spans="1:98" x14ac:dyDescent="0.15">
      <c r="A126" t="s">
        <v>28</v>
      </c>
      <c r="B126" t="s">
        <v>29</v>
      </c>
      <c r="C126">
        <v>1</v>
      </c>
      <c r="D126" t="s">
        <v>30</v>
      </c>
      <c r="E126">
        <v>35</v>
      </c>
      <c r="F126" t="s">
        <v>63</v>
      </c>
      <c r="G126">
        <v>2</v>
      </c>
      <c r="H126">
        <v>1283</v>
      </c>
      <c r="I126">
        <v>801</v>
      </c>
      <c r="J126">
        <v>62.43</v>
      </c>
      <c r="K126">
        <v>482</v>
      </c>
      <c r="L126">
        <v>37.57</v>
      </c>
      <c r="M126">
        <v>0</v>
      </c>
      <c r="N126">
        <v>0</v>
      </c>
      <c r="O126">
        <v>0</v>
      </c>
      <c r="P126">
        <v>30</v>
      </c>
      <c r="Q126">
        <v>2.34</v>
      </c>
      <c r="R126">
        <v>6.22</v>
      </c>
      <c r="S126">
        <v>452</v>
      </c>
      <c r="T126">
        <v>35.229999999999997</v>
      </c>
      <c r="U126">
        <v>93.78</v>
      </c>
      <c r="V126">
        <v>1</v>
      </c>
      <c r="W126" t="s">
        <v>32</v>
      </c>
      <c r="X126" t="s">
        <v>153</v>
      </c>
      <c r="Y126" t="s">
        <v>154</v>
      </c>
      <c r="Z126">
        <v>8</v>
      </c>
      <c r="AA126">
        <v>0.62</v>
      </c>
      <c r="AB126">
        <v>1.77</v>
      </c>
      <c r="AC126">
        <v>2</v>
      </c>
      <c r="AD126" t="s">
        <v>35</v>
      </c>
      <c r="AE126" t="s">
        <v>36</v>
      </c>
      <c r="AF126" t="s">
        <v>37</v>
      </c>
      <c r="AG126">
        <v>113</v>
      </c>
      <c r="AH126">
        <v>8.81</v>
      </c>
      <c r="AI126">
        <v>25</v>
      </c>
      <c r="AJ126">
        <v>3</v>
      </c>
      <c r="AK126" t="s">
        <v>32</v>
      </c>
      <c r="AL126" t="s">
        <v>33</v>
      </c>
      <c r="AM126" t="s">
        <v>34</v>
      </c>
      <c r="AN126">
        <v>86</v>
      </c>
      <c r="AO126">
        <v>6.7</v>
      </c>
      <c r="AP126">
        <v>19.03</v>
      </c>
      <c r="AQ126">
        <v>4</v>
      </c>
      <c r="AR126" t="s">
        <v>32</v>
      </c>
      <c r="AS126" t="s">
        <v>155</v>
      </c>
      <c r="AT126" t="s">
        <v>156</v>
      </c>
      <c r="AU126">
        <v>16</v>
      </c>
      <c r="AV126">
        <v>1.25</v>
      </c>
      <c r="AW126">
        <v>3.54</v>
      </c>
      <c r="AX126">
        <v>5</v>
      </c>
      <c r="AY126" t="s">
        <v>35</v>
      </c>
      <c r="AZ126" t="s">
        <v>157</v>
      </c>
      <c r="BA126" t="s">
        <v>158</v>
      </c>
      <c r="BB126">
        <v>3</v>
      </c>
      <c r="BC126">
        <v>0.23</v>
      </c>
      <c r="BD126">
        <v>0.66</v>
      </c>
      <c r="BE126">
        <v>6</v>
      </c>
      <c r="BF126" t="s">
        <v>32</v>
      </c>
      <c r="BG126" t="s">
        <v>159</v>
      </c>
      <c r="BH126" t="s">
        <v>160</v>
      </c>
      <c r="BI126">
        <v>6</v>
      </c>
      <c r="BJ126">
        <v>0.47</v>
      </c>
      <c r="BK126">
        <v>1.33</v>
      </c>
      <c r="BL126">
        <v>7</v>
      </c>
      <c r="BM126" t="s">
        <v>32</v>
      </c>
      <c r="BN126" t="s">
        <v>161</v>
      </c>
      <c r="BO126" t="s">
        <v>162</v>
      </c>
      <c r="BP126">
        <v>1</v>
      </c>
      <c r="BQ126">
        <v>0.08</v>
      </c>
      <c r="BR126">
        <v>0.22</v>
      </c>
      <c r="BS126">
        <v>8</v>
      </c>
      <c r="BT126" t="s">
        <v>32</v>
      </c>
      <c r="BU126" t="s">
        <v>163</v>
      </c>
      <c r="BV126" t="s">
        <v>164</v>
      </c>
      <c r="BW126">
        <v>2</v>
      </c>
      <c r="BX126">
        <v>0.16</v>
      </c>
      <c r="BY126">
        <v>0.44</v>
      </c>
      <c r="BZ126">
        <v>9</v>
      </c>
      <c r="CA126" t="s">
        <v>32</v>
      </c>
      <c r="CB126" t="s">
        <v>165</v>
      </c>
      <c r="CC126" t="s">
        <v>166</v>
      </c>
      <c r="CD126">
        <v>36</v>
      </c>
      <c r="CE126">
        <v>2.81</v>
      </c>
      <c r="CF126">
        <v>7.96</v>
      </c>
      <c r="CG126">
        <v>10</v>
      </c>
      <c r="CH126" t="s">
        <v>32</v>
      </c>
      <c r="CI126" t="s">
        <v>167</v>
      </c>
      <c r="CJ126" t="s">
        <v>168</v>
      </c>
      <c r="CK126">
        <v>8</v>
      </c>
      <c r="CL126">
        <v>0.62</v>
      </c>
      <c r="CM126">
        <v>1.77</v>
      </c>
      <c r="CN126">
        <v>11</v>
      </c>
      <c r="CO126" t="s">
        <v>32</v>
      </c>
      <c r="CP126" t="s">
        <v>169</v>
      </c>
      <c r="CQ126" t="s">
        <v>168</v>
      </c>
      <c r="CR126">
        <v>173</v>
      </c>
      <c r="CS126">
        <v>13.48</v>
      </c>
      <c r="CT126">
        <v>38.270000000000003</v>
      </c>
    </row>
    <row r="127" spans="1:98" x14ac:dyDescent="0.15">
      <c r="A127" t="s">
        <v>28</v>
      </c>
      <c r="B127" t="s">
        <v>29</v>
      </c>
      <c r="C127">
        <v>1</v>
      </c>
      <c r="D127" t="s">
        <v>30</v>
      </c>
      <c r="E127">
        <v>35</v>
      </c>
      <c r="F127" t="s">
        <v>63</v>
      </c>
      <c r="G127">
        <v>3</v>
      </c>
      <c r="H127">
        <v>1039</v>
      </c>
      <c r="I127">
        <v>650</v>
      </c>
      <c r="J127">
        <v>62.56</v>
      </c>
      <c r="K127">
        <v>389</v>
      </c>
      <c r="L127">
        <v>37.44</v>
      </c>
      <c r="M127">
        <v>0</v>
      </c>
      <c r="N127">
        <v>0</v>
      </c>
      <c r="O127">
        <v>0</v>
      </c>
      <c r="P127">
        <v>31</v>
      </c>
      <c r="Q127">
        <v>2.98</v>
      </c>
      <c r="R127">
        <v>7.97</v>
      </c>
      <c r="S127">
        <v>358</v>
      </c>
      <c r="T127">
        <v>34.46</v>
      </c>
      <c r="U127">
        <v>92.03</v>
      </c>
      <c r="V127">
        <v>1</v>
      </c>
      <c r="W127" t="s">
        <v>32</v>
      </c>
      <c r="X127" t="s">
        <v>153</v>
      </c>
      <c r="Y127" t="s">
        <v>154</v>
      </c>
      <c r="Z127">
        <v>7</v>
      </c>
      <c r="AA127">
        <v>0.67</v>
      </c>
      <c r="AB127">
        <v>1.96</v>
      </c>
      <c r="AC127">
        <v>2</v>
      </c>
      <c r="AD127" t="s">
        <v>35</v>
      </c>
      <c r="AE127" t="s">
        <v>36</v>
      </c>
      <c r="AF127" t="s">
        <v>37</v>
      </c>
      <c r="AG127">
        <v>102</v>
      </c>
      <c r="AH127">
        <v>9.82</v>
      </c>
      <c r="AI127">
        <v>28.49</v>
      </c>
      <c r="AJ127">
        <v>3</v>
      </c>
      <c r="AK127" t="s">
        <v>32</v>
      </c>
      <c r="AL127" t="s">
        <v>33</v>
      </c>
      <c r="AM127" t="s">
        <v>34</v>
      </c>
      <c r="AN127">
        <v>72</v>
      </c>
      <c r="AO127">
        <v>6.93</v>
      </c>
      <c r="AP127">
        <v>20.11</v>
      </c>
      <c r="AQ127">
        <v>4</v>
      </c>
      <c r="AR127" t="s">
        <v>32</v>
      </c>
      <c r="AS127" t="s">
        <v>155</v>
      </c>
      <c r="AT127" t="s">
        <v>156</v>
      </c>
      <c r="AU127">
        <v>14</v>
      </c>
      <c r="AV127">
        <v>1.35</v>
      </c>
      <c r="AW127">
        <v>3.91</v>
      </c>
      <c r="AX127">
        <v>5</v>
      </c>
      <c r="AY127" t="s">
        <v>35</v>
      </c>
      <c r="AZ127" t="s">
        <v>157</v>
      </c>
      <c r="BA127" t="s">
        <v>158</v>
      </c>
      <c r="BB127">
        <v>1</v>
      </c>
      <c r="BC127">
        <v>0.1</v>
      </c>
      <c r="BD127">
        <v>0.28000000000000003</v>
      </c>
      <c r="BE127">
        <v>6</v>
      </c>
      <c r="BF127" t="s">
        <v>32</v>
      </c>
      <c r="BG127" t="s">
        <v>159</v>
      </c>
      <c r="BH127" t="s">
        <v>160</v>
      </c>
      <c r="BI127">
        <v>3</v>
      </c>
      <c r="BJ127">
        <v>0.28999999999999998</v>
      </c>
      <c r="BK127">
        <v>0.84</v>
      </c>
      <c r="BL127">
        <v>7</v>
      </c>
      <c r="BM127" t="s">
        <v>32</v>
      </c>
      <c r="BN127" t="s">
        <v>161</v>
      </c>
      <c r="BO127" t="s">
        <v>162</v>
      </c>
      <c r="BP127">
        <v>0</v>
      </c>
      <c r="BQ127">
        <v>0</v>
      </c>
      <c r="BR127">
        <v>0</v>
      </c>
      <c r="BS127">
        <v>8</v>
      </c>
      <c r="BT127" t="s">
        <v>32</v>
      </c>
      <c r="BU127" t="s">
        <v>163</v>
      </c>
      <c r="BV127" t="s">
        <v>164</v>
      </c>
      <c r="BW127">
        <v>4</v>
      </c>
      <c r="BX127">
        <v>0.38</v>
      </c>
      <c r="BY127">
        <v>1.1200000000000001</v>
      </c>
      <c r="BZ127">
        <v>9</v>
      </c>
      <c r="CA127" t="s">
        <v>32</v>
      </c>
      <c r="CB127" t="s">
        <v>165</v>
      </c>
      <c r="CC127" t="s">
        <v>166</v>
      </c>
      <c r="CD127">
        <v>32</v>
      </c>
      <c r="CE127">
        <v>3.08</v>
      </c>
      <c r="CF127">
        <v>8.94</v>
      </c>
      <c r="CG127">
        <v>10</v>
      </c>
      <c r="CH127" t="s">
        <v>32</v>
      </c>
      <c r="CI127" t="s">
        <v>167</v>
      </c>
      <c r="CJ127" t="s">
        <v>168</v>
      </c>
      <c r="CK127">
        <v>7</v>
      </c>
      <c r="CL127">
        <v>0.67</v>
      </c>
      <c r="CM127">
        <v>1.96</v>
      </c>
      <c r="CN127">
        <v>11</v>
      </c>
      <c r="CO127" t="s">
        <v>32</v>
      </c>
      <c r="CP127" t="s">
        <v>169</v>
      </c>
      <c r="CQ127" t="s">
        <v>168</v>
      </c>
      <c r="CR127">
        <v>116</v>
      </c>
      <c r="CS127">
        <v>11.16</v>
      </c>
      <c r="CT127">
        <v>32.4</v>
      </c>
    </row>
    <row r="128" spans="1:98" x14ac:dyDescent="0.15">
      <c r="A128" t="s">
        <v>28</v>
      </c>
      <c r="B128" t="s">
        <v>29</v>
      </c>
      <c r="C128">
        <v>1</v>
      </c>
      <c r="D128" t="s">
        <v>30</v>
      </c>
      <c r="E128">
        <v>35</v>
      </c>
      <c r="F128" t="s">
        <v>63</v>
      </c>
      <c r="G128">
        <v>4</v>
      </c>
      <c r="H128">
        <v>1523</v>
      </c>
      <c r="I128">
        <v>998</v>
      </c>
      <c r="J128">
        <v>65.53</v>
      </c>
      <c r="K128">
        <v>525</v>
      </c>
      <c r="L128">
        <v>34.47</v>
      </c>
      <c r="M128">
        <v>0</v>
      </c>
      <c r="N128">
        <v>0</v>
      </c>
      <c r="O128">
        <v>0</v>
      </c>
      <c r="P128">
        <v>35</v>
      </c>
      <c r="Q128">
        <v>2.2999999999999998</v>
      </c>
      <c r="R128">
        <v>6.67</v>
      </c>
      <c r="S128">
        <v>490</v>
      </c>
      <c r="T128">
        <v>32.17</v>
      </c>
      <c r="U128">
        <v>93.33</v>
      </c>
      <c r="V128">
        <v>1</v>
      </c>
      <c r="W128" t="s">
        <v>32</v>
      </c>
      <c r="X128" t="s">
        <v>153</v>
      </c>
      <c r="Y128" t="s">
        <v>154</v>
      </c>
      <c r="Z128">
        <v>14</v>
      </c>
      <c r="AA128">
        <v>0.92</v>
      </c>
      <c r="AB128">
        <v>2.86</v>
      </c>
      <c r="AC128">
        <v>2</v>
      </c>
      <c r="AD128" t="s">
        <v>35</v>
      </c>
      <c r="AE128" t="s">
        <v>36</v>
      </c>
      <c r="AF128" t="s">
        <v>37</v>
      </c>
      <c r="AG128">
        <v>140</v>
      </c>
      <c r="AH128">
        <v>9.19</v>
      </c>
      <c r="AI128">
        <v>28.57</v>
      </c>
      <c r="AJ128">
        <v>3</v>
      </c>
      <c r="AK128" t="s">
        <v>32</v>
      </c>
      <c r="AL128" t="s">
        <v>33</v>
      </c>
      <c r="AM128" t="s">
        <v>34</v>
      </c>
      <c r="AN128">
        <v>94</v>
      </c>
      <c r="AO128">
        <v>6.17</v>
      </c>
      <c r="AP128">
        <v>19.18</v>
      </c>
      <c r="AQ128">
        <v>4</v>
      </c>
      <c r="AR128" t="s">
        <v>32</v>
      </c>
      <c r="AS128" t="s">
        <v>155</v>
      </c>
      <c r="AT128" t="s">
        <v>156</v>
      </c>
      <c r="AU128">
        <v>11</v>
      </c>
      <c r="AV128">
        <v>0.72</v>
      </c>
      <c r="AW128">
        <v>2.2400000000000002</v>
      </c>
      <c r="AX128">
        <v>5</v>
      </c>
      <c r="AY128" t="s">
        <v>35</v>
      </c>
      <c r="AZ128" t="s">
        <v>157</v>
      </c>
      <c r="BA128" t="s">
        <v>158</v>
      </c>
      <c r="BB128">
        <v>7</v>
      </c>
      <c r="BC128">
        <v>0.46</v>
      </c>
      <c r="BD128">
        <v>1.43</v>
      </c>
      <c r="BE128">
        <v>6</v>
      </c>
      <c r="BF128" t="s">
        <v>32</v>
      </c>
      <c r="BG128" t="s">
        <v>159</v>
      </c>
      <c r="BH128" t="s">
        <v>160</v>
      </c>
      <c r="BI128">
        <v>11</v>
      </c>
      <c r="BJ128">
        <v>0.72</v>
      </c>
      <c r="BK128">
        <v>2.2400000000000002</v>
      </c>
      <c r="BL128">
        <v>7</v>
      </c>
      <c r="BM128" t="s">
        <v>32</v>
      </c>
      <c r="BN128" t="s">
        <v>161</v>
      </c>
      <c r="BO128" t="s">
        <v>162</v>
      </c>
      <c r="BP128">
        <v>2</v>
      </c>
      <c r="BQ128">
        <v>0.13</v>
      </c>
      <c r="BR128">
        <v>0.41</v>
      </c>
      <c r="BS128">
        <v>8</v>
      </c>
      <c r="BT128" t="s">
        <v>32</v>
      </c>
      <c r="BU128" t="s">
        <v>163</v>
      </c>
      <c r="BV128" t="s">
        <v>164</v>
      </c>
      <c r="BW128">
        <v>7</v>
      </c>
      <c r="BX128">
        <v>0.46</v>
      </c>
      <c r="BY128">
        <v>1.43</v>
      </c>
      <c r="BZ128">
        <v>9</v>
      </c>
      <c r="CA128" t="s">
        <v>32</v>
      </c>
      <c r="CB128" t="s">
        <v>165</v>
      </c>
      <c r="CC128" t="s">
        <v>166</v>
      </c>
      <c r="CD128">
        <v>44</v>
      </c>
      <c r="CE128">
        <v>2.89</v>
      </c>
      <c r="CF128">
        <v>8.98</v>
      </c>
      <c r="CG128">
        <v>10</v>
      </c>
      <c r="CH128" t="s">
        <v>32</v>
      </c>
      <c r="CI128" t="s">
        <v>167</v>
      </c>
      <c r="CJ128" t="s">
        <v>168</v>
      </c>
      <c r="CK128">
        <v>12</v>
      </c>
      <c r="CL128">
        <v>0.79</v>
      </c>
      <c r="CM128">
        <v>2.4500000000000002</v>
      </c>
      <c r="CN128">
        <v>11</v>
      </c>
      <c r="CO128" t="s">
        <v>32</v>
      </c>
      <c r="CP128" t="s">
        <v>169</v>
      </c>
      <c r="CQ128" t="s">
        <v>168</v>
      </c>
      <c r="CR128">
        <v>148</v>
      </c>
      <c r="CS128">
        <v>9.7200000000000006</v>
      </c>
      <c r="CT128">
        <v>30.2</v>
      </c>
    </row>
    <row r="129" spans="1:98" x14ac:dyDescent="0.15">
      <c r="A129" t="s">
        <v>28</v>
      </c>
      <c r="B129" t="s">
        <v>29</v>
      </c>
      <c r="C129">
        <v>1</v>
      </c>
      <c r="D129" t="s">
        <v>30</v>
      </c>
      <c r="E129">
        <v>35</v>
      </c>
      <c r="F129" t="s">
        <v>63</v>
      </c>
      <c r="G129">
        <v>5</v>
      </c>
      <c r="H129">
        <v>1120</v>
      </c>
      <c r="I129">
        <v>709</v>
      </c>
      <c r="J129">
        <v>63.3</v>
      </c>
      <c r="K129">
        <v>411</v>
      </c>
      <c r="L129">
        <v>36.700000000000003</v>
      </c>
      <c r="M129">
        <v>10</v>
      </c>
      <c r="N129">
        <v>0.89</v>
      </c>
      <c r="O129">
        <v>2.4300000000000002</v>
      </c>
      <c r="P129">
        <v>18</v>
      </c>
      <c r="Q129">
        <v>1.61</v>
      </c>
      <c r="R129">
        <v>4.38</v>
      </c>
      <c r="S129">
        <v>383</v>
      </c>
      <c r="T129">
        <v>34.200000000000003</v>
      </c>
      <c r="U129">
        <v>93.19</v>
      </c>
      <c r="V129">
        <v>1</v>
      </c>
      <c r="W129" t="s">
        <v>32</v>
      </c>
      <c r="X129" t="s">
        <v>153</v>
      </c>
      <c r="Y129" t="s">
        <v>154</v>
      </c>
      <c r="Z129">
        <v>11</v>
      </c>
      <c r="AA129">
        <v>0.98</v>
      </c>
      <c r="AB129">
        <v>2.87</v>
      </c>
      <c r="AC129">
        <v>2</v>
      </c>
      <c r="AD129" t="s">
        <v>35</v>
      </c>
      <c r="AE129" t="s">
        <v>36</v>
      </c>
      <c r="AF129" t="s">
        <v>37</v>
      </c>
      <c r="AG129">
        <v>112</v>
      </c>
      <c r="AH129">
        <v>10</v>
      </c>
      <c r="AI129">
        <v>29.24</v>
      </c>
      <c r="AJ129">
        <v>3</v>
      </c>
      <c r="AK129" t="s">
        <v>32</v>
      </c>
      <c r="AL129" t="s">
        <v>33</v>
      </c>
      <c r="AM129" t="s">
        <v>34</v>
      </c>
      <c r="AN129">
        <v>60</v>
      </c>
      <c r="AO129">
        <v>5.36</v>
      </c>
      <c r="AP129">
        <v>15.67</v>
      </c>
      <c r="AQ129">
        <v>4</v>
      </c>
      <c r="AR129" t="s">
        <v>32</v>
      </c>
      <c r="AS129" t="s">
        <v>155</v>
      </c>
      <c r="AT129" t="s">
        <v>156</v>
      </c>
      <c r="AU129">
        <v>15</v>
      </c>
      <c r="AV129">
        <v>1.34</v>
      </c>
      <c r="AW129">
        <v>3.92</v>
      </c>
      <c r="AX129">
        <v>5</v>
      </c>
      <c r="AY129" t="s">
        <v>35</v>
      </c>
      <c r="AZ129" t="s">
        <v>157</v>
      </c>
      <c r="BA129" t="s">
        <v>158</v>
      </c>
      <c r="BB129">
        <v>3</v>
      </c>
      <c r="BC129">
        <v>0.27</v>
      </c>
      <c r="BD129">
        <v>0.78</v>
      </c>
      <c r="BE129">
        <v>6</v>
      </c>
      <c r="BF129" t="s">
        <v>32</v>
      </c>
      <c r="BG129" t="s">
        <v>159</v>
      </c>
      <c r="BH129" t="s">
        <v>160</v>
      </c>
      <c r="BI129">
        <v>2</v>
      </c>
      <c r="BJ129">
        <v>0.18</v>
      </c>
      <c r="BK129">
        <v>0.52</v>
      </c>
      <c r="BL129">
        <v>7</v>
      </c>
      <c r="BM129" t="s">
        <v>32</v>
      </c>
      <c r="BN129" t="s">
        <v>161</v>
      </c>
      <c r="BO129" t="s">
        <v>162</v>
      </c>
      <c r="BP129">
        <v>2</v>
      </c>
      <c r="BQ129">
        <v>0.18</v>
      </c>
      <c r="BR129">
        <v>0.52</v>
      </c>
      <c r="BS129">
        <v>8</v>
      </c>
      <c r="BT129" t="s">
        <v>32</v>
      </c>
      <c r="BU129" t="s">
        <v>163</v>
      </c>
      <c r="BV129" t="s">
        <v>164</v>
      </c>
      <c r="BW129">
        <v>7</v>
      </c>
      <c r="BX129">
        <v>0.63</v>
      </c>
      <c r="BY129">
        <v>1.83</v>
      </c>
      <c r="BZ129">
        <v>9</v>
      </c>
      <c r="CA129" t="s">
        <v>32</v>
      </c>
      <c r="CB129" t="s">
        <v>165</v>
      </c>
      <c r="CC129" t="s">
        <v>166</v>
      </c>
      <c r="CD129">
        <v>34</v>
      </c>
      <c r="CE129">
        <v>3.04</v>
      </c>
      <c r="CF129">
        <v>8.8800000000000008</v>
      </c>
      <c r="CG129">
        <v>10</v>
      </c>
      <c r="CH129" t="s">
        <v>32</v>
      </c>
      <c r="CI129" t="s">
        <v>167</v>
      </c>
      <c r="CJ129" t="s">
        <v>168</v>
      </c>
      <c r="CK129">
        <v>7</v>
      </c>
      <c r="CL129">
        <v>0.63</v>
      </c>
      <c r="CM129">
        <v>1.83</v>
      </c>
      <c r="CN129">
        <v>11</v>
      </c>
      <c r="CO129" t="s">
        <v>32</v>
      </c>
      <c r="CP129" t="s">
        <v>169</v>
      </c>
      <c r="CQ129" t="s">
        <v>168</v>
      </c>
      <c r="CR129">
        <v>130</v>
      </c>
      <c r="CS129">
        <v>11.61</v>
      </c>
      <c r="CT129">
        <v>33.94</v>
      </c>
    </row>
    <row r="130" spans="1:98" x14ac:dyDescent="0.15">
      <c r="A130" t="s">
        <v>28</v>
      </c>
      <c r="B130" t="s">
        <v>29</v>
      </c>
      <c r="C130">
        <v>1</v>
      </c>
      <c r="D130" t="s">
        <v>30</v>
      </c>
      <c r="E130">
        <v>35</v>
      </c>
      <c r="F130" t="s">
        <v>63</v>
      </c>
      <c r="G130">
        <v>6</v>
      </c>
      <c r="H130">
        <v>1295</v>
      </c>
      <c r="I130">
        <v>757</v>
      </c>
      <c r="J130">
        <v>58.46</v>
      </c>
      <c r="K130">
        <v>538</v>
      </c>
      <c r="L130">
        <v>41.54</v>
      </c>
      <c r="M130">
        <v>16</v>
      </c>
      <c r="N130">
        <v>1.24</v>
      </c>
      <c r="O130">
        <v>2.97</v>
      </c>
      <c r="P130">
        <v>27</v>
      </c>
      <c r="Q130">
        <v>2.08</v>
      </c>
      <c r="R130">
        <v>5.0199999999999996</v>
      </c>
      <c r="S130">
        <v>495</v>
      </c>
      <c r="T130">
        <v>38.22</v>
      </c>
      <c r="U130">
        <v>92.01</v>
      </c>
      <c r="V130">
        <v>1</v>
      </c>
      <c r="W130" t="s">
        <v>32</v>
      </c>
      <c r="X130" t="s">
        <v>153</v>
      </c>
      <c r="Y130" t="s">
        <v>154</v>
      </c>
      <c r="Z130">
        <v>12</v>
      </c>
      <c r="AA130">
        <v>0.93</v>
      </c>
      <c r="AB130">
        <v>2.42</v>
      </c>
      <c r="AC130">
        <v>2</v>
      </c>
      <c r="AD130" t="s">
        <v>35</v>
      </c>
      <c r="AE130" t="s">
        <v>36</v>
      </c>
      <c r="AF130" t="s">
        <v>37</v>
      </c>
      <c r="AG130">
        <v>131</v>
      </c>
      <c r="AH130">
        <v>10.119999999999999</v>
      </c>
      <c r="AI130">
        <v>26.46</v>
      </c>
      <c r="AJ130">
        <v>3</v>
      </c>
      <c r="AK130" t="s">
        <v>32</v>
      </c>
      <c r="AL130" t="s">
        <v>33</v>
      </c>
      <c r="AM130" t="s">
        <v>34</v>
      </c>
      <c r="AN130">
        <v>97</v>
      </c>
      <c r="AO130">
        <v>7.49</v>
      </c>
      <c r="AP130">
        <v>19.600000000000001</v>
      </c>
      <c r="AQ130">
        <v>4</v>
      </c>
      <c r="AR130" t="s">
        <v>32</v>
      </c>
      <c r="AS130" t="s">
        <v>155</v>
      </c>
      <c r="AT130" t="s">
        <v>156</v>
      </c>
      <c r="AU130">
        <v>14</v>
      </c>
      <c r="AV130">
        <v>1.08</v>
      </c>
      <c r="AW130">
        <v>2.83</v>
      </c>
      <c r="AX130">
        <v>5</v>
      </c>
      <c r="AY130" t="s">
        <v>35</v>
      </c>
      <c r="AZ130" t="s">
        <v>157</v>
      </c>
      <c r="BA130" t="s">
        <v>158</v>
      </c>
      <c r="BB130">
        <v>5</v>
      </c>
      <c r="BC130">
        <v>0.39</v>
      </c>
      <c r="BD130">
        <v>1.01</v>
      </c>
      <c r="BE130">
        <v>6</v>
      </c>
      <c r="BF130" t="s">
        <v>32</v>
      </c>
      <c r="BG130" t="s">
        <v>159</v>
      </c>
      <c r="BH130" t="s">
        <v>160</v>
      </c>
      <c r="BI130">
        <v>6</v>
      </c>
      <c r="BJ130">
        <v>0.46</v>
      </c>
      <c r="BK130">
        <v>1.21</v>
      </c>
      <c r="BL130">
        <v>7</v>
      </c>
      <c r="BM130" t="s">
        <v>32</v>
      </c>
      <c r="BN130" t="s">
        <v>161</v>
      </c>
      <c r="BO130" t="s">
        <v>162</v>
      </c>
      <c r="BP130">
        <v>1</v>
      </c>
      <c r="BQ130">
        <v>0.08</v>
      </c>
      <c r="BR130">
        <v>0.2</v>
      </c>
      <c r="BS130">
        <v>8</v>
      </c>
      <c r="BT130" t="s">
        <v>32</v>
      </c>
      <c r="BU130" t="s">
        <v>163</v>
      </c>
      <c r="BV130" t="s">
        <v>164</v>
      </c>
      <c r="BW130">
        <v>3</v>
      </c>
      <c r="BX130">
        <v>0.23</v>
      </c>
      <c r="BY130">
        <v>0.61</v>
      </c>
      <c r="BZ130">
        <v>9</v>
      </c>
      <c r="CA130" t="s">
        <v>32</v>
      </c>
      <c r="CB130" t="s">
        <v>165</v>
      </c>
      <c r="CC130" t="s">
        <v>166</v>
      </c>
      <c r="CD130">
        <v>30</v>
      </c>
      <c r="CE130">
        <v>2.3199999999999998</v>
      </c>
      <c r="CF130">
        <v>6.06</v>
      </c>
      <c r="CG130">
        <v>10</v>
      </c>
      <c r="CH130" t="s">
        <v>32</v>
      </c>
      <c r="CI130" t="s">
        <v>167</v>
      </c>
      <c r="CJ130" t="s">
        <v>168</v>
      </c>
      <c r="CK130">
        <v>11</v>
      </c>
      <c r="CL130">
        <v>0.85</v>
      </c>
      <c r="CM130">
        <v>2.2200000000000002</v>
      </c>
      <c r="CN130">
        <v>11</v>
      </c>
      <c r="CO130" t="s">
        <v>32</v>
      </c>
      <c r="CP130" t="s">
        <v>169</v>
      </c>
      <c r="CQ130" t="s">
        <v>168</v>
      </c>
      <c r="CR130">
        <v>185</v>
      </c>
      <c r="CS130">
        <v>14.29</v>
      </c>
      <c r="CT130">
        <v>37.369999999999997</v>
      </c>
    </row>
    <row r="131" spans="1:98" x14ac:dyDescent="0.15">
      <c r="A131" t="s">
        <v>28</v>
      </c>
      <c r="B131" t="s">
        <v>29</v>
      </c>
      <c r="C131">
        <v>1</v>
      </c>
      <c r="D131" t="s">
        <v>30</v>
      </c>
      <c r="E131">
        <v>35</v>
      </c>
      <c r="F131" t="s">
        <v>63</v>
      </c>
      <c r="G131">
        <v>7</v>
      </c>
      <c r="H131">
        <v>1270</v>
      </c>
      <c r="I131">
        <v>725</v>
      </c>
      <c r="J131">
        <v>57.09</v>
      </c>
      <c r="K131">
        <v>545</v>
      </c>
      <c r="L131">
        <v>42.91</v>
      </c>
      <c r="M131">
        <v>22</v>
      </c>
      <c r="N131">
        <v>1.73</v>
      </c>
      <c r="O131">
        <v>4.04</v>
      </c>
      <c r="P131">
        <v>28</v>
      </c>
      <c r="Q131">
        <v>2.2000000000000002</v>
      </c>
      <c r="R131">
        <v>5.14</v>
      </c>
      <c r="S131">
        <v>495</v>
      </c>
      <c r="T131">
        <v>38.979999999999997</v>
      </c>
      <c r="U131">
        <v>90.83</v>
      </c>
      <c r="V131">
        <v>1</v>
      </c>
      <c r="W131" t="s">
        <v>32</v>
      </c>
      <c r="X131" t="s">
        <v>153</v>
      </c>
      <c r="Y131" t="s">
        <v>154</v>
      </c>
      <c r="Z131">
        <v>4</v>
      </c>
      <c r="AA131">
        <v>0.31</v>
      </c>
      <c r="AB131">
        <v>0.81</v>
      </c>
      <c r="AC131">
        <v>2</v>
      </c>
      <c r="AD131" t="s">
        <v>35</v>
      </c>
      <c r="AE131" t="s">
        <v>36</v>
      </c>
      <c r="AF131" t="s">
        <v>37</v>
      </c>
      <c r="AG131">
        <v>149</v>
      </c>
      <c r="AH131">
        <v>11.73</v>
      </c>
      <c r="AI131">
        <v>30.1</v>
      </c>
      <c r="AJ131">
        <v>3</v>
      </c>
      <c r="AK131" t="s">
        <v>32</v>
      </c>
      <c r="AL131" t="s">
        <v>33</v>
      </c>
      <c r="AM131" t="s">
        <v>34</v>
      </c>
      <c r="AN131">
        <v>66</v>
      </c>
      <c r="AO131">
        <v>5.2</v>
      </c>
      <c r="AP131">
        <v>13.33</v>
      </c>
      <c r="AQ131">
        <v>4</v>
      </c>
      <c r="AR131" t="s">
        <v>32</v>
      </c>
      <c r="AS131" t="s">
        <v>155</v>
      </c>
      <c r="AT131" t="s">
        <v>156</v>
      </c>
      <c r="AU131">
        <v>11</v>
      </c>
      <c r="AV131">
        <v>0.87</v>
      </c>
      <c r="AW131">
        <v>2.2200000000000002</v>
      </c>
      <c r="AX131">
        <v>5</v>
      </c>
      <c r="AY131" t="s">
        <v>35</v>
      </c>
      <c r="AZ131" t="s">
        <v>157</v>
      </c>
      <c r="BA131" t="s">
        <v>158</v>
      </c>
      <c r="BB131">
        <v>5</v>
      </c>
      <c r="BC131">
        <v>0.39</v>
      </c>
      <c r="BD131">
        <v>1.01</v>
      </c>
      <c r="BE131">
        <v>6</v>
      </c>
      <c r="BF131" t="s">
        <v>32</v>
      </c>
      <c r="BG131" t="s">
        <v>159</v>
      </c>
      <c r="BH131" t="s">
        <v>160</v>
      </c>
      <c r="BI131">
        <v>5</v>
      </c>
      <c r="BJ131">
        <v>0.39</v>
      </c>
      <c r="BK131">
        <v>1.01</v>
      </c>
      <c r="BL131">
        <v>7</v>
      </c>
      <c r="BM131" t="s">
        <v>32</v>
      </c>
      <c r="BN131" t="s">
        <v>161</v>
      </c>
      <c r="BO131" t="s">
        <v>162</v>
      </c>
      <c r="BP131">
        <v>1</v>
      </c>
      <c r="BQ131">
        <v>0.08</v>
      </c>
      <c r="BR131">
        <v>0.2</v>
      </c>
      <c r="BS131">
        <v>8</v>
      </c>
      <c r="BT131" t="s">
        <v>32</v>
      </c>
      <c r="BU131" t="s">
        <v>163</v>
      </c>
      <c r="BV131" t="s">
        <v>164</v>
      </c>
      <c r="BW131">
        <v>3</v>
      </c>
      <c r="BX131">
        <v>0.24</v>
      </c>
      <c r="BY131">
        <v>0.61</v>
      </c>
      <c r="BZ131">
        <v>9</v>
      </c>
      <c r="CA131" t="s">
        <v>32</v>
      </c>
      <c r="CB131" t="s">
        <v>165</v>
      </c>
      <c r="CC131" t="s">
        <v>166</v>
      </c>
      <c r="CD131">
        <v>29</v>
      </c>
      <c r="CE131">
        <v>2.2799999999999998</v>
      </c>
      <c r="CF131">
        <v>5.86</v>
      </c>
      <c r="CG131">
        <v>10</v>
      </c>
      <c r="CH131" t="s">
        <v>32</v>
      </c>
      <c r="CI131" t="s">
        <v>167</v>
      </c>
      <c r="CJ131" t="s">
        <v>168</v>
      </c>
      <c r="CK131">
        <v>6</v>
      </c>
      <c r="CL131">
        <v>0.47</v>
      </c>
      <c r="CM131">
        <v>1.21</v>
      </c>
      <c r="CN131">
        <v>11</v>
      </c>
      <c r="CO131" t="s">
        <v>32</v>
      </c>
      <c r="CP131" t="s">
        <v>169</v>
      </c>
      <c r="CQ131" t="s">
        <v>168</v>
      </c>
      <c r="CR131">
        <v>216</v>
      </c>
      <c r="CS131">
        <v>17.010000000000002</v>
      </c>
      <c r="CT131">
        <v>43.64</v>
      </c>
    </row>
    <row r="132" spans="1:98" x14ac:dyDescent="0.15">
      <c r="A132" t="s">
        <v>28</v>
      </c>
      <c r="B132" t="s">
        <v>29</v>
      </c>
      <c r="C132">
        <v>1</v>
      </c>
      <c r="D132" t="s">
        <v>30</v>
      </c>
      <c r="E132">
        <v>35</v>
      </c>
      <c r="F132" t="s">
        <v>63</v>
      </c>
      <c r="G132">
        <v>8</v>
      </c>
      <c r="H132">
        <v>1077</v>
      </c>
      <c r="I132">
        <v>652</v>
      </c>
      <c r="J132">
        <v>60.54</v>
      </c>
      <c r="K132">
        <v>425</v>
      </c>
      <c r="L132">
        <v>39.46</v>
      </c>
      <c r="M132">
        <v>15</v>
      </c>
      <c r="N132">
        <v>1.39</v>
      </c>
      <c r="O132">
        <v>3.53</v>
      </c>
      <c r="P132">
        <v>15</v>
      </c>
      <c r="Q132">
        <v>1.39</v>
      </c>
      <c r="R132">
        <v>3.53</v>
      </c>
      <c r="S132">
        <v>395</v>
      </c>
      <c r="T132">
        <v>36.68</v>
      </c>
      <c r="U132">
        <v>92.94</v>
      </c>
      <c r="V132">
        <v>1</v>
      </c>
      <c r="W132" t="s">
        <v>32</v>
      </c>
      <c r="X132" t="s">
        <v>153</v>
      </c>
      <c r="Y132" t="s">
        <v>154</v>
      </c>
      <c r="Z132">
        <v>6</v>
      </c>
      <c r="AA132">
        <v>0.56000000000000005</v>
      </c>
      <c r="AB132">
        <v>1.52</v>
      </c>
      <c r="AC132">
        <v>2</v>
      </c>
      <c r="AD132" t="s">
        <v>35</v>
      </c>
      <c r="AE132" t="s">
        <v>36</v>
      </c>
      <c r="AF132" t="s">
        <v>37</v>
      </c>
      <c r="AG132">
        <v>123</v>
      </c>
      <c r="AH132">
        <v>11.42</v>
      </c>
      <c r="AI132">
        <v>31.14</v>
      </c>
      <c r="AJ132">
        <v>3</v>
      </c>
      <c r="AK132" t="s">
        <v>32</v>
      </c>
      <c r="AL132" t="s">
        <v>33</v>
      </c>
      <c r="AM132" t="s">
        <v>34</v>
      </c>
      <c r="AN132">
        <v>80</v>
      </c>
      <c r="AO132">
        <v>7.43</v>
      </c>
      <c r="AP132">
        <v>20.25</v>
      </c>
      <c r="AQ132">
        <v>4</v>
      </c>
      <c r="AR132" t="s">
        <v>32</v>
      </c>
      <c r="AS132" t="s">
        <v>155</v>
      </c>
      <c r="AT132" t="s">
        <v>156</v>
      </c>
      <c r="AU132">
        <v>14</v>
      </c>
      <c r="AV132">
        <v>1.3</v>
      </c>
      <c r="AW132">
        <v>3.54</v>
      </c>
      <c r="AX132">
        <v>5</v>
      </c>
      <c r="AY132" t="s">
        <v>35</v>
      </c>
      <c r="AZ132" t="s">
        <v>157</v>
      </c>
      <c r="BA132" t="s">
        <v>158</v>
      </c>
      <c r="BB132">
        <v>7</v>
      </c>
      <c r="BC132">
        <v>0.65</v>
      </c>
      <c r="BD132">
        <v>1.77</v>
      </c>
      <c r="BE132">
        <v>6</v>
      </c>
      <c r="BF132" t="s">
        <v>32</v>
      </c>
      <c r="BG132" t="s">
        <v>159</v>
      </c>
      <c r="BH132" t="s">
        <v>160</v>
      </c>
      <c r="BI132">
        <v>3</v>
      </c>
      <c r="BJ132">
        <v>0.28000000000000003</v>
      </c>
      <c r="BK132">
        <v>0.76</v>
      </c>
      <c r="BL132">
        <v>7</v>
      </c>
      <c r="BM132" t="s">
        <v>32</v>
      </c>
      <c r="BN132" t="s">
        <v>161</v>
      </c>
      <c r="BO132" t="s">
        <v>162</v>
      </c>
      <c r="BP132">
        <v>1</v>
      </c>
      <c r="BQ132">
        <v>0.09</v>
      </c>
      <c r="BR132">
        <v>0.25</v>
      </c>
      <c r="BS132">
        <v>8</v>
      </c>
      <c r="BT132" t="s">
        <v>32</v>
      </c>
      <c r="BU132" t="s">
        <v>163</v>
      </c>
      <c r="BV132" t="s">
        <v>164</v>
      </c>
      <c r="BW132">
        <v>0</v>
      </c>
      <c r="BX132">
        <v>0</v>
      </c>
      <c r="BY132">
        <v>0</v>
      </c>
      <c r="BZ132">
        <v>9</v>
      </c>
      <c r="CA132" t="s">
        <v>32</v>
      </c>
      <c r="CB132" t="s">
        <v>165</v>
      </c>
      <c r="CC132" t="s">
        <v>166</v>
      </c>
      <c r="CD132">
        <v>31</v>
      </c>
      <c r="CE132">
        <v>2.88</v>
      </c>
      <c r="CF132">
        <v>7.85</v>
      </c>
      <c r="CG132">
        <v>10</v>
      </c>
      <c r="CH132" t="s">
        <v>32</v>
      </c>
      <c r="CI132" t="s">
        <v>167</v>
      </c>
      <c r="CJ132" t="s">
        <v>168</v>
      </c>
      <c r="CK132">
        <v>8</v>
      </c>
      <c r="CL132">
        <v>0.74</v>
      </c>
      <c r="CM132">
        <v>2.0299999999999998</v>
      </c>
      <c r="CN132">
        <v>11</v>
      </c>
      <c r="CO132" t="s">
        <v>32</v>
      </c>
      <c r="CP132" t="s">
        <v>169</v>
      </c>
      <c r="CQ132" t="s">
        <v>168</v>
      </c>
      <c r="CR132">
        <v>122</v>
      </c>
      <c r="CS132">
        <v>11.33</v>
      </c>
      <c r="CT132">
        <v>30.89</v>
      </c>
    </row>
    <row r="133" spans="1:98" x14ac:dyDescent="0.15">
      <c r="A133" t="s">
        <v>28</v>
      </c>
      <c r="B133" t="s">
        <v>29</v>
      </c>
      <c r="C133">
        <v>1</v>
      </c>
      <c r="D133" t="s">
        <v>30</v>
      </c>
      <c r="E133">
        <v>35</v>
      </c>
      <c r="F133" t="s">
        <v>63</v>
      </c>
      <c r="G133">
        <v>9</v>
      </c>
      <c r="H133">
        <v>1089</v>
      </c>
      <c r="I133">
        <v>693</v>
      </c>
      <c r="J133">
        <v>63.64</v>
      </c>
      <c r="K133">
        <v>396</v>
      </c>
      <c r="L133">
        <v>36.36</v>
      </c>
      <c r="M133">
        <v>11</v>
      </c>
      <c r="N133">
        <v>1.01</v>
      </c>
      <c r="O133">
        <v>2.78</v>
      </c>
      <c r="P133">
        <v>5</v>
      </c>
      <c r="Q133">
        <v>0.46</v>
      </c>
      <c r="R133">
        <v>1.26</v>
      </c>
      <c r="S133">
        <v>380</v>
      </c>
      <c r="T133">
        <v>34.89</v>
      </c>
      <c r="U133">
        <v>95.96</v>
      </c>
      <c r="V133">
        <v>1</v>
      </c>
      <c r="W133" t="s">
        <v>32</v>
      </c>
      <c r="X133" t="s">
        <v>153</v>
      </c>
      <c r="Y133" t="s">
        <v>154</v>
      </c>
      <c r="Z133">
        <v>4</v>
      </c>
      <c r="AA133">
        <v>0.37</v>
      </c>
      <c r="AB133">
        <v>1.05</v>
      </c>
      <c r="AC133">
        <v>2</v>
      </c>
      <c r="AD133" t="s">
        <v>35</v>
      </c>
      <c r="AE133" t="s">
        <v>36</v>
      </c>
      <c r="AF133" t="s">
        <v>37</v>
      </c>
      <c r="AG133">
        <v>124</v>
      </c>
      <c r="AH133">
        <v>11.39</v>
      </c>
      <c r="AI133">
        <v>32.630000000000003</v>
      </c>
      <c r="AJ133">
        <v>3</v>
      </c>
      <c r="AK133" t="s">
        <v>32</v>
      </c>
      <c r="AL133" t="s">
        <v>33</v>
      </c>
      <c r="AM133" t="s">
        <v>34</v>
      </c>
      <c r="AN133">
        <v>45</v>
      </c>
      <c r="AO133">
        <v>4.13</v>
      </c>
      <c r="AP133">
        <v>11.84</v>
      </c>
      <c r="AQ133">
        <v>4</v>
      </c>
      <c r="AR133" t="s">
        <v>32</v>
      </c>
      <c r="AS133" t="s">
        <v>155</v>
      </c>
      <c r="AT133" t="s">
        <v>156</v>
      </c>
      <c r="AU133">
        <v>13</v>
      </c>
      <c r="AV133">
        <v>1.19</v>
      </c>
      <c r="AW133">
        <v>3.42</v>
      </c>
      <c r="AX133">
        <v>5</v>
      </c>
      <c r="AY133" t="s">
        <v>35</v>
      </c>
      <c r="AZ133" t="s">
        <v>157</v>
      </c>
      <c r="BA133" t="s">
        <v>158</v>
      </c>
      <c r="BB133">
        <v>4</v>
      </c>
      <c r="BC133">
        <v>0.37</v>
      </c>
      <c r="BD133">
        <v>1.05</v>
      </c>
      <c r="BE133">
        <v>6</v>
      </c>
      <c r="BF133" t="s">
        <v>32</v>
      </c>
      <c r="BG133" t="s">
        <v>159</v>
      </c>
      <c r="BH133" t="s">
        <v>160</v>
      </c>
      <c r="BI133">
        <v>6</v>
      </c>
      <c r="BJ133">
        <v>0.55000000000000004</v>
      </c>
      <c r="BK133">
        <v>1.58</v>
      </c>
      <c r="BL133">
        <v>7</v>
      </c>
      <c r="BM133" t="s">
        <v>32</v>
      </c>
      <c r="BN133" t="s">
        <v>161</v>
      </c>
      <c r="BO133" t="s">
        <v>162</v>
      </c>
      <c r="BP133">
        <v>2</v>
      </c>
      <c r="BQ133">
        <v>0.18</v>
      </c>
      <c r="BR133">
        <v>0.53</v>
      </c>
      <c r="BS133">
        <v>8</v>
      </c>
      <c r="BT133" t="s">
        <v>32</v>
      </c>
      <c r="BU133" t="s">
        <v>163</v>
      </c>
      <c r="BV133" t="s">
        <v>164</v>
      </c>
      <c r="BW133">
        <v>1</v>
      </c>
      <c r="BX133">
        <v>0.09</v>
      </c>
      <c r="BY133">
        <v>0.26</v>
      </c>
      <c r="BZ133">
        <v>9</v>
      </c>
      <c r="CA133" t="s">
        <v>32</v>
      </c>
      <c r="CB133" t="s">
        <v>165</v>
      </c>
      <c r="CC133" t="s">
        <v>166</v>
      </c>
      <c r="CD133">
        <v>19</v>
      </c>
      <c r="CE133">
        <v>1.74</v>
      </c>
      <c r="CF133">
        <v>5</v>
      </c>
      <c r="CG133">
        <v>10</v>
      </c>
      <c r="CH133" t="s">
        <v>32</v>
      </c>
      <c r="CI133" t="s">
        <v>167</v>
      </c>
      <c r="CJ133" t="s">
        <v>168</v>
      </c>
      <c r="CK133">
        <v>3</v>
      </c>
      <c r="CL133">
        <v>0.28000000000000003</v>
      </c>
      <c r="CM133">
        <v>0.79</v>
      </c>
      <c r="CN133">
        <v>11</v>
      </c>
      <c r="CO133" t="s">
        <v>32</v>
      </c>
      <c r="CP133" t="s">
        <v>169</v>
      </c>
      <c r="CQ133" t="s">
        <v>168</v>
      </c>
      <c r="CR133">
        <v>159</v>
      </c>
      <c r="CS133">
        <v>14.6</v>
      </c>
      <c r="CT133">
        <v>41.84</v>
      </c>
    </row>
    <row r="134" spans="1:98" x14ac:dyDescent="0.15">
      <c r="A134" t="s">
        <v>28</v>
      </c>
      <c r="B134" t="s">
        <v>29</v>
      </c>
      <c r="C134">
        <v>1</v>
      </c>
      <c r="D134" t="s">
        <v>30</v>
      </c>
      <c r="E134">
        <v>35</v>
      </c>
      <c r="F134" t="s">
        <v>63</v>
      </c>
      <c r="G134">
        <v>10</v>
      </c>
      <c r="H134">
        <v>1463</v>
      </c>
      <c r="I134">
        <v>851</v>
      </c>
      <c r="J134">
        <v>58.17</v>
      </c>
      <c r="K134">
        <v>612</v>
      </c>
      <c r="L134">
        <v>41.83</v>
      </c>
      <c r="M134">
        <v>11</v>
      </c>
      <c r="N134">
        <v>0.75</v>
      </c>
      <c r="O134">
        <v>1.8</v>
      </c>
      <c r="P134">
        <v>12</v>
      </c>
      <c r="Q134">
        <v>0.82</v>
      </c>
      <c r="R134">
        <v>1.96</v>
      </c>
      <c r="S134">
        <v>589</v>
      </c>
      <c r="T134">
        <v>40.26</v>
      </c>
      <c r="U134">
        <v>96.24</v>
      </c>
      <c r="V134">
        <v>1</v>
      </c>
      <c r="W134" t="s">
        <v>32</v>
      </c>
      <c r="X134" t="s">
        <v>153</v>
      </c>
      <c r="Y134" t="s">
        <v>154</v>
      </c>
      <c r="Z134">
        <v>15</v>
      </c>
      <c r="AA134">
        <v>1.03</v>
      </c>
      <c r="AB134">
        <v>2.5499999999999998</v>
      </c>
      <c r="AC134">
        <v>2</v>
      </c>
      <c r="AD134" t="s">
        <v>35</v>
      </c>
      <c r="AE134" t="s">
        <v>36</v>
      </c>
      <c r="AF134" t="s">
        <v>37</v>
      </c>
      <c r="AG134">
        <v>168</v>
      </c>
      <c r="AH134">
        <v>11.48</v>
      </c>
      <c r="AI134">
        <v>28.52</v>
      </c>
      <c r="AJ134">
        <v>3</v>
      </c>
      <c r="AK134" t="s">
        <v>32</v>
      </c>
      <c r="AL134" t="s">
        <v>33</v>
      </c>
      <c r="AM134" t="s">
        <v>34</v>
      </c>
      <c r="AN134">
        <v>131</v>
      </c>
      <c r="AO134">
        <v>8.9499999999999993</v>
      </c>
      <c r="AP134">
        <v>22.24</v>
      </c>
      <c r="AQ134">
        <v>4</v>
      </c>
      <c r="AR134" t="s">
        <v>32</v>
      </c>
      <c r="AS134" t="s">
        <v>155</v>
      </c>
      <c r="AT134" t="s">
        <v>156</v>
      </c>
      <c r="AU134">
        <v>20</v>
      </c>
      <c r="AV134">
        <v>1.37</v>
      </c>
      <c r="AW134">
        <v>3.4</v>
      </c>
      <c r="AX134">
        <v>5</v>
      </c>
      <c r="AY134" t="s">
        <v>35</v>
      </c>
      <c r="AZ134" t="s">
        <v>157</v>
      </c>
      <c r="BA134" t="s">
        <v>158</v>
      </c>
      <c r="BB134">
        <v>4</v>
      </c>
      <c r="BC134">
        <v>0.27</v>
      </c>
      <c r="BD134">
        <v>0.68</v>
      </c>
      <c r="BE134">
        <v>6</v>
      </c>
      <c r="BF134" t="s">
        <v>32</v>
      </c>
      <c r="BG134" t="s">
        <v>159</v>
      </c>
      <c r="BH134" t="s">
        <v>160</v>
      </c>
      <c r="BI134">
        <v>6</v>
      </c>
      <c r="BJ134">
        <v>0.41</v>
      </c>
      <c r="BK134">
        <v>1.02</v>
      </c>
      <c r="BL134">
        <v>7</v>
      </c>
      <c r="BM134" t="s">
        <v>32</v>
      </c>
      <c r="BN134" t="s">
        <v>161</v>
      </c>
      <c r="BO134" t="s">
        <v>162</v>
      </c>
      <c r="BP134">
        <v>3</v>
      </c>
      <c r="BQ134">
        <v>0.21</v>
      </c>
      <c r="BR134">
        <v>0.51</v>
      </c>
      <c r="BS134">
        <v>8</v>
      </c>
      <c r="BT134" t="s">
        <v>32</v>
      </c>
      <c r="BU134" t="s">
        <v>163</v>
      </c>
      <c r="BV134" t="s">
        <v>164</v>
      </c>
      <c r="BW134">
        <v>6</v>
      </c>
      <c r="BX134">
        <v>0.41</v>
      </c>
      <c r="BY134">
        <v>1.02</v>
      </c>
      <c r="BZ134">
        <v>9</v>
      </c>
      <c r="CA134" t="s">
        <v>32</v>
      </c>
      <c r="CB134" t="s">
        <v>165</v>
      </c>
      <c r="CC134" t="s">
        <v>166</v>
      </c>
      <c r="CD134">
        <v>45</v>
      </c>
      <c r="CE134">
        <v>3.08</v>
      </c>
      <c r="CF134">
        <v>7.64</v>
      </c>
      <c r="CG134">
        <v>10</v>
      </c>
      <c r="CH134" t="s">
        <v>32</v>
      </c>
      <c r="CI134" t="s">
        <v>167</v>
      </c>
      <c r="CJ134" t="s">
        <v>168</v>
      </c>
      <c r="CK134">
        <v>15</v>
      </c>
      <c r="CL134">
        <v>1.03</v>
      </c>
      <c r="CM134">
        <v>2.5499999999999998</v>
      </c>
      <c r="CN134">
        <v>11</v>
      </c>
      <c r="CO134" t="s">
        <v>32</v>
      </c>
      <c r="CP134" t="s">
        <v>169</v>
      </c>
      <c r="CQ134" t="s">
        <v>168</v>
      </c>
      <c r="CR134">
        <v>176</v>
      </c>
      <c r="CS134">
        <v>12.03</v>
      </c>
      <c r="CT134">
        <v>29.88</v>
      </c>
    </row>
    <row r="135" spans="1:98" x14ac:dyDescent="0.15">
      <c r="A135" t="s">
        <v>28</v>
      </c>
      <c r="B135" t="s">
        <v>29</v>
      </c>
      <c r="C135">
        <v>1</v>
      </c>
      <c r="D135" t="s">
        <v>30</v>
      </c>
      <c r="E135">
        <v>35</v>
      </c>
      <c r="F135" t="s">
        <v>63</v>
      </c>
      <c r="G135">
        <v>11</v>
      </c>
      <c r="H135">
        <v>1402</v>
      </c>
      <c r="I135">
        <v>844</v>
      </c>
      <c r="J135">
        <v>60.2</v>
      </c>
      <c r="K135">
        <v>558</v>
      </c>
      <c r="L135">
        <v>39.799999999999997</v>
      </c>
      <c r="M135">
        <v>23</v>
      </c>
      <c r="N135">
        <v>1.64</v>
      </c>
      <c r="O135">
        <v>4.12</v>
      </c>
      <c r="P135">
        <v>14</v>
      </c>
      <c r="Q135">
        <v>1</v>
      </c>
      <c r="R135">
        <v>2.5099999999999998</v>
      </c>
      <c r="S135">
        <v>521</v>
      </c>
      <c r="T135">
        <v>37.159999999999997</v>
      </c>
      <c r="U135">
        <v>93.37</v>
      </c>
      <c r="V135">
        <v>1</v>
      </c>
      <c r="W135" t="s">
        <v>32</v>
      </c>
      <c r="X135" t="s">
        <v>153</v>
      </c>
      <c r="Y135" t="s">
        <v>154</v>
      </c>
      <c r="Z135">
        <v>12</v>
      </c>
      <c r="AA135">
        <v>0.86</v>
      </c>
      <c r="AB135">
        <v>2.2999999999999998</v>
      </c>
      <c r="AC135">
        <v>2</v>
      </c>
      <c r="AD135" t="s">
        <v>35</v>
      </c>
      <c r="AE135" t="s">
        <v>36</v>
      </c>
      <c r="AF135" t="s">
        <v>37</v>
      </c>
      <c r="AG135">
        <v>153</v>
      </c>
      <c r="AH135">
        <v>10.91</v>
      </c>
      <c r="AI135">
        <v>29.37</v>
      </c>
      <c r="AJ135">
        <v>3</v>
      </c>
      <c r="AK135" t="s">
        <v>32</v>
      </c>
      <c r="AL135" t="s">
        <v>33</v>
      </c>
      <c r="AM135" t="s">
        <v>34</v>
      </c>
      <c r="AN135">
        <v>101</v>
      </c>
      <c r="AO135">
        <v>7.2</v>
      </c>
      <c r="AP135">
        <v>19.39</v>
      </c>
      <c r="AQ135">
        <v>4</v>
      </c>
      <c r="AR135" t="s">
        <v>32</v>
      </c>
      <c r="AS135" t="s">
        <v>155</v>
      </c>
      <c r="AT135" t="s">
        <v>156</v>
      </c>
      <c r="AU135">
        <v>14</v>
      </c>
      <c r="AV135">
        <v>1</v>
      </c>
      <c r="AW135">
        <v>2.69</v>
      </c>
      <c r="AX135">
        <v>5</v>
      </c>
      <c r="AY135" t="s">
        <v>35</v>
      </c>
      <c r="AZ135" t="s">
        <v>157</v>
      </c>
      <c r="BA135" t="s">
        <v>158</v>
      </c>
      <c r="BB135">
        <v>4</v>
      </c>
      <c r="BC135">
        <v>0.28999999999999998</v>
      </c>
      <c r="BD135">
        <v>0.77</v>
      </c>
      <c r="BE135">
        <v>6</v>
      </c>
      <c r="BF135" t="s">
        <v>32</v>
      </c>
      <c r="BG135" t="s">
        <v>159</v>
      </c>
      <c r="BH135" t="s">
        <v>160</v>
      </c>
      <c r="BI135">
        <v>4</v>
      </c>
      <c r="BJ135">
        <v>0.28999999999999998</v>
      </c>
      <c r="BK135">
        <v>0.77</v>
      </c>
      <c r="BL135">
        <v>7</v>
      </c>
      <c r="BM135" t="s">
        <v>32</v>
      </c>
      <c r="BN135" t="s">
        <v>161</v>
      </c>
      <c r="BO135" t="s">
        <v>162</v>
      </c>
      <c r="BP135">
        <v>1</v>
      </c>
      <c r="BQ135">
        <v>7.0000000000000007E-2</v>
      </c>
      <c r="BR135">
        <v>0.19</v>
      </c>
      <c r="BS135">
        <v>8</v>
      </c>
      <c r="BT135" t="s">
        <v>32</v>
      </c>
      <c r="BU135" t="s">
        <v>163</v>
      </c>
      <c r="BV135" t="s">
        <v>164</v>
      </c>
      <c r="BW135">
        <v>2</v>
      </c>
      <c r="BX135">
        <v>0.14000000000000001</v>
      </c>
      <c r="BY135">
        <v>0.38</v>
      </c>
      <c r="BZ135">
        <v>9</v>
      </c>
      <c r="CA135" t="s">
        <v>32</v>
      </c>
      <c r="CB135" t="s">
        <v>165</v>
      </c>
      <c r="CC135" t="s">
        <v>166</v>
      </c>
      <c r="CD135">
        <v>30</v>
      </c>
      <c r="CE135">
        <v>2.14</v>
      </c>
      <c r="CF135">
        <v>5.76</v>
      </c>
      <c r="CG135">
        <v>10</v>
      </c>
      <c r="CH135" t="s">
        <v>32</v>
      </c>
      <c r="CI135" t="s">
        <v>167</v>
      </c>
      <c r="CJ135" t="s">
        <v>168</v>
      </c>
      <c r="CK135">
        <v>9</v>
      </c>
      <c r="CL135">
        <v>0.64</v>
      </c>
      <c r="CM135">
        <v>1.73</v>
      </c>
      <c r="CN135">
        <v>11</v>
      </c>
      <c r="CO135" t="s">
        <v>32</v>
      </c>
      <c r="CP135" t="s">
        <v>169</v>
      </c>
      <c r="CQ135" t="s">
        <v>168</v>
      </c>
      <c r="CR135">
        <v>191</v>
      </c>
      <c r="CS135">
        <v>13.62</v>
      </c>
      <c r="CT135">
        <v>36.659999999999997</v>
      </c>
    </row>
    <row r="136" spans="1:98" x14ac:dyDescent="0.15">
      <c r="A136" t="s">
        <v>28</v>
      </c>
      <c r="B136" t="s">
        <v>29</v>
      </c>
      <c r="C136">
        <v>1</v>
      </c>
      <c r="D136" t="s">
        <v>30</v>
      </c>
      <c r="E136">
        <v>35</v>
      </c>
      <c r="F136" t="s">
        <v>63</v>
      </c>
      <c r="G136">
        <v>12</v>
      </c>
      <c r="H136">
        <v>1491</v>
      </c>
      <c r="I136">
        <v>774</v>
      </c>
      <c r="J136">
        <v>51.91</v>
      </c>
      <c r="K136">
        <v>717</v>
      </c>
      <c r="L136">
        <v>48.09</v>
      </c>
      <c r="M136">
        <v>20</v>
      </c>
      <c r="N136">
        <v>1.34</v>
      </c>
      <c r="O136">
        <v>2.79</v>
      </c>
      <c r="P136">
        <v>4</v>
      </c>
      <c r="Q136">
        <v>0.27</v>
      </c>
      <c r="R136">
        <v>0.56000000000000005</v>
      </c>
      <c r="S136">
        <v>693</v>
      </c>
      <c r="T136">
        <v>46.48</v>
      </c>
      <c r="U136">
        <v>96.65</v>
      </c>
      <c r="V136">
        <v>1</v>
      </c>
      <c r="W136" t="s">
        <v>32</v>
      </c>
      <c r="X136" t="s">
        <v>153</v>
      </c>
      <c r="Y136" t="s">
        <v>154</v>
      </c>
      <c r="Z136">
        <v>25</v>
      </c>
      <c r="AA136">
        <v>1.68</v>
      </c>
      <c r="AB136">
        <v>3.61</v>
      </c>
      <c r="AC136">
        <v>2</v>
      </c>
      <c r="AD136" t="s">
        <v>35</v>
      </c>
      <c r="AE136" t="s">
        <v>36</v>
      </c>
      <c r="AF136" t="s">
        <v>37</v>
      </c>
      <c r="AG136">
        <v>174</v>
      </c>
      <c r="AH136">
        <v>11.67</v>
      </c>
      <c r="AI136">
        <v>25.11</v>
      </c>
      <c r="AJ136">
        <v>3</v>
      </c>
      <c r="AK136" t="s">
        <v>32</v>
      </c>
      <c r="AL136" t="s">
        <v>33</v>
      </c>
      <c r="AM136" t="s">
        <v>34</v>
      </c>
      <c r="AN136">
        <v>150</v>
      </c>
      <c r="AO136">
        <v>10.06</v>
      </c>
      <c r="AP136">
        <v>21.65</v>
      </c>
      <c r="AQ136">
        <v>4</v>
      </c>
      <c r="AR136" t="s">
        <v>32</v>
      </c>
      <c r="AS136" t="s">
        <v>155</v>
      </c>
      <c r="AT136" t="s">
        <v>156</v>
      </c>
      <c r="AU136">
        <v>30</v>
      </c>
      <c r="AV136">
        <v>2.0099999999999998</v>
      </c>
      <c r="AW136">
        <v>4.33</v>
      </c>
      <c r="AX136">
        <v>5</v>
      </c>
      <c r="AY136" t="s">
        <v>35</v>
      </c>
      <c r="AZ136" t="s">
        <v>157</v>
      </c>
      <c r="BA136" t="s">
        <v>158</v>
      </c>
      <c r="BB136">
        <v>5</v>
      </c>
      <c r="BC136">
        <v>0.34</v>
      </c>
      <c r="BD136">
        <v>0.72</v>
      </c>
      <c r="BE136">
        <v>6</v>
      </c>
      <c r="BF136" t="s">
        <v>32</v>
      </c>
      <c r="BG136" t="s">
        <v>159</v>
      </c>
      <c r="BH136" t="s">
        <v>160</v>
      </c>
      <c r="BI136">
        <v>8</v>
      </c>
      <c r="BJ136">
        <v>0.54</v>
      </c>
      <c r="BK136">
        <v>1.1499999999999999</v>
      </c>
      <c r="BL136">
        <v>7</v>
      </c>
      <c r="BM136" t="s">
        <v>32</v>
      </c>
      <c r="BN136" t="s">
        <v>161</v>
      </c>
      <c r="BO136" t="s">
        <v>162</v>
      </c>
      <c r="BP136">
        <v>2</v>
      </c>
      <c r="BQ136">
        <v>0.13</v>
      </c>
      <c r="BR136">
        <v>0.28999999999999998</v>
      </c>
      <c r="BS136">
        <v>8</v>
      </c>
      <c r="BT136" t="s">
        <v>32</v>
      </c>
      <c r="BU136" t="s">
        <v>163</v>
      </c>
      <c r="BV136" t="s">
        <v>164</v>
      </c>
      <c r="BW136">
        <v>10</v>
      </c>
      <c r="BX136">
        <v>0.67</v>
      </c>
      <c r="BY136">
        <v>1.44</v>
      </c>
      <c r="BZ136">
        <v>9</v>
      </c>
      <c r="CA136" t="s">
        <v>32</v>
      </c>
      <c r="CB136" t="s">
        <v>165</v>
      </c>
      <c r="CC136" t="s">
        <v>166</v>
      </c>
      <c r="CD136">
        <v>61</v>
      </c>
      <c r="CE136">
        <v>4.09</v>
      </c>
      <c r="CF136">
        <v>8.8000000000000007</v>
      </c>
      <c r="CG136">
        <v>10</v>
      </c>
      <c r="CH136" t="s">
        <v>32</v>
      </c>
      <c r="CI136" t="s">
        <v>167</v>
      </c>
      <c r="CJ136" t="s">
        <v>168</v>
      </c>
      <c r="CK136">
        <v>25</v>
      </c>
      <c r="CL136">
        <v>1.68</v>
      </c>
      <c r="CM136">
        <v>3.61</v>
      </c>
      <c r="CN136">
        <v>11</v>
      </c>
      <c r="CO136" t="s">
        <v>32</v>
      </c>
      <c r="CP136" t="s">
        <v>169</v>
      </c>
      <c r="CQ136" t="s">
        <v>168</v>
      </c>
      <c r="CR136">
        <v>203</v>
      </c>
      <c r="CS136">
        <v>13.62</v>
      </c>
      <c r="CT136">
        <v>29.29</v>
      </c>
    </row>
    <row r="137" spans="1:98" x14ac:dyDescent="0.15">
      <c r="A137" t="s">
        <v>28</v>
      </c>
      <c r="B137" t="s">
        <v>29</v>
      </c>
      <c r="C137">
        <v>1</v>
      </c>
      <c r="D137" t="s">
        <v>30</v>
      </c>
      <c r="E137">
        <v>35</v>
      </c>
      <c r="F137" t="s">
        <v>63</v>
      </c>
      <c r="G137">
        <v>13</v>
      </c>
      <c r="H137">
        <v>1062</v>
      </c>
      <c r="I137">
        <v>584</v>
      </c>
      <c r="J137">
        <v>54.99</v>
      </c>
      <c r="K137">
        <v>478</v>
      </c>
      <c r="L137">
        <v>45.01</v>
      </c>
      <c r="M137">
        <v>14</v>
      </c>
      <c r="N137">
        <v>1.32</v>
      </c>
      <c r="O137">
        <v>2.93</v>
      </c>
      <c r="P137">
        <v>6</v>
      </c>
      <c r="Q137">
        <v>0.56000000000000005</v>
      </c>
      <c r="R137">
        <v>1.26</v>
      </c>
      <c r="S137">
        <v>458</v>
      </c>
      <c r="T137">
        <v>43.13</v>
      </c>
      <c r="U137">
        <v>95.82</v>
      </c>
      <c r="V137">
        <v>1</v>
      </c>
      <c r="W137" t="s">
        <v>32</v>
      </c>
      <c r="X137" t="s">
        <v>153</v>
      </c>
      <c r="Y137" t="s">
        <v>154</v>
      </c>
      <c r="Z137">
        <v>17</v>
      </c>
      <c r="AA137">
        <v>1.6</v>
      </c>
      <c r="AB137">
        <v>3.71</v>
      </c>
      <c r="AC137">
        <v>2</v>
      </c>
      <c r="AD137" t="s">
        <v>35</v>
      </c>
      <c r="AE137" t="s">
        <v>36</v>
      </c>
      <c r="AF137" t="s">
        <v>37</v>
      </c>
      <c r="AG137">
        <v>81</v>
      </c>
      <c r="AH137">
        <v>7.63</v>
      </c>
      <c r="AI137">
        <v>17.690000000000001</v>
      </c>
      <c r="AJ137">
        <v>3</v>
      </c>
      <c r="AK137" t="s">
        <v>32</v>
      </c>
      <c r="AL137" t="s">
        <v>33</v>
      </c>
      <c r="AM137" t="s">
        <v>34</v>
      </c>
      <c r="AN137">
        <v>105</v>
      </c>
      <c r="AO137">
        <v>9.89</v>
      </c>
      <c r="AP137">
        <v>22.93</v>
      </c>
      <c r="AQ137">
        <v>4</v>
      </c>
      <c r="AR137" t="s">
        <v>32</v>
      </c>
      <c r="AS137" t="s">
        <v>155</v>
      </c>
      <c r="AT137" t="s">
        <v>156</v>
      </c>
      <c r="AU137">
        <v>23</v>
      </c>
      <c r="AV137">
        <v>2.17</v>
      </c>
      <c r="AW137">
        <v>5.0199999999999996</v>
      </c>
      <c r="AX137">
        <v>5</v>
      </c>
      <c r="AY137" t="s">
        <v>35</v>
      </c>
      <c r="AZ137" t="s">
        <v>157</v>
      </c>
      <c r="BA137" t="s">
        <v>158</v>
      </c>
      <c r="BB137">
        <v>5</v>
      </c>
      <c r="BC137">
        <v>0.47</v>
      </c>
      <c r="BD137">
        <v>1.0900000000000001</v>
      </c>
      <c r="BE137">
        <v>6</v>
      </c>
      <c r="BF137" t="s">
        <v>32</v>
      </c>
      <c r="BG137" t="s">
        <v>159</v>
      </c>
      <c r="BH137" t="s">
        <v>160</v>
      </c>
      <c r="BI137">
        <v>2</v>
      </c>
      <c r="BJ137">
        <v>0.19</v>
      </c>
      <c r="BK137">
        <v>0.44</v>
      </c>
      <c r="BL137">
        <v>7</v>
      </c>
      <c r="BM137" t="s">
        <v>32</v>
      </c>
      <c r="BN137" t="s">
        <v>161</v>
      </c>
      <c r="BO137" t="s">
        <v>162</v>
      </c>
      <c r="BP137">
        <v>2</v>
      </c>
      <c r="BQ137">
        <v>0.19</v>
      </c>
      <c r="BR137">
        <v>0.44</v>
      </c>
      <c r="BS137">
        <v>8</v>
      </c>
      <c r="BT137" t="s">
        <v>32</v>
      </c>
      <c r="BU137" t="s">
        <v>163</v>
      </c>
      <c r="BV137" t="s">
        <v>164</v>
      </c>
      <c r="BW137">
        <v>1</v>
      </c>
      <c r="BX137">
        <v>0.09</v>
      </c>
      <c r="BY137">
        <v>0.22</v>
      </c>
      <c r="BZ137">
        <v>9</v>
      </c>
      <c r="CA137" t="s">
        <v>32</v>
      </c>
      <c r="CB137" t="s">
        <v>165</v>
      </c>
      <c r="CC137" t="s">
        <v>166</v>
      </c>
      <c r="CD137">
        <v>70</v>
      </c>
      <c r="CE137">
        <v>6.59</v>
      </c>
      <c r="CF137">
        <v>15.28</v>
      </c>
      <c r="CG137">
        <v>10</v>
      </c>
      <c r="CH137" t="s">
        <v>32</v>
      </c>
      <c r="CI137" t="s">
        <v>167</v>
      </c>
      <c r="CJ137" t="s">
        <v>168</v>
      </c>
      <c r="CK137">
        <v>9</v>
      </c>
      <c r="CL137">
        <v>0.85</v>
      </c>
      <c r="CM137">
        <v>1.97</v>
      </c>
      <c r="CN137">
        <v>11</v>
      </c>
      <c r="CO137" t="s">
        <v>32</v>
      </c>
      <c r="CP137" t="s">
        <v>169</v>
      </c>
      <c r="CQ137" t="s">
        <v>168</v>
      </c>
      <c r="CR137">
        <v>143</v>
      </c>
      <c r="CS137">
        <v>13.47</v>
      </c>
      <c r="CT137">
        <v>31.22</v>
      </c>
    </row>
    <row r="138" spans="1:98" x14ac:dyDescent="0.15">
      <c r="A138" t="s">
        <v>28</v>
      </c>
      <c r="B138" t="s">
        <v>29</v>
      </c>
      <c r="C138">
        <v>1</v>
      </c>
      <c r="D138" t="s">
        <v>30</v>
      </c>
      <c r="E138">
        <v>35</v>
      </c>
      <c r="F138" t="s">
        <v>63</v>
      </c>
      <c r="G138">
        <v>14</v>
      </c>
      <c r="H138">
        <v>1488</v>
      </c>
      <c r="I138">
        <v>819</v>
      </c>
      <c r="J138">
        <v>55.04</v>
      </c>
      <c r="K138">
        <v>669</v>
      </c>
      <c r="L138">
        <v>44.96</v>
      </c>
      <c r="M138">
        <v>15</v>
      </c>
      <c r="N138">
        <v>1.01</v>
      </c>
      <c r="O138">
        <v>2.2400000000000002</v>
      </c>
      <c r="P138">
        <v>7</v>
      </c>
      <c r="Q138">
        <v>0.47</v>
      </c>
      <c r="R138">
        <v>1.05</v>
      </c>
      <c r="S138">
        <v>647</v>
      </c>
      <c r="T138">
        <v>43.48</v>
      </c>
      <c r="U138">
        <v>96.71</v>
      </c>
      <c r="V138">
        <v>1</v>
      </c>
      <c r="W138" t="s">
        <v>32</v>
      </c>
      <c r="X138" t="s">
        <v>153</v>
      </c>
      <c r="Y138" t="s">
        <v>154</v>
      </c>
      <c r="Z138">
        <v>23</v>
      </c>
      <c r="AA138">
        <v>1.55</v>
      </c>
      <c r="AB138">
        <v>3.55</v>
      </c>
      <c r="AC138">
        <v>2</v>
      </c>
      <c r="AD138" t="s">
        <v>35</v>
      </c>
      <c r="AE138" t="s">
        <v>36</v>
      </c>
      <c r="AF138" t="s">
        <v>37</v>
      </c>
      <c r="AG138">
        <v>169</v>
      </c>
      <c r="AH138">
        <v>11.36</v>
      </c>
      <c r="AI138">
        <v>26.12</v>
      </c>
      <c r="AJ138">
        <v>3</v>
      </c>
      <c r="AK138" t="s">
        <v>32</v>
      </c>
      <c r="AL138" t="s">
        <v>33</v>
      </c>
      <c r="AM138" t="s">
        <v>34</v>
      </c>
      <c r="AN138">
        <v>130</v>
      </c>
      <c r="AO138">
        <v>8.74</v>
      </c>
      <c r="AP138">
        <v>20.09</v>
      </c>
      <c r="AQ138">
        <v>4</v>
      </c>
      <c r="AR138" t="s">
        <v>32</v>
      </c>
      <c r="AS138" t="s">
        <v>155</v>
      </c>
      <c r="AT138" t="s">
        <v>156</v>
      </c>
      <c r="AU138">
        <v>28</v>
      </c>
      <c r="AV138">
        <v>1.88</v>
      </c>
      <c r="AW138">
        <v>4.33</v>
      </c>
      <c r="AX138">
        <v>5</v>
      </c>
      <c r="AY138" t="s">
        <v>35</v>
      </c>
      <c r="AZ138" t="s">
        <v>157</v>
      </c>
      <c r="BA138" t="s">
        <v>158</v>
      </c>
      <c r="BB138">
        <v>2</v>
      </c>
      <c r="BC138">
        <v>0.13</v>
      </c>
      <c r="BD138">
        <v>0.31</v>
      </c>
      <c r="BE138">
        <v>6</v>
      </c>
      <c r="BF138" t="s">
        <v>32</v>
      </c>
      <c r="BG138" t="s">
        <v>159</v>
      </c>
      <c r="BH138" t="s">
        <v>160</v>
      </c>
      <c r="BI138">
        <v>8</v>
      </c>
      <c r="BJ138">
        <v>0.54</v>
      </c>
      <c r="BK138">
        <v>1.24</v>
      </c>
      <c r="BL138">
        <v>7</v>
      </c>
      <c r="BM138" t="s">
        <v>32</v>
      </c>
      <c r="BN138" t="s">
        <v>161</v>
      </c>
      <c r="BO138" t="s">
        <v>162</v>
      </c>
      <c r="BP138">
        <v>2</v>
      </c>
      <c r="BQ138">
        <v>0.13</v>
      </c>
      <c r="BR138">
        <v>0.31</v>
      </c>
      <c r="BS138">
        <v>8</v>
      </c>
      <c r="BT138" t="s">
        <v>32</v>
      </c>
      <c r="BU138" t="s">
        <v>163</v>
      </c>
      <c r="BV138" t="s">
        <v>164</v>
      </c>
      <c r="BW138">
        <v>3</v>
      </c>
      <c r="BX138">
        <v>0.2</v>
      </c>
      <c r="BY138">
        <v>0.46</v>
      </c>
      <c r="BZ138">
        <v>9</v>
      </c>
      <c r="CA138" t="s">
        <v>32</v>
      </c>
      <c r="CB138" t="s">
        <v>165</v>
      </c>
      <c r="CC138" t="s">
        <v>166</v>
      </c>
      <c r="CD138">
        <v>68</v>
      </c>
      <c r="CE138">
        <v>4.57</v>
      </c>
      <c r="CF138">
        <v>10.51</v>
      </c>
      <c r="CG138">
        <v>10</v>
      </c>
      <c r="CH138" t="s">
        <v>32</v>
      </c>
      <c r="CI138" t="s">
        <v>167</v>
      </c>
      <c r="CJ138" t="s">
        <v>168</v>
      </c>
      <c r="CK138">
        <v>8</v>
      </c>
      <c r="CL138">
        <v>0.54</v>
      </c>
      <c r="CM138">
        <v>1.24</v>
      </c>
      <c r="CN138">
        <v>11</v>
      </c>
      <c r="CO138" t="s">
        <v>32</v>
      </c>
      <c r="CP138" t="s">
        <v>169</v>
      </c>
      <c r="CQ138" t="s">
        <v>168</v>
      </c>
      <c r="CR138">
        <v>206</v>
      </c>
      <c r="CS138">
        <v>13.84</v>
      </c>
      <c r="CT138">
        <v>31.84</v>
      </c>
    </row>
    <row r="139" spans="1:98" x14ac:dyDescent="0.15">
      <c r="A139" t="s">
        <v>28</v>
      </c>
      <c r="B139" t="s">
        <v>29</v>
      </c>
      <c r="C139">
        <v>1</v>
      </c>
      <c r="D139" t="s">
        <v>30</v>
      </c>
      <c r="E139">
        <v>35</v>
      </c>
      <c r="F139" t="s">
        <v>63</v>
      </c>
      <c r="G139">
        <v>15</v>
      </c>
      <c r="H139">
        <v>1440</v>
      </c>
      <c r="I139">
        <v>860</v>
      </c>
      <c r="J139">
        <v>59.72</v>
      </c>
      <c r="K139">
        <v>580</v>
      </c>
      <c r="L139">
        <v>40.28</v>
      </c>
      <c r="M139">
        <v>32</v>
      </c>
      <c r="N139">
        <v>2.2200000000000002</v>
      </c>
      <c r="O139">
        <v>5.52</v>
      </c>
      <c r="P139">
        <v>9</v>
      </c>
      <c r="Q139">
        <v>0.63</v>
      </c>
      <c r="R139">
        <v>1.55</v>
      </c>
      <c r="S139">
        <v>539</v>
      </c>
      <c r="T139">
        <v>37.43</v>
      </c>
      <c r="U139">
        <v>92.93</v>
      </c>
      <c r="V139">
        <v>1</v>
      </c>
      <c r="W139" t="s">
        <v>32</v>
      </c>
      <c r="X139" t="s">
        <v>153</v>
      </c>
      <c r="Y139" t="s">
        <v>154</v>
      </c>
      <c r="Z139">
        <v>10</v>
      </c>
      <c r="AA139">
        <v>0.69</v>
      </c>
      <c r="AB139">
        <v>1.86</v>
      </c>
      <c r="AC139">
        <v>2</v>
      </c>
      <c r="AD139" t="s">
        <v>35</v>
      </c>
      <c r="AE139" t="s">
        <v>36</v>
      </c>
      <c r="AF139" t="s">
        <v>37</v>
      </c>
      <c r="AG139">
        <v>169</v>
      </c>
      <c r="AH139">
        <v>11.74</v>
      </c>
      <c r="AI139">
        <v>31.35</v>
      </c>
      <c r="AJ139">
        <v>3</v>
      </c>
      <c r="AK139" t="s">
        <v>32</v>
      </c>
      <c r="AL139" t="s">
        <v>33</v>
      </c>
      <c r="AM139" t="s">
        <v>34</v>
      </c>
      <c r="AN139">
        <v>102</v>
      </c>
      <c r="AO139">
        <v>7.08</v>
      </c>
      <c r="AP139">
        <v>18.920000000000002</v>
      </c>
      <c r="AQ139">
        <v>4</v>
      </c>
      <c r="AR139" t="s">
        <v>32</v>
      </c>
      <c r="AS139" t="s">
        <v>155</v>
      </c>
      <c r="AT139" t="s">
        <v>156</v>
      </c>
      <c r="AU139">
        <v>28</v>
      </c>
      <c r="AV139">
        <v>1.94</v>
      </c>
      <c r="AW139">
        <v>5.19</v>
      </c>
      <c r="AX139">
        <v>5</v>
      </c>
      <c r="AY139" t="s">
        <v>35</v>
      </c>
      <c r="AZ139" t="s">
        <v>157</v>
      </c>
      <c r="BA139" t="s">
        <v>158</v>
      </c>
      <c r="BB139">
        <v>8</v>
      </c>
      <c r="BC139">
        <v>0.56000000000000005</v>
      </c>
      <c r="BD139">
        <v>1.48</v>
      </c>
      <c r="BE139">
        <v>6</v>
      </c>
      <c r="BF139" t="s">
        <v>32</v>
      </c>
      <c r="BG139" t="s">
        <v>159</v>
      </c>
      <c r="BH139" t="s">
        <v>160</v>
      </c>
      <c r="BI139">
        <v>3</v>
      </c>
      <c r="BJ139">
        <v>0.21</v>
      </c>
      <c r="BK139">
        <v>0.56000000000000005</v>
      </c>
      <c r="BL139">
        <v>7</v>
      </c>
      <c r="BM139" t="s">
        <v>32</v>
      </c>
      <c r="BN139" t="s">
        <v>161</v>
      </c>
      <c r="BO139" t="s">
        <v>162</v>
      </c>
      <c r="BP139">
        <v>1</v>
      </c>
      <c r="BQ139">
        <v>7.0000000000000007E-2</v>
      </c>
      <c r="BR139">
        <v>0.19</v>
      </c>
      <c r="BS139">
        <v>8</v>
      </c>
      <c r="BT139" t="s">
        <v>32</v>
      </c>
      <c r="BU139" t="s">
        <v>163</v>
      </c>
      <c r="BV139" t="s">
        <v>164</v>
      </c>
      <c r="BW139">
        <v>2</v>
      </c>
      <c r="BX139">
        <v>0.14000000000000001</v>
      </c>
      <c r="BY139">
        <v>0.37</v>
      </c>
      <c r="BZ139">
        <v>9</v>
      </c>
      <c r="CA139" t="s">
        <v>32</v>
      </c>
      <c r="CB139" t="s">
        <v>165</v>
      </c>
      <c r="CC139" t="s">
        <v>166</v>
      </c>
      <c r="CD139">
        <v>71</v>
      </c>
      <c r="CE139">
        <v>4.93</v>
      </c>
      <c r="CF139">
        <v>13.17</v>
      </c>
      <c r="CG139">
        <v>10</v>
      </c>
      <c r="CH139" t="s">
        <v>32</v>
      </c>
      <c r="CI139" t="s">
        <v>167</v>
      </c>
      <c r="CJ139" t="s">
        <v>168</v>
      </c>
      <c r="CK139">
        <v>7</v>
      </c>
      <c r="CL139">
        <v>0.49</v>
      </c>
      <c r="CM139">
        <v>1.3</v>
      </c>
      <c r="CN139">
        <v>11</v>
      </c>
      <c r="CO139" t="s">
        <v>32</v>
      </c>
      <c r="CP139" t="s">
        <v>169</v>
      </c>
      <c r="CQ139" t="s">
        <v>168</v>
      </c>
      <c r="CR139">
        <v>138</v>
      </c>
      <c r="CS139">
        <v>9.58</v>
      </c>
      <c r="CT139">
        <v>25.6</v>
      </c>
    </row>
    <row r="140" spans="1:98" x14ac:dyDescent="0.15">
      <c r="A140" t="s">
        <v>28</v>
      </c>
      <c r="B140" t="s">
        <v>29</v>
      </c>
      <c r="C140">
        <v>1</v>
      </c>
      <c r="D140" t="s">
        <v>30</v>
      </c>
      <c r="E140">
        <v>36</v>
      </c>
      <c r="F140" t="s">
        <v>64</v>
      </c>
      <c r="G140">
        <v>1</v>
      </c>
      <c r="H140">
        <v>1185</v>
      </c>
      <c r="I140">
        <v>653</v>
      </c>
      <c r="J140">
        <v>55.11</v>
      </c>
      <c r="K140">
        <v>532</v>
      </c>
      <c r="L140">
        <v>44.89</v>
      </c>
      <c r="M140">
        <v>13</v>
      </c>
      <c r="N140">
        <v>1.1000000000000001</v>
      </c>
      <c r="O140">
        <v>2.44</v>
      </c>
      <c r="P140">
        <v>20</v>
      </c>
      <c r="Q140">
        <v>1.69</v>
      </c>
      <c r="R140">
        <v>3.76</v>
      </c>
      <c r="S140">
        <v>499</v>
      </c>
      <c r="T140">
        <v>42.11</v>
      </c>
      <c r="U140">
        <v>93.8</v>
      </c>
      <c r="V140">
        <v>1</v>
      </c>
      <c r="W140" t="s">
        <v>32</v>
      </c>
      <c r="X140" t="s">
        <v>153</v>
      </c>
      <c r="Y140" t="s">
        <v>154</v>
      </c>
      <c r="Z140">
        <v>17</v>
      </c>
      <c r="AA140">
        <v>1.43</v>
      </c>
      <c r="AB140">
        <v>3.41</v>
      </c>
      <c r="AC140">
        <v>2</v>
      </c>
      <c r="AD140" t="s">
        <v>35</v>
      </c>
      <c r="AE140" t="s">
        <v>36</v>
      </c>
      <c r="AF140" t="s">
        <v>37</v>
      </c>
      <c r="AG140">
        <v>164</v>
      </c>
      <c r="AH140">
        <v>13.84</v>
      </c>
      <c r="AI140">
        <v>32.869999999999997</v>
      </c>
      <c r="AJ140">
        <v>3</v>
      </c>
      <c r="AK140" t="s">
        <v>32</v>
      </c>
      <c r="AL140" t="s">
        <v>33</v>
      </c>
      <c r="AM140" t="s">
        <v>34</v>
      </c>
      <c r="AN140">
        <v>69</v>
      </c>
      <c r="AO140">
        <v>5.82</v>
      </c>
      <c r="AP140">
        <v>13.83</v>
      </c>
      <c r="AQ140">
        <v>4</v>
      </c>
      <c r="AR140" t="s">
        <v>32</v>
      </c>
      <c r="AS140" t="s">
        <v>155</v>
      </c>
      <c r="AT140" t="s">
        <v>156</v>
      </c>
      <c r="AU140">
        <v>8</v>
      </c>
      <c r="AV140">
        <v>0.68</v>
      </c>
      <c r="AW140">
        <v>1.6</v>
      </c>
      <c r="AX140">
        <v>5</v>
      </c>
      <c r="AY140" t="s">
        <v>35</v>
      </c>
      <c r="AZ140" t="s">
        <v>157</v>
      </c>
      <c r="BA140" t="s">
        <v>158</v>
      </c>
      <c r="BB140">
        <v>6</v>
      </c>
      <c r="BC140">
        <v>0.51</v>
      </c>
      <c r="BD140">
        <v>1.2</v>
      </c>
      <c r="BE140">
        <v>6</v>
      </c>
      <c r="BF140" t="s">
        <v>32</v>
      </c>
      <c r="BG140" t="s">
        <v>159</v>
      </c>
      <c r="BH140" t="s">
        <v>160</v>
      </c>
      <c r="BI140">
        <v>3</v>
      </c>
      <c r="BJ140">
        <v>0.25</v>
      </c>
      <c r="BK140">
        <v>0.6</v>
      </c>
      <c r="BL140">
        <v>7</v>
      </c>
      <c r="BM140" t="s">
        <v>32</v>
      </c>
      <c r="BN140" t="s">
        <v>161</v>
      </c>
      <c r="BO140" t="s">
        <v>162</v>
      </c>
      <c r="BP140">
        <v>2</v>
      </c>
      <c r="BQ140">
        <v>0.17</v>
      </c>
      <c r="BR140">
        <v>0.4</v>
      </c>
      <c r="BS140">
        <v>8</v>
      </c>
      <c r="BT140" t="s">
        <v>32</v>
      </c>
      <c r="BU140" t="s">
        <v>163</v>
      </c>
      <c r="BV140" t="s">
        <v>164</v>
      </c>
      <c r="BW140">
        <v>5</v>
      </c>
      <c r="BX140">
        <v>0.42</v>
      </c>
      <c r="BY140">
        <v>1</v>
      </c>
      <c r="BZ140">
        <v>9</v>
      </c>
      <c r="CA140" t="s">
        <v>32</v>
      </c>
      <c r="CB140" t="s">
        <v>165</v>
      </c>
      <c r="CC140" t="s">
        <v>166</v>
      </c>
      <c r="CD140">
        <v>45</v>
      </c>
      <c r="CE140">
        <v>3.8</v>
      </c>
      <c r="CF140">
        <v>9.02</v>
      </c>
      <c r="CG140">
        <v>10</v>
      </c>
      <c r="CH140" t="s">
        <v>32</v>
      </c>
      <c r="CI140" t="s">
        <v>167</v>
      </c>
      <c r="CJ140" t="s">
        <v>168</v>
      </c>
      <c r="CK140">
        <v>5</v>
      </c>
      <c r="CL140">
        <v>0.42</v>
      </c>
      <c r="CM140">
        <v>1</v>
      </c>
      <c r="CN140">
        <v>11</v>
      </c>
      <c r="CO140" t="s">
        <v>32</v>
      </c>
      <c r="CP140" t="s">
        <v>169</v>
      </c>
      <c r="CQ140" t="s">
        <v>168</v>
      </c>
      <c r="CR140">
        <v>175</v>
      </c>
      <c r="CS140">
        <v>14.77</v>
      </c>
      <c r="CT140">
        <v>35.07</v>
      </c>
    </row>
    <row r="141" spans="1:98" x14ac:dyDescent="0.15">
      <c r="A141" t="s">
        <v>28</v>
      </c>
      <c r="B141" t="s">
        <v>29</v>
      </c>
      <c r="C141">
        <v>1</v>
      </c>
      <c r="D141" t="s">
        <v>30</v>
      </c>
      <c r="E141">
        <v>36</v>
      </c>
      <c r="F141" t="s">
        <v>64</v>
      </c>
      <c r="G141">
        <v>2</v>
      </c>
      <c r="H141">
        <v>1052</v>
      </c>
      <c r="I141">
        <v>654</v>
      </c>
      <c r="J141">
        <v>62.17</v>
      </c>
      <c r="K141">
        <v>398</v>
      </c>
      <c r="L141">
        <v>37.83</v>
      </c>
      <c r="M141">
        <v>9</v>
      </c>
      <c r="N141">
        <v>0.86</v>
      </c>
      <c r="O141">
        <v>2.2599999999999998</v>
      </c>
      <c r="P141">
        <v>10</v>
      </c>
      <c r="Q141">
        <v>0.95</v>
      </c>
      <c r="R141">
        <v>2.5099999999999998</v>
      </c>
      <c r="S141">
        <v>379</v>
      </c>
      <c r="T141">
        <v>36.03</v>
      </c>
      <c r="U141">
        <v>95.23</v>
      </c>
      <c r="V141">
        <v>1</v>
      </c>
      <c r="W141" t="s">
        <v>32</v>
      </c>
      <c r="X141" t="s">
        <v>153</v>
      </c>
      <c r="Y141" t="s">
        <v>154</v>
      </c>
      <c r="Z141">
        <v>7</v>
      </c>
      <c r="AA141">
        <v>0.67</v>
      </c>
      <c r="AB141">
        <v>1.85</v>
      </c>
      <c r="AC141">
        <v>2</v>
      </c>
      <c r="AD141" t="s">
        <v>35</v>
      </c>
      <c r="AE141" t="s">
        <v>36</v>
      </c>
      <c r="AF141" t="s">
        <v>37</v>
      </c>
      <c r="AG141">
        <v>126</v>
      </c>
      <c r="AH141">
        <v>11.98</v>
      </c>
      <c r="AI141">
        <v>33.25</v>
      </c>
      <c r="AJ141">
        <v>3</v>
      </c>
      <c r="AK141" t="s">
        <v>32</v>
      </c>
      <c r="AL141" t="s">
        <v>33</v>
      </c>
      <c r="AM141" t="s">
        <v>34</v>
      </c>
      <c r="AN141">
        <v>36</v>
      </c>
      <c r="AO141">
        <v>3.42</v>
      </c>
      <c r="AP141">
        <v>9.5</v>
      </c>
      <c r="AQ141">
        <v>4</v>
      </c>
      <c r="AR141" t="s">
        <v>32</v>
      </c>
      <c r="AS141" t="s">
        <v>155</v>
      </c>
      <c r="AT141" t="s">
        <v>156</v>
      </c>
      <c r="AU141">
        <v>9</v>
      </c>
      <c r="AV141">
        <v>0.86</v>
      </c>
      <c r="AW141">
        <v>2.37</v>
      </c>
      <c r="AX141">
        <v>5</v>
      </c>
      <c r="AY141" t="s">
        <v>35</v>
      </c>
      <c r="AZ141" t="s">
        <v>157</v>
      </c>
      <c r="BA141" t="s">
        <v>158</v>
      </c>
      <c r="BB141">
        <v>5</v>
      </c>
      <c r="BC141">
        <v>0.48</v>
      </c>
      <c r="BD141">
        <v>1.32</v>
      </c>
      <c r="BE141">
        <v>6</v>
      </c>
      <c r="BF141" t="s">
        <v>32</v>
      </c>
      <c r="BG141" t="s">
        <v>159</v>
      </c>
      <c r="BH141" t="s">
        <v>160</v>
      </c>
      <c r="BI141">
        <v>8</v>
      </c>
      <c r="BJ141">
        <v>0.76</v>
      </c>
      <c r="BK141">
        <v>2.11</v>
      </c>
      <c r="BL141">
        <v>7</v>
      </c>
      <c r="BM141" t="s">
        <v>32</v>
      </c>
      <c r="BN141" t="s">
        <v>161</v>
      </c>
      <c r="BO141" t="s">
        <v>162</v>
      </c>
      <c r="BP141">
        <v>2</v>
      </c>
      <c r="BQ141">
        <v>0.19</v>
      </c>
      <c r="BR141">
        <v>0.53</v>
      </c>
      <c r="BS141">
        <v>8</v>
      </c>
      <c r="BT141" t="s">
        <v>32</v>
      </c>
      <c r="BU141" t="s">
        <v>163</v>
      </c>
      <c r="BV141" t="s">
        <v>164</v>
      </c>
      <c r="BW141">
        <v>1</v>
      </c>
      <c r="BX141">
        <v>0.1</v>
      </c>
      <c r="BY141">
        <v>0.26</v>
      </c>
      <c r="BZ141">
        <v>9</v>
      </c>
      <c r="CA141" t="s">
        <v>32</v>
      </c>
      <c r="CB141" t="s">
        <v>165</v>
      </c>
      <c r="CC141" t="s">
        <v>166</v>
      </c>
      <c r="CD141">
        <v>22</v>
      </c>
      <c r="CE141">
        <v>2.09</v>
      </c>
      <c r="CF141">
        <v>5.8</v>
      </c>
      <c r="CG141">
        <v>10</v>
      </c>
      <c r="CH141" t="s">
        <v>32</v>
      </c>
      <c r="CI141" t="s">
        <v>167</v>
      </c>
      <c r="CJ141" t="s">
        <v>168</v>
      </c>
      <c r="CK141">
        <v>5</v>
      </c>
      <c r="CL141">
        <v>0.48</v>
      </c>
      <c r="CM141">
        <v>1.32</v>
      </c>
      <c r="CN141">
        <v>11</v>
      </c>
      <c r="CO141" t="s">
        <v>32</v>
      </c>
      <c r="CP141" t="s">
        <v>169</v>
      </c>
      <c r="CQ141" t="s">
        <v>168</v>
      </c>
      <c r="CR141">
        <v>158</v>
      </c>
      <c r="CS141">
        <v>15.02</v>
      </c>
      <c r="CT141">
        <v>41.69</v>
      </c>
    </row>
    <row r="142" spans="1:98" x14ac:dyDescent="0.15">
      <c r="A142" t="s">
        <v>28</v>
      </c>
      <c r="B142" t="s">
        <v>29</v>
      </c>
      <c r="C142">
        <v>1</v>
      </c>
      <c r="D142" t="s">
        <v>30</v>
      </c>
      <c r="E142">
        <v>36</v>
      </c>
      <c r="F142" t="s">
        <v>64</v>
      </c>
      <c r="G142">
        <v>3</v>
      </c>
      <c r="H142">
        <v>926</v>
      </c>
      <c r="I142">
        <v>444</v>
      </c>
      <c r="J142">
        <v>47.95</v>
      </c>
      <c r="K142">
        <v>482</v>
      </c>
      <c r="L142">
        <v>52.05</v>
      </c>
      <c r="M142">
        <v>11</v>
      </c>
      <c r="N142">
        <v>1.19</v>
      </c>
      <c r="O142">
        <v>2.2799999999999998</v>
      </c>
      <c r="P142">
        <v>3</v>
      </c>
      <c r="Q142">
        <v>0.32</v>
      </c>
      <c r="R142">
        <v>0.62</v>
      </c>
      <c r="S142">
        <v>468</v>
      </c>
      <c r="T142">
        <v>50.54</v>
      </c>
      <c r="U142">
        <v>97.1</v>
      </c>
      <c r="V142">
        <v>1</v>
      </c>
      <c r="W142" t="s">
        <v>32</v>
      </c>
      <c r="X142" t="s">
        <v>153</v>
      </c>
      <c r="Y142" t="s">
        <v>154</v>
      </c>
      <c r="Z142">
        <v>9</v>
      </c>
      <c r="AA142">
        <v>0.97</v>
      </c>
      <c r="AB142">
        <v>1.92</v>
      </c>
      <c r="AC142">
        <v>2</v>
      </c>
      <c r="AD142" t="s">
        <v>35</v>
      </c>
      <c r="AE142" t="s">
        <v>36</v>
      </c>
      <c r="AF142" t="s">
        <v>37</v>
      </c>
      <c r="AG142">
        <v>80</v>
      </c>
      <c r="AH142">
        <v>8.64</v>
      </c>
      <c r="AI142">
        <v>17.09</v>
      </c>
      <c r="AJ142">
        <v>3</v>
      </c>
      <c r="AK142" t="s">
        <v>32</v>
      </c>
      <c r="AL142" t="s">
        <v>33</v>
      </c>
      <c r="AM142" t="s">
        <v>34</v>
      </c>
      <c r="AN142">
        <v>106</v>
      </c>
      <c r="AO142">
        <v>11.45</v>
      </c>
      <c r="AP142">
        <v>22.65</v>
      </c>
      <c r="AQ142">
        <v>4</v>
      </c>
      <c r="AR142" t="s">
        <v>32</v>
      </c>
      <c r="AS142" t="s">
        <v>155</v>
      </c>
      <c r="AT142" t="s">
        <v>156</v>
      </c>
      <c r="AU142">
        <v>11</v>
      </c>
      <c r="AV142">
        <v>1.19</v>
      </c>
      <c r="AW142">
        <v>2.35</v>
      </c>
      <c r="AX142">
        <v>5</v>
      </c>
      <c r="AY142" t="s">
        <v>35</v>
      </c>
      <c r="AZ142" t="s">
        <v>157</v>
      </c>
      <c r="BA142" t="s">
        <v>158</v>
      </c>
      <c r="BB142">
        <v>2</v>
      </c>
      <c r="BC142">
        <v>0.22</v>
      </c>
      <c r="BD142">
        <v>0.43</v>
      </c>
      <c r="BE142">
        <v>6</v>
      </c>
      <c r="BF142" t="s">
        <v>32</v>
      </c>
      <c r="BG142" t="s">
        <v>159</v>
      </c>
      <c r="BH142" t="s">
        <v>160</v>
      </c>
      <c r="BI142">
        <v>6</v>
      </c>
      <c r="BJ142">
        <v>0.65</v>
      </c>
      <c r="BK142">
        <v>1.28</v>
      </c>
      <c r="BL142">
        <v>7</v>
      </c>
      <c r="BM142" t="s">
        <v>32</v>
      </c>
      <c r="BN142" t="s">
        <v>161</v>
      </c>
      <c r="BO142" t="s">
        <v>162</v>
      </c>
      <c r="BP142">
        <v>0</v>
      </c>
      <c r="BQ142">
        <v>0</v>
      </c>
      <c r="BR142">
        <v>0</v>
      </c>
      <c r="BS142">
        <v>8</v>
      </c>
      <c r="BT142" t="s">
        <v>32</v>
      </c>
      <c r="BU142" t="s">
        <v>163</v>
      </c>
      <c r="BV142" t="s">
        <v>164</v>
      </c>
      <c r="BW142">
        <v>1</v>
      </c>
      <c r="BX142">
        <v>0.11</v>
      </c>
      <c r="BY142">
        <v>0.21</v>
      </c>
      <c r="BZ142">
        <v>9</v>
      </c>
      <c r="CA142" t="s">
        <v>32</v>
      </c>
      <c r="CB142" t="s">
        <v>165</v>
      </c>
      <c r="CC142" t="s">
        <v>166</v>
      </c>
      <c r="CD142">
        <v>47</v>
      </c>
      <c r="CE142">
        <v>5.08</v>
      </c>
      <c r="CF142">
        <v>10.039999999999999</v>
      </c>
      <c r="CG142">
        <v>10</v>
      </c>
      <c r="CH142" t="s">
        <v>32</v>
      </c>
      <c r="CI142" t="s">
        <v>167</v>
      </c>
      <c r="CJ142" t="s">
        <v>168</v>
      </c>
      <c r="CK142">
        <v>11</v>
      </c>
      <c r="CL142">
        <v>1.19</v>
      </c>
      <c r="CM142">
        <v>2.35</v>
      </c>
      <c r="CN142">
        <v>11</v>
      </c>
      <c r="CO142" t="s">
        <v>32</v>
      </c>
      <c r="CP142" t="s">
        <v>169</v>
      </c>
      <c r="CQ142" t="s">
        <v>168</v>
      </c>
      <c r="CR142">
        <v>195</v>
      </c>
      <c r="CS142">
        <v>21.06</v>
      </c>
      <c r="CT142">
        <v>41.67</v>
      </c>
    </row>
    <row r="143" spans="1:98" x14ac:dyDescent="0.15">
      <c r="A143" t="s">
        <v>28</v>
      </c>
      <c r="B143" t="s">
        <v>29</v>
      </c>
      <c r="C143">
        <v>1</v>
      </c>
      <c r="D143" t="s">
        <v>30</v>
      </c>
      <c r="E143">
        <v>36</v>
      </c>
      <c r="F143" t="s">
        <v>64</v>
      </c>
      <c r="G143">
        <v>4</v>
      </c>
      <c r="H143">
        <v>981</v>
      </c>
      <c r="I143">
        <v>484</v>
      </c>
      <c r="J143">
        <v>49.34</v>
      </c>
      <c r="K143">
        <v>497</v>
      </c>
      <c r="L143">
        <v>50.66</v>
      </c>
      <c r="M143">
        <v>15</v>
      </c>
      <c r="N143">
        <v>1.53</v>
      </c>
      <c r="O143">
        <v>3.02</v>
      </c>
      <c r="P143">
        <v>11</v>
      </c>
      <c r="Q143">
        <v>1.1200000000000001</v>
      </c>
      <c r="R143">
        <v>2.21</v>
      </c>
      <c r="S143">
        <v>471</v>
      </c>
      <c r="T143">
        <v>48.01</v>
      </c>
      <c r="U143">
        <v>94.77</v>
      </c>
      <c r="V143">
        <v>1</v>
      </c>
      <c r="W143" t="s">
        <v>32</v>
      </c>
      <c r="X143" t="s">
        <v>153</v>
      </c>
      <c r="Y143" t="s">
        <v>154</v>
      </c>
      <c r="Z143">
        <v>12</v>
      </c>
      <c r="AA143">
        <v>1.22</v>
      </c>
      <c r="AB143">
        <v>2.5499999999999998</v>
      </c>
      <c r="AC143">
        <v>2</v>
      </c>
      <c r="AD143" t="s">
        <v>35</v>
      </c>
      <c r="AE143" t="s">
        <v>36</v>
      </c>
      <c r="AF143" t="s">
        <v>37</v>
      </c>
      <c r="AG143">
        <v>121</v>
      </c>
      <c r="AH143">
        <v>12.33</v>
      </c>
      <c r="AI143">
        <v>25.69</v>
      </c>
      <c r="AJ143">
        <v>3</v>
      </c>
      <c r="AK143" t="s">
        <v>32</v>
      </c>
      <c r="AL143" t="s">
        <v>33</v>
      </c>
      <c r="AM143" t="s">
        <v>34</v>
      </c>
      <c r="AN143">
        <v>78</v>
      </c>
      <c r="AO143">
        <v>7.95</v>
      </c>
      <c r="AP143">
        <v>16.559999999999999</v>
      </c>
      <c r="AQ143">
        <v>4</v>
      </c>
      <c r="AR143" t="s">
        <v>32</v>
      </c>
      <c r="AS143" t="s">
        <v>155</v>
      </c>
      <c r="AT143" t="s">
        <v>156</v>
      </c>
      <c r="AU143">
        <v>22</v>
      </c>
      <c r="AV143">
        <v>2.2400000000000002</v>
      </c>
      <c r="AW143">
        <v>4.67</v>
      </c>
      <c r="AX143">
        <v>5</v>
      </c>
      <c r="AY143" t="s">
        <v>35</v>
      </c>
      <c r="AZ143" t="s">
        <v>157</v>
      </c>
      <c r="BA143" t="s">
        <v>158</v>
      </c>
      <c r="BB143">
        <v>2</v>
      </c>
      <c r="BC143">
        <v>0.2</v>
      </c>
      <c r="BD143">
        <v>0.42</v>
      </c>
      <c r="BE143">
        <v>6</v>
      </c>
      <c r="BF143" t="s">
        <v>32</v>
      </c>
      <c r="BG143" t="s">
        <v>159</v>
      </c>
      <c r="BH143" t="s">
        <v>160</v>
      </c>
      <c r="BI143">
        <v>4</v>
      </c>
      <c r="BJ143">
        <v>0.41</v>
      </c>
      <c r="BK143">
        <v>0.85</v>
      </c>
      <c r="BL143">
        <v>7</v>
      </c>
      <c r="BM143" t="s">
        <v>32</v>
      </c>
      <c r="BN143" t="s">
        <v>161</v>
      </c>
      <c r="BO143" t="s">
        <v>162</v>
      </c>
      <c r="BP143">
        <v>4</v>
      </c>
      <c r="BQ143">
        <v>0.41</v>
      </c>
      <c r="BR143">
        <v>0.85</v>
      </c>
      <c r="BS143">
        <v>8</v>
      </c>
      <c r="BT143" t="s">
        <v>32</v>
      </c>
      <c r="BU143" t="s">
        <v>163</v>
      </c>
      <c r="BV143" t="s">
        <v>164</v>
      </c>
      <c r="BW143">
        <v>7</v>
      </c>
      <c r="BX143">
        <v>0.71</v>
      </c>
      <c r="BY143">
        <v>1.49</v>
      </c>
      <c r="BZ143">
        <v>9</v>
      </c>
      <c r="CA143" t="s">
        <v>32</v>
      </c>
      <c r="CB143" t="s">
        <v>165</v>
      </c>
      <c r="CC143" t="s">
        <v>166</v>
      </c>
      <c r="CD143">
        <v>46</v>
      </c>
      <c r="CE143">
        <v>4.6900000000000004</v>
      </c>
      <c r="CF143">
        <v>9.77</v>
      </c>
      <c r="CG143">
        <v>10</v>
      </c>
      <c r="CH143" t="s">
        <v>32</v>
      </c>
      <c r="CI143" t="s">
        <v>167</v>
      </c>
      <c r="CJ143" t="s">
        <v>168</v>
      </c>
      <c r="CK143">
        <v>14</v>
      </c>
      <c r="CL143">
        <v>1.43</v>
      </c>
      <c r="CM143">
        <v>2.97</v>
      </c>
      <c r="CN143">
        <v>11</v>
      </c>
      <c r="CO143" t="s">
        <v>32</v>
      </c>
      <c r="CP143" t="s">
        <v>169</v>
      </c>
      <c r="CQ143" t="s">
        <v>168</v>
      </c>
      <c r="CR143">
        <v>161</v>
      </c>
      <c r="CS143">
        <v>16.41</v>
      </c>
      <c r="CT143">
        <v>34.18</v>
      </c>
    </row>
    <row r="144" spans="1:98" x14ac:dyDescent="0.15">
      <c r="A144" t="s">
        <v>28</v>
      </c>
      <c r="B144" t="s">
        <v>29</v>
      </c>
      <c r="C144">
        <v>1</v>
      </c>
      <c r="D144" t="s">
        <v>30</v>
      </c>
      <c r="E144">
        <v>36</v>
      </c>
      <c r="F144" t="s">
        <v>64</v>
      </c>
      <c r="G144">
        <v>5</v>
      </c>
      <c r="H144">
        <v>1192</v>
      </c>
      <c r="I144">
        <v>662</v>
      </c>
      <c r="J144">
        <v>55.54</v>
      </c>
      <c r="K144">
        <v>530</v>
      </c>
      <c r="L144">
        <v>44.46</v>
      </c>
      <c r="M144">
        <v>14</v>
      </c>
      <c r="N144">
        <v>1.17</v>
      </c>
      <c r="O144">
        <v>2.64</v>
      </c>
      <c r="P144">
        <v>13</v>
      </c>
      <c r="Q144">
        <v>1.0900000000000001</v>
      </c>
      <c r="R144">
        <v>2.4500000000000002</v>
      </c>
      <c r="S144">
        <v>503</v>
      </c>
      <c r="T144">
        <v>42.2</v>
      </c>
      <c r="U144">
        <v>94.91</v>
      </c>
      <c r="V144">
        <v>1</v>
      </c>
      <c r="W144" t="s">
        <v>32</v>
      </c>
      <c r="X144" t="s">
        <v>153</v>
      </c>
      <c r="Y144" t="s">
        <v>154</v>
      </c>
      <c r="Z144">
        <v>9</v>
      </c>
      <c r="AA144">
        <v>0.76</v>
      </c>
      <c r="AB144">
        <v>1.79</v>
      </c>
      <c r="AC144">
        <v>2</v>
      </c>
      <c r="AD144" t="s">
        <v>35</v>
      </c>
      <c r="AE144" t="s">
        <v>36</v>
      </c>
      <c r="AF144" t="s">
        <v>37</v>
      </c>
      <c r="AG144">
        <v>102</v>
      </c>
      <c r="AH144">
        <v>8.56</v>
      </c>
      <c r="AI144">
        <v>20.28</v>
      </c>
      <c r="AJ144">
        <v>3</v>
      </c>
      <c r="AK144" t="s">
        <v>32</v>
      </c>
      <c r="AL144" t="s">
        <v>33</v>
      </c>
      <c r="AM144" t="s">
        <v>34</v>
      </c>
      <c r="AN144">
        <v>67</v>
      </c>
      <c r="AO144">
        <v>5.62</v>
      </c>
      <c r="AP144">
        <v>13.32</v>
      </c>
      <c r="AQ144">
        <v>4</v>
      </c>
      <c r="AR144" t="s">
        <v>32</v>
      </c>
      <c r="AS144" t="s">
        <v>155</v>
      </c>
      <c r="AT144" t="s">
        <v>156</v>
      </c>
      <c r="AU144">
        <v>12</v>
      </c>
      <c r="AV144">
        <v>1.01</v>
      </c>
      <c r="AW144">
        <v>2.39</v>
      </c>
      <c r="AX144">
        <v>5</v>
      </c>
      <c r="AY144" t="s">
        <v>35</v>
      </c>
      <c r="AZ144" t="s">
        <v>157</v>
      </c>
      <c r="BA144" t="s">
        <v>158</v>
      </c>
      <c r="BB144">
        <v>7</v>
      </c>
      <c r="BC144">
        <v>0.59</v>
      </c>
      <c r="BD144">
        <v>1.39</v>
      </c>
      <c r="BE144">
        <v>6</v>
      </c>
      <c r="BF144" t="s">
        <v>32</v>
      </c>
      <c r="BG144" t="s">
        <v>159</v>
      </c>
      <c r="BH144" t="s">
        <v>160</v>
      </c>
      <c r="BI144">
        <v>3</v>
      </c>
      <c r="BJ144">
        <v>0.25</v>
      </c>
      <c r="BK144">
        <v>0.6</v>
      </c>
      <c r="BL144">
        <v>7</v>
      </c>
      <c r="BM144" t="s">
        <v>32</v>
      </c>
      <c r="BN144" t="s">
        <v>161</v>
      </c>
      <c r="BO144" t="s">
        <v>162</v>
      </c>
      <c r="BP144">
        <v>1</v>
      </c>
      <c r="BQ144">
        <v>0.08</v>
      </c>
      <c r="BR144">
        <v>0.2</v>
      </c>
      <c r="BS144">
        <v>8</v>
      </c>
      <c r="BT144" t="s">
        <v>32</v>
      </c>
      <c r="BU144" t="s">
        <v>163</v>
      </c>
      <c r="BV144" t="s">
        <v>164</v>
      </c>
      <c r="BW144">
        <v>3</v>
      </c>
      <c r="BX144">
        <v>0.25</v>
      </c>
      <c r="BY144">
        <v>0.6</v>
      </c>
      <c r="BZ144">
        <v>9</v>
      </c>
      <c r="CA144" t="s">
        <v>32</v>
      </c>
      <c r="CB144" t="s">
        <v>165</v>
      </c>
      <c r="CC144" t="s">
        <v>166</v>
      </c>
      <c r="CD144">
        <v>54</v>
      </c>
      <c r="CE144">
        <v>4.53</v>
      </c>
      <c r="CF144">
        <v>10.74</v>
      </c>
      <c r="CG144">
        <v>10</v>
      </c>
      <c r="CH144" t="s">
        <v>32</v>
      </c>
      <c r="CI144" t="s">
        <v>167</v>
      </c>
      <c r="CJ144" t="s">
        <v>168</v>
      </c>
      <c r="CK144">
        <v>9</v>
      </c>
      <c r="CL144">
        <v>0.76</v>
      </c>
      <c r="CM144">
        <v>1.79</v>
      </c>
      <c r="CN144">
        <v>11</v>
      </c>
      <c r="CO144" t="s">
        <v>32</v>
      </c>
      <c r="CP144" t="s">
        <v>169</v>
      </c>
      <c r="CQ144" t="s">
        <v>168</v>
      </c>
      <c r="CR144">
        <v>236</v>
      </c>
      <c r="CS144">
        <v>19.8</v>
      </c>
      <c r="CT144">
        <v>46.92</v>
      </c>
    </row>
    <row r="145" spans="1:98" x14ac:dyDescent="0.15">
      <c r="A145" t="s">
        <v>28</v>
      </c>
      <c r="B145" t="s">
        <v>29</v>
      </c>
      <c r="C145">
        <v>1</v>
      </c>
      <c r="D145" t="s">
        <v>30</v>
      </c>
      <c r="E145">
        <v>36</v>
      </c>
      <c r="F145" t="s">
        <v>64</v>
      </c>
      <c r="G145">
        <v>6</v>
      </c>
      <c r="H145">
        <v>1194</v>
      </c>
      <c r="I145">
        <v>664</v>
      </c>
      <c r="J145">
        <v>55.61</v>
      </c>
      <c r="K145">
        <v>530</v>
      </c>
      <c r="L145">
        <v>44.39</v>
      </c>
      <c r="M145">
        <v>25</v>
      </c>
      <c r="N145">
        <v>2.09</v>
      </c>
      <c r="O145">
        <v>4.72</v>
      </c>
      <c r="P145">
        <v>15</v>
      </c>
      <c r="Q145">
        <v>1.26</v>
      </c>
      <c r="R145">
        <v>2.83</v>
      </c>
      <c r="S145">
        <v>490</v>
      </c>
      <c r="T145">
        <v>41.04</v>
      </c>
      <c r="U145">
        <v>92.45</v>
      </c>
      <c r="V145">
        <v>1</v>
      </c>
      <c r="W145" t="s">
        <v>32</v>
      </c>
      <c r="X145" t="s">
        <v>153</v>
      </c>
      <c r="Y145" t="s">
        <v>154</v>
      </c>
      <c r="Z145">
        <v>15</v>
      </c>
      <c r="AA145">
        <v>1.26</v>
      </c>
      <c r="AB145">
        <v>3.06</v>
      </c>
      <c r="AC145">
        <v>2</v>
      </c>
      <c r="AD145" t="s">
        <v>35</v>
      </c>
      <c r="AE145" t="s">
        <v>36</v>
      </c>
      <c r="AF145" t="s">
        <v>37</v>
      </c>
      <c r="AG145">
        <v>131</v>
      </c>
      <c r="AH145">
        <v>10.97</v>
      </c>
      <c r="AI145">
        <v>26.73</v>
      </c>
      <c r="AJ145">
        <v>3</v>
      </c>
      <c r="AK145" t="s">
        <v>32</v>
      </c>
      <c r="AL145" t="s">
        <v>33</v>
      </c>
      <c r="AM145" t="s">
        <v>34</v>
      </c>
      <c r="AN145">
        <v>80</v>
      </c>
      <c r="AO145">
        <v>6.7</v>
      </c>
      <c r="AP145">
        <v>16.329999999999998</v>
      </c>
      <c r="AQ145">
        <v>4</v>
      </c>
      <c r="AR145" t="s">
        <v>32</v>
      </c>
      <c r="AS145" t="s">
        <v>155</v>
      </c>
      <c r="AT145" t="s">
        <v>156</v>
      </c>
      <c r="AU145">
        <v>18</v>
      </c>
      <c r="AV145">
        <v>1.51</v>
      </c>
      <c r="AW145">
        <v>3.67</v>
      </c>
      <c r="AX145">
        <v>5</v>
      </c>
      <c r="AY145" t="s">
        <v>35</v>
      </c>
      <c r="AZ145" t="s">
        <v>157</v>
      </c>
      <c r="BA145" t="s">
        <v>158</v>
      </c>
      <c r="BB145">
        <v>9</v>
      </c>
      <c r="BC145">
        <v>0.75</v>
      </c>
      <c r="BD145">
        <v>1.84</v>
      </c>
      <c r="BE145">
        <v>6</v>
      </c>
      <c r="BF145" t="s">
        <v>32</v>
      </c>
      <c r="BG145" t="s">
        <v>159</v>
      </c>
      <c r="BH145" t="s">
        <v>160</v>
      </c>
      <c r="BI145">
        <v>8</v>
      </c>
      <c r="BJ145">
        <v>0.67</v>
      </c>
      <c r="BK145">
        <v>1.63</v>
      </c>
      <c r="BL145">
        <v>7</v>
      </c>
      <c r="BM145" t="s">
        <v>32</v>
      </c>
      <c r="BN145" t="s">
        <v>161</v>
      </c>
      <c r="BO145" t="s">
        <v>162</v>
      </c>
      <c r="BP145">
        <v>2</v>
      </c>
      <c r="BQ145">
        <v>0.17</v>
      </c>
      <c r="BR145">
        <v>0.41</v>
      </c>
      <c r="BS145">
        <v>8</v>
      </c>
      <c r="BT145" t="s">
        <v>32</v>
      </c>
      <c r="BU145" t="s">
        <v>163</v>
      </c>
      <c r="BV145" t="s">
        <v>164</v>
      </c>
      <c r="BW145">
        <v>2</v>
      </c>
      <c r="BX145">
        <v>0.17</v>
      </c>
      <c r="BY145">
        <v>0.41</v>
      </c>
      <c r="BZ145">
        <v>9</v>
      </c>
      <c r="CA145" t="s">
        <v>32</v>
      </c>
      <c r="CB145" t="s">
        <v>165</v>
      </c>
      <c r="CC145" t="s">
        <v>166</v>
      </c>
      <c r="CD145">
        <v>42</v>
      </c>
      <c r="CE145">
        <v>3.52</v>
      </c>
      <c r="CF145">
        <v>8.57</v>
      </c>
      <c r="CG145">
        <v>10</v>
      </c>
      <c r="CH145" t="s">
        <v>32</v>
      </c>
      <c r="CI145" t="s">
        <v>167</v>
      </c>
      <c r="CJ145" t="s">
        <v>168</v>
      </c>
      <c r="CK145">
        <v>6</v>
      </c>
      <c r="CL145">
        <v>0.5</v>
      </c>
      <c r="CM145">
        <v>1.22</v>
      </c>
      <c r="CN145">
        <v>11</v>
      </c>
      <c r="CO145" t="s">
        <v>32</v>
      </c>
      <c r="CP145" t="s">
        <v>169</v>
      </c>
      <c r="CQ145" t="s">
        <v>168</v>
      </c>
      <c r="CR145">
        <v>177</v>
      </c>
      <c r="CS145">
        <v>14.82</v>
      </c>
      <c r="CT145">
        <v>36.119999999999997</v>
      </c>
    </row>
    <row r="146" spans="1:98" x14ac:dyDescent="0.15">
      <c r="A146" t="s">
        <v>28</v>
      </c>
      <c r="B146" t="s">
        <v>29</v>
      </c>
      <c r="C146">
        <v>1</v>
      </c>
      <c r="D146" t="s">
        <v>30</v>
      </c>
      <c r="E146">
        <v>36</v>
      </c>
      <c r="F146" t="s">
        <v>64</v>
      </c>
      <c r="G146">
        <v>7</v>
      </c>
      <c r="H146">
        <v>1067</v>
      </c>
      <c r="I146">
        <v>568</v>
      </c>
      <c r="J146">
        <v>53.23</v>
      </c>
      <c r="K146">
        <v>499</v>
      </c>
      <c r="L146">
        <v>46.77</v>
      </c>
      <c r="M146">
        <v>0</v>
      </c>
      <c r="N146">
        <v>0</v>
      </c>
      <c r="O146">
        <v>0</v>
      </c>
      <c r="P146">
        <v>18</v>
      </c>
      <c r="Q146">
        <v>1.69</v>
      </c>
      <c r="R146">
        <v>3.61</v>
      </c>
      <c r="S146">
        <v>481</v>
      </c>
      <c r="T146">
        <v>45.08</v>
      </c>
      <c r="U146">
        <v>96.39</v>
      </c>
      <c r="V146">
        <v>1</v>
      </c>
      <c r="W146" t="s">
        <v>32</v>
      </c>
      <c r="X146" t="s">
        <v>153</v>
      </c>
      <c r="Y146" t="s">
        <v>154</v>
      </c>
      <c r="Z146">
        <v>17</v>
      </c>
      <c r="AA146">
        <v>1.59</v>
      </c>
      <c r="AB146">
        <v>3.53</v>
      </c>
      <c r="AC146">
        <v>2</v>
      </c>
      <c r="AD146" t="s">
        <v>35</v>
      </c>
      <c r="AE146" t="s">
        <v>36</v>
      </c>
      <c r="AF146" t="s">
        <v>37</v>
      </c>
      <c r="AG146">
        <v>126</v>
      </c>
      <c r="AH146">
        <v>11.81</v>
      </c>
      <c r="AI146">
        <v>26.2</v>
      </c>
      <c r="AJ146">
        <v>3</v>
      </c>
      <c r="AK146" t="s">
        <v>32</v>
      </c>
      <c r="AL146" t="s">
        <v>33</v>
      </c>
      <c r="AM146" t="s">
        <v>34</v>
      </c>
      <c r="AN146">
        <v>69</v>
      </c>
      <c r="AO146">
        <v>6.47</v>
      </c>
      <c r="AP146">
        <v>14.35</v>
      </c>
      <c r="AQ146">
        <v>4</v>
      </c>
      <c r="AR146" t="s">
        <v>32</v>
      </c>
      <c r="AS146" t="s">
        <v>155</v>
      </c>
      <c r="AT146" t="s">
        <v>156</v>
      </c>
      <c r="AU146">
        <v>10</v>
      </c>
      <c r="AV146">
        <v>0.94</v>
      </c>
      <c r="AW146">
        <v>2.08</v>
      </c>
      <c r="AX146">
        <v>5</v>
      </c>
      <c r="AY146" t="s">
        <v>35</v>
      </c>
      <c r="AZ146" t="s">
        <v>157</v>
      </c>
      <c r="BA146" t="s">
        <v>158</v>
      </c>
      <c r="BB146">
        <v>1</v>
      </c>
      <c r="BC146">
        <v>0.09</v>
      </c>
      <c r="BD146">
        <v>0.21</v>
      </c>
      <c r="BE146">
        <v>6</v>
      </c>
      <c r="BF146" t="s">
        <v>32</v>
      </c>
      <c r="BG146" t="s">
        <v>159</v>
      </c>
      <c r="BH146" t="s">
        <v>160</v>
      </c>
      <c r="BI146">
        <v>6</v>
      </c>
      <c r="BJ146">
        <v>0.56000000000000005</v>
      </c>
      <c r="BK146">
        <v>1.25</v>
      </c>
      <c r="BL146">
        <v>7</v>
      </c>
      <c r="BM146" t="s">
        <v>32</v>
      </c>
      <c r="BN146" t="s">
        <v>161</v>
      </c>
      <c r="BO146" t="s">
        <v>162</v>
      </c>
      <c r="BP146">
        <v>2</v>
      </c>
      <c r="BQ146">
        <v>0.19</v>
      </c>
      <c r="BR146">
        <v>0.42</v>
      </c>
      <c r="BS146">
        <v>8</v>
      </c>
      <c r="BT146" t="s">
        <v>32</v>
      </c>
      <c r="BU146" t="s">
        <v>163</v>
      </c>
      <c r="BV146" t="s">
        <v>164</v>
      </c>
      <c r="BW146">
        <v>5</v>
      </c>
      <c r="BX146">
        <v>0.47</v>
      </c>
      <c r="BY146">
        <v>1.04</v>
      </c>
      <c r="BZ146">
        <v>9</v>
      </c>
      <c r="CA146" t="s">
        <v>32</v>
      </c>
      <c r="CB146" t="s">
        <v>165</v>
      </c>
      <c r="CC146" t="s">
        <v>166</v>
      </c>
      <c r="CD146">
        <v>25</v>
      </c>
      <c r="CE146">
        <v>2.34</v>
      </c>
      <c r="CF146">
        <v>5.2</v>
      </c>
      <c r="CG146">
        <v>10</v>
      </c>
      <c r="CH146" t="s">
        <v>32</v>
      </c>
      <c r="CI146" t="s">
        <v>167</v>
      </c>
      <c r="CJ146" t="s">
        <v>168</v>
      </c>
      <c r="CK146">
        <v>9</v>
      </c>
      <c r="CL146">
        <v>0.84</v>
      </c>
      <c r="CM146">
        <v>1.87</v>
      </c>
      <c r="CN146">
        <v>11</v>
      </c>
      <c r="CO146" t="s">
        <v>32</v>
      </c>
      <c r="CP146" t="s">
        <v>169</v>
      </c>
      <c r="CQ146" t="s">
        <v>168</v>
      </c>
      <c r="CR146">
        <v>211</v>
      </c>
      <c r="CS146">
        <v>19.78</v>
      </c>
      <c r="CT146">
        <v>43.87</v>
      </c>
    </row>
    <row r="147" spans="1:98" x14ac:dyDescent="0.15">
      <c r="A147" t="s">
        <v>28</v>
      </c>
      <c r="B147" t="s">
        <v>29</v>
      </c>
      <c r="C147">
        <v>1</v>
      </c>
      <c r="D147" t="s">
        <v>30</v>
      </c>
      <c r="E147">
        <v>36</v>
      </c>
      <c r="F147" t="s">
        <v>64</v>
      </c>
      <c r="G147">
        <v>8</v>
      </c>
      <c r="H147">
        <v>1149</v>
      </c>
      <c r="I147">
        <v>707</v>
      </c>
      <c r="J147">
        <v>61.53</v>
      </c>
      <c r="K147">
        <v>442</v>
      </c>
      <c r="L147">
        <v>38.47</v>
      </c>
      <c r="M147">
        <v>20</v>
      </c>
      <c r="N147">
        <v>1.74</v>
      </c>
      <c r="O147">
        <v>4.5199999999999996</v>
      </c>
      <c r="P147">
        <v>21</v>
      </c>
      <c r="Q147">
        <v>1.83</v>
      </c>
      <c r="R147">
        <v>4.75</v>
      </c>
      <c r="S147">
        <v>401</v>
      </c>
      <c r="T147">
        <v>34.9</v>
      </c>
      <c r="U147">
        <v>90.72</v>
      </c>
      <c r="V147">
        <v>1</v>
      </c>
      <c r="W147" t="s">
        <v>32</v>
      </c>
      <c r="X147" t="s">
        <v>153</v>
      </c>
      <c r="Y147" t="s">
        <v>154</v>
      </c>
      <c r="Z147">
        <v>10</v>
      </c>
      <c r="AA147">
        <v>0.87</v>
      </c>
      <c r="AB147">
        <v>2.4900000000000002</v>
      </c>
      <c r="AC147">
        <v>2</v>
      </c>
      <c r="AD147" t="s">
        <v>35</v>
      </c>
      <c r="AE147" t="s">
        <v>36</v>
      </c>
      <c r="AF147" t="s">
        <v>37</v>
      </c>
      <c r="AG147">
        <v>140</v>
      </c>
      <c r="AH147">
        <v>12.18</v>
      </c>
      <c r="AI147">
        <v>34.909999999999997</v>
      </c>
      <c r="AJ147">
        <v>3</v>
      </c>
      <c r="AK147" t="s">
        <v>32</v>
      </c>
      <c r="AL147" t="s">
        <v>33</v>
      </c>
      <c r="AM147" t="s">
        <v>34</v>
      </c>
      <c r="AN147">
        <v>60</v>
      </c>
      <c r="AO147">
        <v>5.22</v>
      </c>
      <c r="AP147">
        <v>14.96</v>
      </c>
      <c r="AQ147">
        <v>4</v>
      </c>
      <c r="AR147" t="s">
        <v>32</v>
      </c>
      <c r="AS147" t="s">
        <v>155</v>
      </c>
      <c r="AT147" t="s">
        <v>156</v>
      </c>
      <c r="AU147">
        <v>10</v>
      </c>
      <c r="AV147">
        <v>0.87</v>
      </c>
      <c r="AW147">
        <v>2.4900000000000002</v>
      </c>
      <c r="AX147">
        <v>5</v>
      </c>
      <c r="AY147" t="s">
        <v>35</v>
      </c>
      <c r="AZ147" t="s">
        <v>157</v>
      </c>
      <c r="BA147" t="s">
        <v>158</v>
      </c>
      <c r="BB147">
        <v>1</v>
      </c>
      <c r="BC147">
        <v>0.09</v>
      </c>
      <c r="BD147">
        <v>0.25</v>
      </c>
      <c r="BE147">
        <v>6</v>
      </c>
      <c r="BF147" t="s">
        <v>32</v>
      </c>
      <c r="BG147" t="s">
        <v>159</v>
      </c>
      <c r="BH147" t="s">
        <v>160</v>
      </c>
      <c r="BI147">
        <v>6</v>
      </c>
      <c r="BJ147">
        <v>0.52</v>
      </c>
      <c r="BK147">
        <v>1.5</v>
      </c>
      <c r="BL147">
        <v>7</v>
      </c>
      <c r="BM147" t="s">
        <v>32</v>
      </c>
      <c r="BN147" t="s">
        <v>161</v>
      </c>
      <c r="BO147" t="s">
        <v>162</v>
      </c>
      <c r="BP147">
        <v>2</v>
      </c>
      <c r="BQ147">
        <v>0.17</v>
      </c>
      <c r="BR147">
        <v>0.5</v>
      </c>
      <c r="BS147">
        <v>8</v>
      </c>
      <c r="BT147" t="s">
        <v>32</v>
      </c>
      <c r="BU147" t="s">
        <v>163</v>
      </c>
      <c r="BV147" t="s">
        <v>164</v>
      </c>
      <c r="BW147">
        <v>4</v>
      </c>
      <c r="BX147">
        <v>0.35</v>
      </c>
      <c r="BY147">
        <v>1</v>
      </c>
      <c r="BZ147">
        <v>9</v>
      </c>
      <c r="CA147" t="s">
        <v>32</v>
      </c>
      <c r="CB147" t="s">
        <v>165</v>
      </c>
      <c r="CC147" t="s">
        <v>166</v>
      </c>
      <c r="CD147">
        <v>38</v>
      </c>
      <c r="CE147">
        <v>3.31</v>
      </c>
      <c r="CF147">
        <v>9.48</v>
      </c>
      <c r="CG147">
        <v>10</v>
      </c>
      <c r="CH147" t="s">
        <v>32</v>
      </c>
      <c r="CI147" t="s">
        <v>167</v>
      </c>
      <c r="CJ147" t="s">
        <v>168</v>
      </c>
      <c r="CK147">
        <v>4</v>
      </c>
      <c r="CL147">
        <v>0.35</v>
      </c>
      <c r="CM147">
        <v>1</v>
      </c>
      <c r="CN147">
        <v>11</v>
      </c>
      <c r="CO147" t="s">
        <v>32</v>
      </c>
      <c r="CP147" t="s">
        <v>169</v>
      </c>
      <c r="CQ147" t="s">
        <v>168</v>
      </c>
      <c r="CR147">
        <v>126</v>
      </c>
      <c r="CS147">
        <v>10.97</v>
      </c>
      <c r="CT147">
        <v>31.42</v>
      </c>
    </row>
    <row r="148" spans="1:98" x14ac:dyDescent="0.15">
      <c r="A148" t="s">
        <v>28</v>
      </c>
      <c r="B148" t="s">
        <v>29</v>
      </c>
      <c r="C148">
        <v>1</v>
      </c>
      <c r="D148" t="s">
        <v>30</v>
      </c>
      <c r="E148">
        <v>36</v>
      </c>
      <c r="F148" t="s">
        <v>64</v>
      </c>
      <c r="G148">
        <v>9</v>
      </c>
      <c r="H148">
        <v>984</v>
      </c>
      <c r="I148">
        <v>509</v>
      </c>
      <c r="J148">
        <v>51.73</v>
      </c>
      <c r="K148">
        <v>475</v>
      </c>
      <c r="L148">
        <v>48.27</v>
      </c>
      <c r="M148">
        <v>10</v>
      </c>
      <c r="N148">
        <v>1.02</v>
      </c>
      <c r="O148">
        <v>2.11</v>
      </c>
      <c r="P148">
        <v>4</v>
      </c>
      <c r="Q148">
        <v>0.41</v>
      </c>
      <c r="R148">
        <v>0.84</v>
      </c>
      <c r="S148">
        <v>461</v>
      </c>
      <c r="T148">
        <v>46.85</v>
      </c>
      <c r="U148">
        <v>97.05</v>
      </c>
      <c r="V148">
        <v>1</v>
      </c>
      <c r="W148" t="s">
        <v>32</v>
      </c>
      <c r="X148" t="s">
        <v>153</v>
      </c>
      <c r="Y148" t="s">
        <v>154</v>
      </c>
      <c r="Z148">
        <v>9</v>
      </c>
      <c r="AA148">
        <v>0.91</v>
      </c>
      <c r="AB148">
        <v>1.95</v>
      </c>
      <c r="AC148">
        <v>2</v>
      </c>
      <c r="AD148" t="s">
        <v>35</v>
      </c>
      <c r="AE148" t="s">
        <v>36</v>
      </c>
      <c r="AF148" t="s">
        <v>37</v>
      </c>
      <c r="AG148">
        <v>144</v>
      </c>
      <c r="AH148">
        <v>14.63</v>
      </c>
      <c r="AI148">
        <v>31.24</v>
      </c>
      <c r="AJ148">
        <v>3</v>
      </c>
      <c r="AK148" t="s">
        <v>32</v>
      </c>
      <c r="AL148" t="s">
        <v>33</v>
      </c>
      <c r="AM148" t="s">
        <v>34</v>
      </c>
      <c r="AN148">
        <v>57</v>
      </c>
      <c r="AO148">
        <v>5.79</v>
      </c>
      <c r="AP148">
        <v>12.36</v>
      </c>
      <c r="AQ148">
        <v>4</v>
      </c>
      <c r="AR148" t="s">
        <v>32</v>
      </c>
      <c r="AS148" t="s">
        <v>155</v>
      </c>
      <c r="AT148" t="s">
        <v>156</v>
      </c>
      <c r="AU148">
        <v>17</v>
      </c>
      <c r="AV148">
        <v>1.73</v>
      </c>
      <c r="AW148">
        <v>3.69</v>
      </c>
      <c r="AX148">
        <v>5</v>
      </c>
      <c r="AY148" t="s">
        <v>35</v>
      </c>
      <c r="AZ148" t="s">
        <v>157</v>
      </c>
      <c r="BA148" t="s">
        <v>158</v>
      </c>
      <c r="BB148">
        <v>6</v>
      </c>
      <c r="BC148">
        <v>0.61</v>
      </c>
      <c r="BD148">
        <v>1.3</v>
      </c>
      <c r="BE148">
        <v>6</v>
      </c>
      <c r="BF148" t="s">
        <v>32</v>
      </c>
      <c r="BG148" t="s">
        <v>159</v>
      </c>
      <c r="BH148" t="s">
        <v>160</v>
      </c>
      <c r="BI148">
        <v>1</v>
      </c>
      <c r="BJ148">
        <v>0.1</v>
      </c>
      <c r="BK148">
        <v>0.22</v>
      </c>
      <c r="BL148">
        <v>7</v>
      </c>
      <c r="BM148" t="s">
        <v>32</v>
      </c>
      <c r="BN148" t="s">
        <v>161</v>
      </c>
      <c r="BO148" t="s">
        <v>162</v>
      </c>
      <c r="BP148">
        <v>2</v>
      </c>
      <c r="BQ148">
        <v>0.2</v>
      </c>
      <c r="BR148">
        <v>0.43</v>
      </c>
      <c r="BS148">
        <v>8</v>
      </c>
      <c r="BT148" t="s">
        <v>32</v>
      </c>
      <c r="BU148" t="s">
        <v>163</v>
      </c>
      <c r="BV148" t="s">
        <v>164</v>
      </c>
      <c r="BW148">
        <v>2</v>
      </c>
      <c r="BX148">
        <v>0.2</v>
      </c>
      <c r="BY148">
        <v>0.43</v>
      </c>
      <c r="BZ148">
        <v>9</v>
      </c>
      <c r="CA148" t="s">
        <v>32</v>
      </c>
      <c r="CB148" t="s">
        <v>165</v>
      </c>
      <c r="CC148" t="s">
        <v>166</v>
      </c>
      <c r="CD148">
        <v>56</v>
      </c>
      <c r="CE148">
        <v>5.69</v>
      </c>
      <c r="CF148">
        <v>12.15</v>
      </c>
      <c r="CG148">
        <v>10</v>
      </c>
      <c r="CH148" t="s">
        <v>32</v>
      </c>
      <c r="CI148" t="s">
        <v>167</v>
      </c>
      <c r="CJ148" t="s">
        <v>168</v>
      </c>
      <c r="CK148">
        <v>6</v>
      </c>
      <c r="CL148">
        <v>0.61</v>
      </c>
      <c r="CM148">
        <v>1.3</v>
      </c>
      <c r="CN148">
        <v>11</v>
      </c>
      <c r="CO148" t="s">
        <v>32</v>
      </c>
      <c r="CP148" t="s">
        <v>169</v>
      </c>
      <c r="CQ148" t="s">
        <v>168</v>
      </c>
      <c r="CR148">
        <v>161</v>
      </c>
      <c r="CS148">
        <v>16.36</v>
      </c>
      <c r="CT148">
        <v>34.92</v>
      </c>
    </row>
    <row r="149" spans="1:98" x14ac:dyDescent="0.15">
      <c r="A149" t="s">
        <v>28</v>
      </c>
      <c r="B149" t="s">
        <v>29</v>
      </c>
      <c r="C149">
        <v>1</v>
      </c>
      <c r="D149" t="s">
        <v>30</v>
      </c>
      <c r="E149">
        <v>36</v>
      </c>
      <c r="F149" t="s">
        <v>64</v>
      </c>
      <c r="G149">
        <v>10</v>
      </c>
      <c r="H149">
        <v>1333</v>
      </c>
      <c r="I149">
        <v>727</v>
      </c>
      <c r="J149">
        <v>54.54</v>
      </c>
      <c r="K149">
        <v>606</v>
      </c>
      <c r="L149">
        <v>45.46</v>
      </c>
      <c r="M149">
        <v>14</v>
      </c>
      <c r="N149">
        <v>1.05</v>
      </c>
      <c r="O149">
        <v>2.31</v>
      </c>
      <c r="P149">
        <v>8</v>
      </c>
      <c r="Q149">
        <v>0.6</v>
      </c>
      <c r="R149">
        <v>1.32</v>
      </c>
      <c r="S149">
        <v>584</v>
      </c>
      <c r="T149">
        <v>43.81</v>
      </c>
      <c r="U149">
        <v>96.37</v>
      </c>
      <c r="V149">
        <v>1</v>
      </c>
      <c r="W149" t="s">
        <v>32</v>
      </c>
      <c r="X149" t="s">
        <v>153</v>
      </c>
      <c r="Y149" t="s">
        <v>154</v>
      </c>
      <c r="Z149">
        <v>19</v>
      </c>
      <c r="AA149">
        <v>1.43</v>
      </c>
      <c r="AB149">
        <v>3.25</v>
      </c>
      <c r="AC149">
        <v>2</v>
      </c>
      <c r="AD149" t="s">
        <v>35</v>
      </c>
      <c r="AE149" t="s">
        <v>36</v>
      </c>
      <c r="AF149" t="s">
        <v>37</v>
      </c>
      <c r="AG149">
        <v>157</v>
      </c>
      <c r="AH149">
        <v>11.78</v>
      </c>
      <c r="AI149">
        <v>26.88</v>
      </c>
      <c r="AJ149">
        <v>3</v>
      </c>
      <c r="AK149" t="s">
        <v>32</v>
      </c>
      <c r="AL149" t="s">
        <v>33</v>
      </c>
      <c r="AM149" t="s">
        <v>34</v>
      </c>
      <c r="AN149">
        <v>82</v>
      </c>
      <c r="AO149">
        <v>6.15</v>
      </c>
      <c r="AP149">
        <v>14.04</v>
      </c>
      <c r="AQ149">
        <v>4</v>
      </c>
      <c r="AR149" t="s">
        <v>32</v>
      </c>
      <c r="AS149" t="s">
        <v>155</v>
      </c>
      <c r="AT149" t="s">
        <v>156</v>
      </c>
      <c r="AU149">
        <v>32</v>
      </c>
      <c r="AV149">
        <v>2.4</v>
      </c>
      <c r="AW149">
        <v>5.48</v>
      </c>
      <c r="AX149">
        <v>5</v>
      </c>
      <c r="AY149" t="s">
        <v>35</v>
      </c>
      <c r="AZ149" t="s">
        <v>157</v>
      </c>
      <c r="BA149" t="s">
        <v>158</v>
      </c>
      <c r="BB149">
        <v>4</v>
      </c>
      <c r="BC149">
        <v>0.3</v>
      </c>
      <c r="BD149">
        <v>0.68</v>
      </c>
      <c r="BE149">
        <v>6</v>
      </c>
      <c r="BF149" t="s">
        <v>32</v>
      </c>
      <c r="BG149" t="s">
        <v>159</v>
      </c>
      <c r="BH149" t="s">
        <v>160</v>
      </c>
      <c r="BI149">
        <v>3</v>
      </c>
      <c r="BJ149">
        <v>0.23</v>
      </c>
      <c r="BK149">
        <v>0.51</v>
      </c>
      <c r="BL149">
        <v>7</v>
      </c>
      <c r="BM149" t="s">
        <v>32</v>
      </c>
      <c r="BN149" t="s">
        <v>161</v>
      </c>
      <c r="BO149" t="s">
        <v>162</v>
      </c>
      <c r="BP149">
        <v>0</v>
      </c>
      <c r="BQ149">
        <v>0</v>
      </c>
      <c r="BR149">
        <v>0</v>
      </c>
      <c r="BS149">
        <v>8</v>
      </c>
      <c r="BT149" t="s">
        <v>32</v>
      </c>
      <c r="BU149" t="s">
        <v>163</v>
      </c>
      <c r="BV149" t="s">
        <v>164</v>
      </c>
      <c r="BW149">
        <v>6</v>
      </c>
      <c r="BX149">
        <v>0.45</v>
      </c>
      <c r="BY149">
        <v>1.03</v>
      </c>
      <c r="BZ149">
        <v>9</v>
      </c>
      <c r="CA149" t="s">
        <v>32</v>
      </c>
      <c r="CB149" t="s">
        <v>165</v>
      </c>
      <c r="CC149" t="s">
        <v>166</v>
      </c>
      <c r="CD149">
        <v>42</v>
      </c>
      <c r="CE149">
        <v>3.15</v>
      </c>
      <c r="CF149">
        <v>7.19</v>
      </c>
      <c r="CG149">
        <v>10</v>
      </c>
      <c r="CH149" t="s">
        <v>32</v>
      </c>
      <c r="CI149" t="s">
        <v>167</v>
      </c>
      <c r="CJ149" t="s">
        <v>168</v>
      </c>
      <c r="CK149">
        <v>2</v>
      </c>
      <c r="CL149">
        <v>0.15</v>
      </c>
      <c r="CM149">
        <v>0.34</v>
      </c>
      <c r="CN149">
        <v>11</v>
      </c>
      <c r="CO149" t="s">
        <v>32</v>
      </c>
      <c r="CP149" t="s">
        <v>169</v>
      </c>
      <c r="CQ149" t="s">
        <v>168</v>
      </c>
      <c r="CR149">
        <v>237</v>
      </c>
      <c r="CS149">
        <v>17.78</v>
      </c>
      <c r="CT149">
        <v>40.58</v>
      </c>
    </row>
    <row r="150" spans="1:98" x14ac:dyDescent="0.15">
      <c r="A150" t="s">
        <v>28</v>
      </c>
      <c r="B150" t="s">
        <v>29</v>
      </c>
      <c r="C150">
        <v>1</v>
      </c>
      <c r="D150" t="s">
        <v>30</v>
      </c>
      <c r="E150">
        <v>37</v>
      </c>
      <c r="F150" t="s">
        <v>65</v>
      </c>
      <c r="G150">
        <v>1</v>
      </c>
      <c r="H150">
        <v>146</v>
      </c>
      <c r="I150">
        <v>65</v>
      </c>
      <c r="J150">
        <v>44.52</v>
      </c>
      <c r="K150">
        <v>81</v>
      </c>
      <c r="L150">
        <v>55.48</v>
      </c>
      <c r="M150">
        <v>2</v>
      </c>
      <c r="N150">
        <v>1.37</v>
      </c>
      <c r="O150">
        <v>2.4700000000000002</v>
      </c>
      <c r="P150">
        <v>1</v>
      </c>
      <c r="Q150">
        <v>0.68</v>
      </c>
      <c r="R150">
        <v>1.23</v>
      </c>
      <c r="S150">
        <v>78</v>
      </c>
      <c r="T150">
        <v>53.42</v>
      </c>
      <c r="U150">
        <v>96.3</v>
      </c>
      <c r="V150">
        <v>1</v>
      </c>
      <c r="W150" t="s">
        <v>32</v>
      </c>
      <c r="X150" t="s">
        <v>153</v>
      </c>
      <c r="Y150" t="s">
        <v>154</v>
      </c>
      <c r="Z150">
        <v>1</v>
      </c>
      <c r="AA150">
        <v>0.68</v>
      </c>
      <c r="AB150">
        <v>1.28</v>
      </c>
      <c r="AC150">
        <v>2</v>
      </c>
      <c r="AD150" t="s">
        <v>35</v>
      </c>
      <c r="AE150" t="s">
        <v>36</v>
      </c>
      <c r="AF150" t="s">
        <v>37</v>
      </c>
      <c r="AG150">
        <v>45</v>
      </c>
      <c r="AH150">
        <v>30.82</v>
      </c>
      <c r="AI150">
        <v>57.69</v>
      </c>
      <c r="AJ150">
        <v>3</v>
      </c>
      <c r="AK150" t="s">
        <v>32</v>
      </c>
      <c r="AL150" t="s">
        <v>33</v>
      </c>
      <c r="AM150" t="s">
        <v>34</v>
      </c>
      <c r="AN150">
        <v>2</v>
      </c>
      <c r="AO150">
        <v>1.37</v>
      </c>
      <c r="AP150">
        <v>2.56</v>
      </c>
      <c r="AQ150">
        <v>4</v>
      </c>
      <c r="AR150" t="s">
        <v>32</v>
      </c>
      <c r="AS150" t="s">
        <v>155</v>
      </c>
      <c r="AT150" t="s">
        <v>156</v>
      </c>
      <c r="AU150">
        <v>1</v>
      </c>
      <c r="AV150">
        <v>0.68</v>
      </c>
      <c r="AW150">
        <v>1.28</v>
      </c>
      <c r="AX150">
        <v>5</v>
      </c>
      <c r="AY150" t="s">
        <v>35</v>
      </c>
      <c r="AZ150" t="s">
        <v>157</v>
      </c>
      <c r="BA150" t="s">
        <v>158</v>
      </c>
      <c r="BB150">
        <v>0</v>
      </c>
      <c r="BC150">
        <v>0</v>
      </c>
      <c r="BD150">
        <v>0</v>
      </c>
      <c r="BE150">
        <v>6</v>
      </c>
      <c r="BF150" t="s">
        <v>32</v>
      </c>
      <c r="BG150" t="s">
        <v>159</v>
      </c>
      <c r="BH150" t="s">
        <v>160</v>
      </c>
      <c r="BI150">
        <v>0</v>
      </c>
      <c r="BJ150">
        <v>0</v>
      </c>
      <c r="BK150">
        <v>0</v>
      </c>
      <c r="BL150">
        <v>7</v>
      </c>
      <c r="BM150" t="s">
        <v>32</v>
      </c>
      <c r="BN150" t="s">
        <v>161</v>
      </c>
      <c r="BO150" t="s">
        <v>162</v>
      </c>
      <c r="BP150">
        <v>0</v>
      </c>
      <c r="BQ150">
        <v>0</v>
      </c>
      <c r="BR150">
        <v>0</v>
      </c>
      <c r="BS150">
        <v>8</v>
      </c>
      <c r="BT150" t="s">
        <v>32</v>
      </c>
      <c r="BU150" t="s">
        <v>163</v>
      </c>
      <c r="BV150" t="s">
        <v>164</v>
      </c>
      <c r="BW150">
        <v>0</v>
      </c>
      <c r="BX150">
        <v>0</v>
      </c>
      <c r="BY150">
        <v>0</v>
      </c>
      <c r="BZ150">
        <v>9</v>
      </c>
      <c r="CA150" t="s">
        <v>32</v>
      </c>
      <c r="CB150" t="s">
        <v>165</v>
      </c>
      <c r="CC150" t="s">
        <v>166</v>
      </c>
      <c r="CD150">
        <v>3</v>
      </c>
      <c r="CE150">
        <v>2.0499999999999998</v>
      </c>
      <c r="CF150">
        <v>3.85</v>
      </c>
      <c r="CG150">
        <v>10</v>
      </c>
      <c r="CH150" t="s">
        <v>32</v>
      </c>
      <c r="CI150" t="s">
        <v>167</v>
      </c>
      <c r="CJ150" t="s">
        <v>168</v>
      </c>
      <c r="CK150">
        <v>0</v>
      </c>
      <c r="CL150">
        <v>0</v>
      </c>
      <c r="CM150">
        <v>0</v>
      </c>
      <c r="CN150">
        <v>11</v>
      </c>
      <c r="CO150" t="s">
        <v>32</v>
      </c>
      <c r="CP150" t="s">
        <v>169</v>
      </c>
      <c r="CQ150" t="s">
        <v>168</v>
      </c>
      <c r="CR150">
        <v>26</v>
      </c>
      <c r="CS150">
        <v>17.809999999999999</v>
      </c>
      <c r="CT150">
        <v>33.33</v>
      </c>
    </row>
    <row r="151" spans="1:98" x14ac:dyDescent="0.15">
      <c r="A151" t="s">
        <v>28</v>
      </c>
      <c r="B151" t="s">
        <v>29</v>
      </c>
      <c r="C151">
        <v>3</v>
      </c>
      <c r="D151" t="s">
        <v>40</v>
      </c>
      <c r="E151">
        <v>38</v>
      </c>
      <c r="F151" t="s">
        <v>66</v>
      </c>
      <c r="G151">
        <v>1</v>
      </c>
      <c r="H151">
        <v>1195</v>
      </c>
      <c r="I151">
        <v>580</v>
      </c>
      <c r="J151">
        <v>48.54</v>
      </c>
      <c r="K151">
        <v>615</v>
      </c>
      <c r="L151">
        <v>51.46</v>
      </c>
      <c r="M151">
        <v>19</v>
      </c>
      <c r="N151">
        <v>1.59</v>
      </c>
      <c r="O151">
        <v>3.09</v>
      </c>
      <c r="P151">
        <v>8</v>
      </c>
      <c r="Q151">
        <v>0.67</v>
      </c>
      <c r="R151">
        <v>1.3</v>
      </c>
      <c r="S151">
        <v>588</v>
      </c>
      <c r="T151">
        <v>49.21</v>
      </c>
      <c r="U151">
        <v>95.61</v>
      </c>
      <c r="V151">
        <v>1</v>
      </c>
      <c r="W151" t="s">
        <v>32</v>
      </c>
      <c r="X151" t="s">
        <v>153</v>
      </c>
      <c r="Y151" t="s">
        <v>154</v>
      </c>
      <c r="Z151">
        <v>19</v>
      </c>
      <c r="AA151">
        <v>1.59</v>
      </c>
      <c r="AB151">
        <v>3.23</v>
      </c>
      <c r="AC151">
        <v>2</v>
      </c>
      <c r="AD151" t="s">
        <v>35</v>
      </c>
      <c r="AE151" t="s">
        <v>36</v>
      </c>
      <c r="AF151" t="s">
        <v>37</v>
      </c>
      <c r="AG151">
        <v>153</v>
      </c>
      <c r="AH151">
        <v>12.8</v>
      </c>
      <c r="AI151">
        <v>26.02</v>
      </c>
      <c r="AJ151">
        <v>3</v>
      </c>
      <c r="AK151" t="s">
        <v>32</v>
      </c>
      <c r="AL151" t="s">
        <v>33</v>
      </c>
      <c r="AM151" t="s">
        <v>34</v>
      </c>
      <c r="AN151">
        <v>131</v>
      </c>
      <c r="AO151">
        <v>10.96</v>
      </c>
      <c r="AP151">
        <v>22.28</v>
      </c>
      <c r="AQ151">
        <v>4</v>
      </c>
      <c r="AR151" t="s">
        <v>32</v>
      </c>
      <c r="AS151" t="s">
        <v>155</v>
      </c>
      <c r="AT151" t="s">
        <v>156</v>
      </c>
      <c r="AU151">
        <v>26</v>
      </c>
      <c r="AV151">
        <v>2.1800000000000002</v>
      </c>
      <c r="AW151">
        <v>4.42</v>
      </c>
      <c r="AX151">
        <v>5</v>
      </c>
      <c r="AY151" t="s">
        <v>35</v>
      </c>
      <c r="AZ151" t="s">
        <v>157</v>
      </c>
      <c r="BA151" t="s">
        <v>158</v>
      </c>
      <c r="BB151">
        <v>3</v>
      </c>
      <c r="BC151">
        <v>0.25</v>
      </c>
      <c r="BD151">
        <v>0.51</v>
      </c>
      <c r="BE151">
        <v>6</v>
      </c>
      <c r="BF151" t="s">
        <v>32</v>
      </c>
      <c r="BG151" t="s">
        <v>159</v>
      </c>
      <c r="BH151" t="s">
        <v>160</v>
      </c>
      <c r="BI151">
        <v>4</v>
      </c>
      <c r="BJ151">
        <v>0.33</v>
      </c>
      <c r="BK151">
        <v>0.68</v>
      </c>
      <c r="BL151">
        <v>7</v>
      </c>
      <c r="BM151" t="s">
        <v>32</v>
      </c>
      <c r="BN151" t="s">
        <v>161</v>
      </c>
      <c r="BO151" t="s">
        <v>162</v>
      </c>
      <c r="BP151">
        <v>0</v>
      </c>
      <c r="BQ151">
        <v>0</v>
      </c>
      <c r="BR151">
        <v>0</v>
      </c>
      <c r="BS151">
        <v>8</v>
      </c>
      <c r="BT151" t="s">
        <v>32</v>
      </c>
      <c r="BU151" t="s">
        <v>163</v>
      </c>
      <c r="BV151" t="s">
        <v>164</v>
      </c>
      <c r="BW151">
        <v>6</v>
      </c>
      <c r="BX151">
        <v>0.5</v>
      </c>
      <c r="BY151">
        <v>1.02</v>
      </c>
      <c r="BZ151">
        <v>9</v>
      </c>
      <c r="CA151" t="s">
        <v>32</v>
      </c>
      <c r="CB151" t="s">
        <v>165</v>
      </c>
      <c r="CC151" t="s">
        <v>166</v>
      </c>
      <c r="CD151">
        <v>67</v>
      </c>
      <c r="CE151">
        <v>5.61</v>
      </c>
      <c r="CF151">
        <v>11.39</v>
      </c>
      <c r="CG151">
        <v>10</v>
      </c>
      <c r="CH151" t="s">
        <v>32</v>
      </c>
      <c r="CI151" t="s">
        <v>167</v>
      </c>
      <c r="CJ151" t="s">
        <v>168</v>
      </c>
      <c r="CK151">
        <v>11</v>
      </c>
      <c r="CL151">
        <v>0.92</v>
      </c>
      <c r="CM151">
        <v>1.87</v>
      </c>
      <c r="CN151">
        <v>11</v>
      </c>
      <c r="CO151" t="s">
        <v>32</v>
      </c>
      <c r="CP151" t="s">
        <v>169</v>
      </c>
      <c r="CQ151" t="s">
        <v>168</v>
      </c>
      <c r="CR151">
        <v>168</v>
      </c>
      <c r="CS151">
        <v>14.06</v>
      </c>
      <c r="CT151">
        <v>28.57</v>
      </c>
    </row>
    <row r="152" spans="1:98" x14ac:dyDescent="0.15">
      <c r="A152" t="s">
        <v>28</v>
      </c>
      <c r="B152" t="s">
        <v>29</v>
      </c>
      <c r="C152">
        <v>3</v>
      </c>
      <c r="D152" t="s">
        <v>40</v>
      </c>
      <c r="E152">
        <v>38</v>
      </c>
      <c r="F152" t="s">
        <v>66</v>
      </c>
      <c r="G152">
        <v>2</v>
      </c>
      <c r="H152">
        <v>1054</v>
      </c>
      <c r="I152">
        <v>636</v>
      </c>
      <c r="J152">
        <v>60.34</v>
      </c>
      <c r="K152">
        <v>418</v>
      </c>
      <c r="L152">
        <v>39.659999999999997</v>
      </c>
      <c r="M152">
        <v>11</v>
      </c>
      <c r="N152">
        <v>1.04</v>
      </c>
      <c r="O152">
        <v>2.63</v>
      </c>
      <c r="P152">
        <v>4</v>
      </c>
      <c r="Q152">
        <v>0.38</v>
      </c>
      <c r="R152">
        <v>0.96</v>
      </c>
      <c r="S152">
        <v>403</v>
      </c>
      <c r="T152">
        <v>38.24</v>
      </c>
      <c r="U152">
        <v>96.41</v>
      </c>
      <c r="V152">
        <v>1</v>
      </c>
      <c r="W152" t="s">
        <v>32</v>
      </c>
      <c r="X152" t="s">
        <v>153</v>
      </c>
      <c r="Y152" t="s">
        <v>154</v>
      </c>
      <c r="Z152">
        <v>11</v>
      </c>
      <c r="AA152">
        <v>1.04</v>
      </c>
      <c r="AB152">
        <v>2.73</v>
      </c>
      <c r="AC152">
        <v>2</v>
      </c>
      <c r="AD152" t="s">
        <v>35</v>
      </c>
      <c r="AE152" t="s">
        <v>36</v>
      </c>
      <c r="AF152" t="s">
        <v>37</v>
      </c>
      <c r="AG152">
        <v>131</v>
      </c>
      <c r="AH152">
        <v>12.43</v>
      </c>
      <c r="AI152">
        <v>32.51</v>
      </c>
      <c r="AJ152">
        <v>3</v>
      </c>
      <c r="AK152" t="s">
        <v>32</v>
      </c>
      <c r="AL152" t="s">
        <v>33</v>
      </c>
      <c r="AM152" t="s">
        <v>34</v>
      </c>
      <c r="AN152">
        <v>65</v>
      </c>
      <c r="AO152">
        <v>6.17</v>
      </c>
      <c r="AP152">
        <v>16.13</v>
      </c>
      <c r="AQ152">
        <v>4</v>
      </c>
      <c r="AR152" t="s">
        <v>32</v>
      </c>
      <c r="AS152" t="s">
        <v>155</v>
      </c>
      <c r="AT152" t="s">
        <v>156</v>
      </c>
      <c r="AU152">
        <v>13</v>
      </c>
      <c r="AV152">
        <v>1.23</v>
      </c>
      <c r="AW152">
        <v>3.23</v>
      </c>
      <c r="AX152">
        <v>5</v>
      </c>
      <c r="AY152" t="s">
        <v>35</v>
      </c>
      <c r="AZ152" t="s">
        <v>157</v>
      </c>
      <c r="BA152" t="s">
        <v>158</v>
      </c>
      <c r="BB152">
        <v>6</v>
      </c>
      <c r="BC152">
        <v>0.56999999999999995</v>
      </c>
      <c r="BD152">
        <v>1.49</v>
      </c>
      <c r="BE152">
        <v>6</v>
      </c>
      <c r="BF152" t="s">
        <v>32</v>
      </c>
      <c r="BG152" t="s">
        <v>159</v>
      </c>
      <c r="BH152" t="s">
        <v>160</v>
      </c>
      <c r="BI152">
        <v>2</v>
      </c>
      <c r="BJ152">
        <v>0.19</v>
      </c>
      <c r="BK152">
        <v>0.5</v>
      </c>
      <c r="BL152">
        <v>7</v>
      </c>
      <c r="BM152" t="s">
        <v>32</v>
      </c>
      <c r="BN152" t="s">
        <v>161</v>
      </c>
      <c r="BO152" t="s">
        <v>162</v>
      </c>
      <c r="BP152">
        <v>0</v>
      </c>
      <c r="BQ152">
        <v>0</v>
      </c>
      <c r="BR152">
        <v>0</v>
      </c>
      <c r="BS152">
        <v>8</v>
      </c>
      <c r="BT152" t="s">
        <v>32</v>
      </c>
      <c r="BU152" t="s">
        <v>163</v>
      </c>
      <c r="BV152" t="s">
        <v>164</v>
      </c>
      <c r="BW152">
        <v>5</v>
      </c>
      <c r="BX152">
        <v>0.47</v>
      </c>
      <c r="BY152">
        <v>1.24</v>
      </c>
      <c r="BZ152">
        <v>9</v>
      </c>
      <c r="CA152" t="s">
        <v>32</v>
      </c>
      <c r="CB152" t="s">
        <v>165</v>
      </c>
      <c r="CC152" t="s">
        <v>166</v>
      </c>
      <c r="CD152">
        <v>35</v>
      </c>
      <c r="CE152">
        <v>3.32</v>
      </c>
      <c r="CF152">
        <v>8.68</v>
      </c>
      <c r="CG152">
        <v>10</v>
      </c>
      <c r="CH152" t="s">
        <v>32</v>
      </c>
      <c r="CI152" t="s">
        <v>167</v>
      </c>
      <c r="CJ152" t="s">
        <v>168</v>
      </c>
      <c r="CK152">
        <v>4</v>
      </c>
      <c r="CL152">
        <v>0.38</v>
      </c>
      <c r="CM152">
        <v>0.99</v>
      </c>
      <c r="CN152">
        <v>11</v>
      </c>
      <c r="CO152" t="s">
        <v>32</v>
      </c>
      <c r="CP152" t="s">
        <v>169</v>
      </c>
      <c r="CQ152" t="s">
        <v>168</v>
      </c>
      <c r="CR152">
        <v>131</v>
      </c>
      <c r="CS152">
        <v>12.43</v>
      </c>
      <c r="CT152">
        <v>32.51</v>
      </c>
    </row>
    <row r="153" spans="1:98" x14ac:dyDescent="0.15">
      <c r="A153" t="s">
        <v>28</v>
      </c>
      <c r="B153" t="s">
        <v>29</v>
      </c>
      <c r="C153">
        <v>3</v>
      </c>
      <c r="D153" t="s">
        <v>40</v>
      </c>
      <c r="E153">
        <v>38</v>
      </c>
      <c r="F153" t="s">
        <v>66</v>
      </c>
      <c r="G153">
        <v>3</v>
      </c>
      <c r="H153">
        <v>1173</v>
      </c>
      <c r="I153">
        <v>669</v>
      </c>
      <c r="J153">
        <v>57.03</v>
      </c>
      <c r="K153">
        <v>504</v>
      </c>
      <c r="L153">
        <v>42.97</v>
      </c>
      <c r="M153">
        <v>10</v>
      </c>
      <c r="N153">
        <v>0.85</v>
      </c>
      <c r="O153">
        <v>1.98</v>
      </c>
      <c r="P153">
        <v>8</v>
      </c>
      <c r="Q153">
        <v>0.68</v>
      </c>
      <c r="R153">
        <v>1.59</v>
      </c>
      <c r="S153">
        <v>486</v>
      </c>
      <c r="T153">
        <v>41.43</v>
      </c>
      <c r="U153">
        <v>96.43</v>
      </c>
      <c r="V153">
        <v>1</v>
      </c>
      <c r="W153" t="s">
        <v>32</v>
      </c>
      <c r="X153" t="s">
        <v>153</v>
      </c>
      <c r="Y153" t="s">
        <v>154</v>
      </c>
      <c r="Z153">
        <v>14</v>
      </c>
      <c r="AA153">
        <v>1.19</v>
      </c>
      <c r="AB153">
        <v>2.88</v>
      </c>
      <c r="AC153">
        <v>2</v>
      </c>
      <c r="AD153" t="s">
        <v>35</v>
      </c>
      <c r="AE153" t="s">
        <v>36</v>
      </c>
      <c r="AF153" t="s">
        <v>37</v>
      </c>
      <c r="AG153">
        <v>127</v>
      </c>
      <c r="AH153">
        <v>10.83</v>
      </c>
      <c r="AI153">
        <v>26.13</v>
      </c>
      <c r="AJ153">
        <v>3</v>
      </c>
      <c r="AK153" t="s">
        <v>32</v>
      </c>
      <c r="AL153" t="s">
        <v>33</v>
      </c>
      <c r="AM153" t="s">
        <v>34</v>
      </c>
      <c r="AN153">
        <v>96</v>
      </c>
      <c r="AO153">
        <v>8.18</v>
      </c>
      <c r="AP153">
        <v>19.75</v>
      </c>
      <c r="AQ153">
        <v>4</v>
      </c>
      <c r="AR153" t="s">
        <v>32</v>
      </c>
      <c r="AS153" t="s">
        <v>155</v>
      </c>
      <c r="AT153" t="s">
        <v>156</v>
      </c>
      <c r="AU153">
        <v>19</v>
      </c>
      <c r="AV153">
        <v>1.62</v>
      </c>
      <c r="AW153">
        <v>3.91</v>
      </c>
      <c r="AX153">
        <v>5</v>
      </c>
      <c r="AY153" t="s">
        <v>35</v>
      </c>
      <c r="AZ153" t="s">
        <v>157</v>
      </c>
      <c r="BA153" t="s">
        <v>158</v>
      </c>
      <c r="BB153">
        <v>6</v>
      </c>
      <c r="BC153">
        <v>0.51</v>
      </c>
      <c r="BD153">
        <v>1.23</v>
      </c>
      <c r="BE153">
        <v>6</v>
      </c>
      <c r="BF153" t="s">
        <v>32</v>
      </c>
      <c r="BG153" t="s">
        <v>159</v>
      </c>
      <c r="BH153" t="s">
        <v>160</v>
      </c>
      <c r="BI153">
        <v>3</v>
      </c>
      <c r="BJ153">
        <v>0.26</v>
      </c>
      <c r="BK153">
        <v>0.62</v>
      </c>
      <c r="BL153">
        <v>7</v>
      </c>
      <c r="BM153" t="s">
        <v>32</v>
      </c>
      <c r="BN153" t="s">
        <v>161</v>
      </c>
      <c r="BO153" t="s">
        <v>162</v>
      </c>
      <c r="BP153">
        <v>0</v>
      </c>
      <c r="BQ153">
        <v>0</v>
      </c>
      <c r="BR153">
        <v>0</v>
      </c>
      <c r="BS153">
        <v>8</v>
      </c>
      <c r="BT153" t="s">
        <v>32</v>
      </c>
      <c r="BU153" t="s">
        <v>163</v>
      </c>
      <c r="BV153" t="s">
        <v>164</v>
      </c>
      <c r="BW153">
        <v>6</v>
      </c>
      <c r="BX153">
        <v>0.51</v>
      </c>
      <c r="BY153">
        <v>1.23</v>
      </c>
      <c r="BZ153">
        <v>9</v>
      </c>
      <c r="CA153" t="s">
        <v>32</v>
      </c>
      <c r="CB153" t="s">
        <v>165</v>
      </c>
      <c r="CC153" t="s">
        <v>166</v>
      </c>
      <c r="CD153">
        <v>48</v>
      </c>
      <c r="CE153">
        <v>4.09</v>
      </c>
      <c r="CF153">
        <v>9.8800000000000008</v>
      </c>
      <c r="CG153">
        <v>10</v>
      </c>
      <c r="CH153" t="s">
        <v>32</v>
      </c>
      <c r="CI153" t="s">
        <v>167</v>
      </c>
      <c r="CJ153" t="s">
        <v>168</v>
      </c>
      <c r="CK153">
        <v>19</v>
      </c>
      <c r="CL153">
        <v>1.62</v>
      </c>
      <c r="CM153">
        <v>3.91</v>
      </c>
      <c r="CN153">
        <v>11</v>
      </c>
      <c r="CO153" t="s">
        <v>32</v>
      </c>
      <c r="CP153" t="s">
        <v>169</v>
      </c>
      <c r="CQ153" t="s">
        <v>168</v>
      </c>
      <c r="CR153">
        <v>148</v>
      </c>
      <c r="CS153">
        <v>12.62</v>
      </c>
      <c r="CT153">
        <v>30.45</v>
      </c>
    </row>
    <row r="154" spans="1:98" x14ac:dyDescent="0.15">
      <c r="A154" t="s">
        <v>28</v>
      </c>
      <c r="B154" t="s">
        <v>29</v>
      </c>
      <c r="C154">
        <v>3</v>
      </c>
      <c r="D154" t="s">
        <v>40</v>
      </c>
      <c r="E154">
        <v>38</v>
      </c>
      <c r="F154" t="s">
        <v>66</v>
      </c>
      <c r="G154">
        <v>4</v>
      </c>
      <c r="H154">
        <v>1078</v>
      </c>
      <c r="I154">
        <v>396</v>
      </c>
      <c r="J154">
        <v>36.729999999999997</v>
      </c>
      <c r="K154">
        <v>682</v>
      </c>
      <c r="L154">
        <v>63.27</v>
      </c>
      <c r="M154">
        <v>15</v>
      </c>
      <c r="N154">
        <v>1.39</v>
      </c>
      <c r="O154">
        <v>2.2000000000000002</v>
      </c>
      <c r="P154">
        <v>0</v>
      </c>
      <c r="Q154">
        <v>0</v>
      </c>
      <c r="R154">
        <v>0</v>
      </c>
      <c r="S154">
        <v>667</v>
      </c>
      <c r="T154">
        <v>61.87</v>
      </c>
      <c r="U154">
        <v>97.8</v>
      </c>
      <c r="V154">
        <v>1</v>
      </c>
      <c r="W154" t="s">
        <v>32</v>
      </c>
      <c r="X154" t="s">
        <v>153</v>
      </c>
      <c r="Y154" t="s">
        <v>154</v>
      </c>
      <c r="Z154">
        <v>15</v>
      </c>
      <c r="AA154">
        <v>1.39</v>
      </c>
      <c r="AB154">
        <v>2.25</v>
      </c>
      <c r="AC154">
        <v>2</v>
      </c>
      <c r="AD154" t="s">
        <v>35</v>
      </c>
      <c r="AE154" t="s">
        <v>36</v>
      </c>
      <c r="AF154" t="s">
        <v>37</v>
      </c>
      <c r="AG154">
        <v>120</v>
      </c>
      <c r="AH154">
        <v>11.13</v>
      </c>
      <c r="AI154">
        <v>17.989999999999998</v>
      </c>
      <c r="AJ154">
        <v>3</v>
      </c>
      <c r="AK154" t="s">
        <v>32</v>
      </c>
      <c r="AL154" t="s">
        <v>33</v>
      </c>
      <c r="AM154" t="s">
        <v>34</v>
      </c>
      <c r="AN154">
        <v>128</v>
      </c>
      <c r="AO154">
        <v>11.87</v>
      </c>
      <c r="AP154">
        <v>19.190000000000001</v>
      </c>
      <c r="AQ154">
        <v>4</v>
      </c>
      <c r="AR154" t="s">
        <v>32</v>
      </c>
      <c r="AS154" t="s">
        <v>155</v>
      </c>
      <c r="AT154" t="s">
        <v>156</v>
      </c>
      <c r="AU154">
        <v>23</v>
      </c>
      <c r="AV154">
        <v>2.13</v>
      </c>
      <c r="AW154">
        <v>3.45</v>
      </c>
      <c r="AX154">
        <v>5</v>
      </c>
      <c r="AY154" t="s">
        <v>35</v>
      </c>
      <c r="AZ154" t="s">
        <v>157</v>
      </c>
      <c r="BA154" t="s">
        <v>158</v>
      </c>
      <c r="BB154">
        <v>0</v>
      </c>
      <c r="BC154">
        <v>0</v>
      </c>
      <c r="BD154">
        <v>0</v>
      </c>
      <c r="BE154">
        <v>6</v>
      </c>
      <c r="BF154" t="s">
        <v>32</v>
      </c>
      <c r="BG154" t="s">
        <v>159</v>
      </c>
      <c r="BH154" t="s">
        <v>160</v>
      </c>
      <c r="BI154">
        <v>8</v>
      </c>
      <c r="BJ154">
        <v>0.74</v>
      </c>
      <c r="BK154">
        <v>1.2</v>
      </c>
      <c r="BL154">
        <v>7</v>
      </c>
      <c r="BM154" t="s">
        <v>32</v>
      </c>
      <c r="BN154" t="s">
        <v>161</v>
      </c>
      <c r="BO154" t="s">
        <v>162</v>
      </c>
      <c r="BP154">
        <v>1</v>
      </c>
      <c r="BQ154">
        <v>0.09</v>
      </c>
      <c r="BR154">
        <v>0.15</v>
      </c>
      <c r="BS154">
        <v>8</v>
      </c>
      <c r="BT154" t="s">
        <v>32</v>
      </c>
      <c r="BU154" t="s">
        <v>163</v>
      </c>
      <c r="BV154" t="s">
        <v>164</v>
      </c>
      <c r="BW154">
        <v>9</v>
      </c>
      <c r="BX154">
        <v>0.83</v>
      </c>
      <c r="BY154">
        <v>1.35</v>
      </c>
      <c r="BZ154">
        <v>9</v>
      </c>
      <c r="CA154" t="s">
        <v>32</v>
      </c>
      <c r="CB154" t="s">
        <v>165</v>
      </c>
      <c r="CC154" t="s">
        <v>166</v>
      </c>
      <c r="CD154">
        <v>71</v>
      </c>
      <c r="CE154">
        <v>6.59</v>
      </c>
      <c r="CF154">
        <v>10.64</v>
      </c>
      <c r="CG154">
        <v>10</v>
      </c>
      <c r="CH154" t="s">
        <v>32</v>
      </c>
      <c r="CI154" t="s">
        <v>167</v>
      </c>
      <c r="CJ154" t="s">
        <v>168</v>
      </c>
      <c r="CK154">
        <v>14</v>
      </c>
      <c r="CL154">
        <v>1.3</v>
      </c>
      <c r="CM154">
        <v>2.1</v>
      </c>
      <c r="CN154">
        <v>11</v>
      </c>
      <c r="CO154" t="s">
        <v>32</v>
      </c>
      <c r="CP154" t="s">
        <v>169</v>
      </c>
      <c r="CQ154" t="s">
        <v>168</v>
      </c>
      <c r="CR154">
        <v>278</v>
      </c>
      <c r="CS154">
        <v>25.79</v>
      </c>
      <c r="CT154">
        <v>41.68</v>
      </c>
    </row>
    <row r="155" spans="1:98" x14ac:dyDescent="0.15">
      <c r="A155" t="s">
        <v>28</v>
      </c>
      <c r="B155" t="s">
        <v>29</v>
      </c>
      <c r="C155">
        <v>3</v>
      </c>
      <c r="D155" t="s">
        <v>40</v>
      </c>
      <c r="E155">
        <v>38</v>
      </c>
      <c r="F155" t="s">
        <v>66</v>
      </c>
      <c r="G155">
        <v>5</v>
      </c>
      <c r="H155">
        <v>1317</v>
      </c>
      <c r="I155">
        <v>479</v>
      </c>
      <c r="J155">
        <v>36.369999999999997</v>
      </c>
      <c r="K155">
        <v>838</v>
      </c>
      <c r="L155">
        <v>63.63</v>
      </c>
      <c r="M155">
        <v>16</v>
      </c>
      <c r="N155">
        <v>1.21</v>
      </c>
      <c r="O155">
        <v>1.91</v>
      </c>
      <c r="P155">
        <v>9</v>
      </c>
      <c r="Q155">
        <v>0.68</v>
      </c>
      <c r="R155">
        <v>1.07</v>
      </c>
      <c r="S155">
        <v>813</v>
      </c>
      <c r="T155">
        <v>61.73</v>
      </c>
      <c r="U155">
        <v>97.02</v>
      </c>
      <c r="V155">
        <v>1</v>
      </c>
      <c r="W155" t="s">
        <v>32</v>
      </c>
      <c r="X155" t="s">
        <v>153</v>
      </c>
      <c r="Y155" t="s">
        <v>154</v>
      </c>
      <c r="Z155">
        <v>28</v>
      </c>
      <c r="AA155">
        <v>2.13</v>
      </c>
      <c r="AB155">
        <v>3.44</v>
      </c>
      <c r="AC155">
        <v>2</v>
      </c>
      <c r="AD155" t="s">
        <v>35</v>
      </c>
      <c r="AE155" t="s">
        <v>36</v>
      </c>
      <c r="AF155" t="s">
        <v>37</v>
      </c>
      <c r="AG155">
        <v>181</v>
      </c>
      <c r="AH155">
        <v>13.74</v>
      </c>
      <c r="AI155">
        <v>22.26</v>
      </c>
      <c r="AJ155">
        <v>3</v>
      </c>
      <c r="AK155" t="s">
        <v>32</v>
      </c>
      <c r="AL155" t="s">
        <v>33</v>
      </c>
      <c r="AM155" t="s">
        <v>34</v>
      </c>
      <c r="AN155">
        <v>162</v>
      </c>
      <c r="AO155">
        <v>12.3</v>
      </c>
      <c r="AP155">
        <v>19.93</v>
      </c>
      <c r="AQ155">
        <v>4</v>
      </c>
      <c r="AR155" t="s">
        <v>32</v>
      </c>
      <c r="AS155" t="s">
        <v>155</v>
      </c>
      <c r="AT155" t="s">
        <v>156</v>
      </c>
      <c r="AU155">
        <v>35</v>
      </c>
      <c r="AV155">
        <v>2.66</v>
      </c>
      <c r="AW155">
        <v>4.3099999999999996</v>
      </c>
      <c r="AX155">
        <v>5</v>
      </c>
      <c r="AY155" t="s">
        <v>35</v>
      </c>
      <c r="AZ155" t="s">
        <v>157</v>
      </c>
      <c r="BA155" t="s">
        <v>158</v>
      </c>
      <c r="BB155">
        <v>3</v>
      </c>
      <c r="BC155">
        <v>0.23</v>
      </c>
      <c r="BD155">
        <v>0.37</v>
      </c>
      <c r="BE155">
        <v>6</v>
      </c>
      <c r="BF155" t="s">
        <v>32</v>
      </c>
      <c r="BG155" t="s">
        <v>159</v>
      </c>
      <c r="BH155" t="s">
        <v>160</v>
      </c>
      <c r="BI155">
        <v>4</v>
      </c>
      <c r="BJ155">
        <v>0.3</v>
      </c>
      <c r="BK155">
        <v>0.49</v>
      </c>
      <c r="BL155">
        <v>7</v>
      </c>
      <c r="BM155" t="s">
        <v>32</v>
      </c>
      <c r="BN155" t="s">
        <v>161</v>
      </c>
      <c r="BO155" t="s">
        <v>162</v>
      </c>
      <c r="BP155">
        <v>0</v>
      </c>
      <c r="BQ155">
        <v>0</v>
      </c>
      <c r="BR155">
        <v>0</v>
      </c>
      <c r="BS155">
        <v>8</v>
      </c>
      <c r="BT155" t="s">
        <v>32</v>
      </c>
      <c r="BU155" t="s">
        <v>163</v>
      </c>
      <c r="BV155" t="s">
        <v>164</v>
      </c>
      <c r="BW155">
        <v>9</v>
      </c>
      <c r="BX155">
        <v>0.68</v>
      </c>
      <c r="BY155">
        <v>1.1100000000000001</v>
      </c>
      <c r="BZ155">
        <v>9</v>
      </c>
      <c r="CA155" t="s">
        <v>32</v>
      </c>
      <c r="CB155" t="s">
        <v>165</v>
      </c>
      <c r="CC155" t="s">
        <v>166</v>
      </c>
      <c r="CD155">
        <v>74</v>
      </c>
      <c r="CE155">
        <v>5.62</v>
      </c>
      <c r="CF155">
        <v>9.1</v>
      </c>
      <c r="CG155">
        <v>10</v>
      </c>
      <c r="CH155" t="s">
        <v>32</v>
      </c>
      <c r="CI155" t="s">
        <v>167</v>
      </c>
      <c r="CJ155" t="s">
        <v>168</v>
      </c>
      <c r="CK155">
        <v>21</v>
      </c>
      <c r="CL155">
        <v>1.59</v>
      </c>
      <c r="CM155">
        <v>2.58</v>
      </c>
      <c r="CN155">
        <v>11</v>
      </c>
      <c r="CO155" t="s">
        <v>32</v>
      </c>
      <c r="CP155" t="s">
        <v>169</v>
      </c>
      <c r="CQ155" t="s">
        <v>168</v>
      </c>
      <c r="CR155">
        <v>296</v>
      </c>
      <c r="CS155">
        <v>22.48</v>
      </c>
      <c r="CT155">
        <v>36.409999999999997</v>
      </c>
    </row>
    <row r="156" spans="1:98" x14ac:dyDescent="0.15">
      <c r="A156" t="s">
        <v>28</v>
      </c>
      <c r="B156" t="s">
        <v>29</v>
      </c>
      <c r="C156">
        <v>3</v>
      </c>
      <c r="D156" t="s">
        <v>40</v>
      </c>
      <c r="E156">
        <v>38</v>
      </c>
      <c r="F156" t="s">
        <v>66</v>
      </c>
      <c r="G156">
        <v>6</v>
      </c>
      <c r="H156">
        <v>1111</v>
      </c>
      <c r="I156">
        <v>682</v>
      </c>
      <c r="J156">
        <v>61.39</v>
      </c>
      <c r="K156">
        <v>429</v>
      </c>
      <c r="L156">
        <v>38.61</v>
      </c>
      <c r="M156">
        <v>17</v>
      </c>
      <c r="N156">
        <v>1.53</v>
      </c>
      <c r="O156">
        <v>3.96</v>
      </c>
      <c r="P156">
        <v>12</v>
      </c>
      <c r="Q156">
        <v>1.08</v>
      </c>
      <c r="R156">
        <v>2.8</v>
      </c>
      <c r="S156">
        <v>400</v>
      </c>
      <c r="T156">
        <v>36</v>
      </c>
      <c r="U156">
        <v>93.24</v>
      </c>
      <c r="V156">
        <v>1</v>
      </c>
      <c r="W156" t="s">
        <v>32</v>
      </c>
      <c r="X156" t="s">
        <v>153</v>
      </c>
      <c r="Y156" t="s">
        <v>154</v>
      </c>
      <c r="Z156">
        <v>7</v>
      </c>
      <c r="AA156">
        <v>0.63</v>
      </c>
      <c r="AB156">
        <v>1.75</v>
      </c>
      <c r="AC156">
        <v>2</v>
      </c>
      <c r="AD156" t="s">
        <v>35</v>
      </c>
      <c r="AE156" t="s">
        <v>36</v>
      </c>
      <c r="AF156" t="s">
        <v>37</v>
      </c>
      <c r="AG156">
        <v>147</v>
      </c>
      <c r="AH156">
        <v>13.23</v>
      </c>
      <c r="AI156">
        <v>36.75</v>
      </c>
      <c r="AJ156">
        <v>3</v>
      </c>
      <c r="AK156" t="s">
        <v>32</v>
      </c>
      <c r="AL156" t="s">
        <v>33</v>
      </c>
      <c r="AM156" t="s">
        <v>34</v>
      </c>
      <c r="AN156">
        <v>56</v>
      </c>
      <c r="AO156">
        <v>5.04</v>
      </c>
      <c r="AP156">
        <v>14</v>
      </c>
      <c r="AQ156">
        <v>4</v>
      </c>
      <c r="AR156" t="s">
        <v>32</v>
      </c>
      <c r="AS156" t="s">
        <v>155</v>
      </c>
      <c r="AT156" t="s">
        <v>156</v>
      </c>
      <c r="AU156">
        <v>20</v>
      </c>
      <c r="AV156">
        <v>1.8</v>
      </c>
      <c r="AW156">
        <v>5</v>
      </c>
      <c r="AX156">
        <v>5</v>
      </c>
      <c r="AY156" t="s">
        <v>35</v>
      </c>
      <c r="AZ156" t="s">
        <v>157</v>
      </c>
      <c r="BA156" t="s">
        <v>158</v>
      </c>
      <c r="BB156">
        <v>5</v>
      </c>
      <c r="BC156">
        <v>0.45</v>
      </c>
      <c r="BD156">
        <v>1.25</v>
      </c>
      <c r="BE156">
        <v>6</v>
      </c>
      <c r="BF156" t="s">
        <v>32</v>
      </c>
      <c r="BG156" t="s">
        <v>159</v>
      </c>
      <c r="BH156" t="s">
        <v>160</v>
      </c>
      <c r="BI156">
        <v>3</v>
      </c>
      <c r="BJ156">
        <v>0.27</v>
      </c>
      <c r="BK156">
        <v>0.75</v>
      </c>
      <c r="BL156">
        <v>7</v>
      </c>
      <c r="BM156" t="s">
        <v>32</v>
      </c>
      <c r="BN156" t="s">
        <v>161</v>
      </c>
      <c r="BO156" t="s">
        <v>162</v>
      </c>
      <c r="BP156">
        <v>1</v>
      </c>
      <c r="BQ156">
        <v>0.09</v>
      </c>
      <c r="BR156">
        <v>0.25</v>
      </c>
      <c r="BS156">
        <v>8</v>
      </c>
      <c r="BT156" t="s">
        <v>32</v>
      </c>
      <c r="BU156" t="s">
        <v>163</v>
      </c>
      <c r="BV156" t="s">
        <v>164</v>
      </c>
      <c r="BW156">
        <v>2</v>
      </c>
      <c r="BX156">
        <v>0.18</v>
      </c>
      <c r="BY156">
        <v>0.5</v>
      </c>
      <c r="BZ156">
        <v>9</v>
      </c>
      <c r="CA156" t="s">
        <v>32</v>
      </c>
      <c r="CB156" t="s">
        <v>165</v>
      </c>
      <c r="CC156" t="s">
        <v>166</v>
      </c>
      <c r="CD156">
        <v>29</v>
      </c>
      <c r="CE156">
        <v>2.61</v>
      </c>
      <c r="CF156">
        <v>7.25</v>
      </c>
      <c r="CG156">
        <v>10</v>
      </c>
      <c r="CH156" t="s">
        <v>32</v>
      </c>
      <c r="CI156" t="s">
        <v>167</v>
      </c>
      <c r="CJ156" t="s">
        <v>168</v>
      </c>
      <c r="CK156">
        <v>7</v>
      </c>
      <c r="CL156">
        <v>0.63</v>
      </c>
      <c r="CM156">
        <v>1.75</v>
      </c>
      <c r="CN156">
        <v>11</v>
      </c>
      <c r="CO156" t="s">
        <v>32</v>
      </c>
      <c r="CP156" t="s">
        <v>169</v>
      </c>
      <c r="CQ156" t="s">
        <v>168</v>
      </c>
      <c r="CR156">
        <v>123</v>
      </c>
      <c r="CS156">
        <v>11.07</v>
      </c>
      <c r="CT156">
        <v>30.75</v>
      </c>
    </row>
    <row r="157" spans="1:98" x14ac:dyDescent="0.15">
      <c r="A157" t="s">
        <v>28</v>
      </c>
      <c r="B157" t="s">
        <v>29</v>
      </c>
      <c r="C157">
        <v>3</v>
      </c>
      <c r="D157" t="s">
        <v>40</v>
      </c>
      <c r="E157">
        <v>38</v>
      </c>
      <c r="F157" t="s">
        <v>66</v>
      </c>
      <c r="G157">
        <v>7</v>
      </c>
      <c r="H157">
        <v>1131</v>
      </c>
      <c r="I157">
        <v>483</v>
      </c>
      <c r="J157">
        <v>42.71</v>
      </c>
      <c r="K157">
        <v>648</v>
      </c>
      <c r="L157">
        <v>57.29</v>
      </c>
      <c r="M157">
        <v>17</v>
      </c>
      <c r="N157">
        <v>1.5</v>
      </c>
      <c r="O157">
        <v>2.62</v>
      </c>
      <c r="P157">
        <v>4</v>
      </c>
      <c r="Q157">
        <v>0.35</v>
      </c>
      <c r="R157">
        <v>0.62</v>
      </c>
      <c r="S157">
        <v>627</v>
      </c>
      <c r="T157">
        <v>55.44</v>
      </c>
      <c r="U157">
        <v>96.76</v>
      </c>
      <c r="V157">
        <v>1</v>
      </c>
      <c r="W157" t="s">
        <v>32</v>
      </c>
      <c r="X157" t="s">
        <v>153</v>
      </c>
      <c r="Y157" t="s">
        <v>154</v>
      </c>
      <c r="Z157">
        <v>21</v>
      </c>
      <c r="AA157">
        <v>1.86</v>
      </c>
      <c r="AB157">
        <v>3.35</v>
      </c>
      <c r="AC157">
        <v>2</v>
      </c>
      <c r="AD157" t="s">
        <v>35</v>
      </c>
      <c r="AE157" t="s">
        <v>36</v>
      </c>
      <c r="AF157" t="s">
        <v>37</v>
      </c>
      <c r="AG157">
        <v>147</v>
      </c>
      <c r="AH157">
        <v>13</v>
      </c>
      <c r="AI157">
        <v>23.44</v>
      </c>
      <c r="AJ157">
        <v>3</v>
      </c>
      <c r="AK157" t="s">
        <v>32</v>
      </c>
      <c r="AL157" t="s">
        <v>33</v>
      </c>
      <c r="AM157" t="s">
        <v>34</v>
      </c>
      <c r="AN157">
        <v>141</v>
      </c>
      <c r="AO157">
        <v>12.47</v>
      </c>
      <c r="AP157">
        <v>22.49</v>
      </c>
      <c r="AQ157">
        <v>4</v>
      </c>
      <c r="AR157" t="s">
        <v>32</v>
      </c>
      <c r="AS157" t="s">
        <v>155</v>
      </c>
      <c r="AT157" t="s">
        <v>156</v>
      </c>
      <c r="AU157">
        <v>24</v>
      </c>
      <c r="AV157">
        <v>2.12</v>
      </c>
      <c r="AW157">
        <v>3.83</v>
      </c>
      <c r="AX157">
        <v>5</v>
      </c>
      <c r="AY157" t="s">
        <v>35</v>
      </c>
      <c r="AZ157" t="s">
        <v>157</v>
      </c>
      <c r="BA157" t="s">
        <v>158</v>
      </c>
      <c r="BB157">
        <v>6</v>
      </c>
      <c r="BC157">
        <v>0.53</v>
      </c>
      <c r="BD157">
        <v>0.96</v>
      </c>
      <c r="BE157">
        <v>6</v>
      </c>
      <c r="BF157" t="s">
        <v>32</v>
      </c>
      <c r="BG157" t="s">
        <v>159</v>
      </c>
      <c r="BH157" t="s">
        <v>160</v>
      </c>
      <c r="BI157">
        <v>9</v>
      </c>
      <c r="BJ157">
        <v>0.8</v>
      </c>
      <c r="BK157">
        <v>1.44</v>
      </c>
      <c r="BL157">
        <v>7</v>
      </c>
      <c r="BM157" t="s">
        <v>32</v>
      </c>
      <c r="BN157" t="s">
        <v>161</v>
      </c>
      <c r="BO157" t="s">
        <v>162</v>
      </c>
      <c r="BP157">
        <v>0</v>
      </c>
      <c r="BQ157">
        <v>0</v>
      </c>
      <c r="BR157">
        <v>0</v>
      </c>
      <c r="BS157">
        <v>8</v>
      </c>
      <c r="BT157" t="s">
        <v>32</v>
      </c>
      <c r="BU157" t="s">
        <v>163</v>
      </c>
      <c r="BV157" t="s">
        <v>164</v>
      </c>
      <c r="BW157">
        <v>7</v>
      </c>
      <c r="BX157">
        <v>0.62</v>
      </c>
      <c r="BY157">
        <v>1.1200000000000001</v>
      </c>
      <c r="BZ157">
        <v>9</v>
      </c>
      <c r="CA157" t="s">
        <v>32</v>
      </c>
      <c r="CB157" t="s">
        <v>165</v>
      </c>
      <c r="CC157" t="s">
        <v>166</v>
      </c>
      <c r="CD157">
        <v>74</v>
      </c>
      <c r="CE157">
        <v>6.54</v>
      </c>
      <c r="CF157">
        <v>11.8</v>
      </c>
      <c r="CG157">
        <v>10</v>
      </c>
      <c r="CH157" t="s">
        <v>32</v>
      </c>
      <c r="CI157" t="s">
        <v>167</v>
      </c>
      <c r="CJ157" t="s">
        <v>168</v>
      </c>
      <c r="CK157">
        <v>19</v>
      </c>
      <c r="CL157">
        <v>1.68</v>
      </c>
      <c r="CM157">
        <v>3.03</v>
      </c>
      <c r="CN157">
        <v>11</v>
      </c>
      <c r="CO157" t="s">
        <v>32</v>
      </c>
      <c r="CP157" t="s">
        <v>169</v>
      </c>
      <c r="CQ157" t="s">
        <v>168</v>
      </c>
      <c r="CR157">
        <v>179</v>
      </c>
      <c r="CS157">
        <v>15.83</v>
      </c>
      <c r="CT157">
        <v>28.55</v>
      </c>
    </row>
    <row r="158" spans="1:98" x14ac:dyDescent="0.15">
      <c r="A158" t="s">
        <v>28</v>
      </c>
      <c r="B158" t="s">
        <v>29</v>
      </c>
      <c r="C158">
        <v>3</v>
      </c>
      <c r="D158" t="s">
        <v>40</v>
      </c>
      <c r="E158">
        <v>38</v>
      </c>
      <c r="F158" t="s">
        <v>66</v>
      </c>
      <c r="G158">
        <v>8</v>
      </c>
      <c r="H158">
        <v>1229</v>
      </c>
      <c r="I158">
        <v>595</v>
      </c>
      <c r="J158">
        <v>48.41</v>
      </c>
      <c r="K158">
        <v>634</v>
      </c>
      <c r="L158">
        <v>51.59</v>
      </c>
      <c r="M158">
        <v>18</v>
      </c>
      <c r="N158">
        <v>1.46</v>
      </c>
      <c r="O158">
        <v>2.84</v>
      </c>
      <c r="P158">
        <v>3</v>
      </c>
      <c r="Q158">
        <v>0.24</v>
      </c>
      <c r="R158">
        <v>0.47</v>
      </c>
      <c r="S158">
        <v>613</v>
      </c>
      <c r="T158">
        <v>49.88</v>
      </c>
      <c r="U158">
        <v>96.69</v>
      </c>
      <c r="V158">
        <v>1</v>
      </c>
      <c r="W158" t="s">
        <v>32</v>
      </c>
      <c r="X158" t="s">
        <v>153</v>
      </c>
      <c r="Y158" t="s">
        <v>154</v>
      </c>
      <c r="Z158">
        <v>17</v>
      </c>
      <c r="AA158">
        <v>1.38</v>
      </c>
      <c r="AB158">
        <v>2.77</v>
      </c>
      <c r="AC158">
        <v>2</v>
      </c>
      <c r="AD158" t="s">
        <v>35</v>
      </c>
      <c r="AE158" t="s">
        <v>36</v>
      </c>
      <c r="AF158" t="s">
        <v>37</v>
      </c>
      <c r="AG158">
        <v>162</v>
      </c>
      <c r="AH158">
        <v>13.18</v>
      </c>
      <c r="AI158">
        <v>26.43</v>
      </c>
      <c r="AJ158">
        <v>3</v>
      </c>
      <c r="AK158" t="s">
        <v>32</v>
      </c>
      <c r="AL158" t="s">
        <v>33</v>
      </c>
      <c r="AM158" t="s">
        <v>34</v>
      </c>
      <c r="AN158">
        <v>125</v>
      </c>
      <c r="AO158">
        <v>10.17</v>
      </c>
      <c r="AP158">
        <v>20.39</v>
      </c>
      <c r="AQ158">
        <v>4</v>
      </c>
      <c r="AR158" t="s">
        <v>32</v>
      </c>
      <c r="AS158" t="s">
        <v>155</v>
      </c>
      <c r="AT158" t="s">
        <v>156</v>
      </c>
      <c r="AU158">
        <v>20</v>
      </c>
      <c r="AV158">
        <v>1.63</v>
      </c>
      <c r="AW158">
        <v>3.26</v>
      </c>
      <c r="AX158">
        <v>5</v>
      </c>
      <c r="AY158" t="s">
        <v>35</v>
      </c>
      <c r="AZ158" t="s">
        <v>157</v>
      </c>
      <c r="BA158" t="s">
        <v>158</v>
      </c>
      <c r="BB158">
        <v>2</v>
      </c>
      <c r="BC158">
        <v>0.16</v>
      </c>
      <c r="BD158">
        <v>0.33</v>
      </c>
      <c r="BE158">
        <v>6</v>
      </c>
      <c r="BF158" t="s">
        <v>32</v>
      </c>
      <c r="BG158" t="s">
        <v>159</v>
      </c>
      <c r="BH158" t="s">
        <v>160</v>
      </c>
      <c r="BI158">
        <v>3</v>
      </c>
      <c r="BJ158">
        <v>0.24</v>
      </c>
      <c r="BK158">
        <v>0.49</v>
      </c>
      <c r="BL158">
        <v>7</v>
      </c>
      <c r="BM158" t="s">
        <v>32</v>
      </c>
      <c r="BN158" t="s">
        <v>161</v>
      </c>
      <c r="BO158" t="s">
        <v>162</v>
      </c>
      <c r="BP158">
        <v>3</v>
      </c>
      <c r="BQ158">
        <v>0.24</v>
      </c>
      <c r="BR158">
        <v>0.49</v>
      </c>
      <c r="BS158">
        <v>8</v>
      </c>
      <c r="BT158" t="s">
        <v>32</v>
      </c>
      <c r="BU158" t="s">
        <v>163</v>
      </c>
      <c r="BV158" t="s">
        <v>164</v>
      </c>
      <c r="BW158">
        <v>3</v>
      </c>
      <c r="BX158">
        <v>0.24</v>
      </c>
      <c r="BY158">
        <v>0.49</v>
      </c>
      <c r="BZ158">
        <v>9</v>
      </c>
      <c r="CA158" t="s">
        <v>32</v>
      </c>
      <c r="CB158" t="s">
        <v>165</v>
      </c>
      <c r="CC158" t="s">
        <v>166</v>
      </c>
      <c r="CD158">
        <v>66</v>
      </c>
      <c r="CE158">
        <v>5.37</v>
      </c>
      <c r="CF158">
        <v>10.77</v>
      </c>
      <c r="CG158">
        <v>10</v>
      </c>
      <c r="CH158" t="s">
        <v>32</v>
      </c>
      <c r="CI158" t="s">
        <v>167</v>
      </c>
      <c r="CJ158" t="s">
        <v>168</v>
      </c>
      <c r="CK158">
        <v>17</v>
      </c>
      <c r="CL158">
        <v>1.38</v>
      </c>
      <c r="CM158">
        <v>2.77</v>
      </c>
      <c r="CN158">
        <v>11</v>
      </c>
      <c r="CO158" t="s">
        <v>32</v>
      </c>
      <c r="CP158" t="s">
        <v>169</v>
      </c>
      <c r="CQ158" t="s">
        <v>168</v>
      </c>
      <c r="CR158">
        <v>195</v>
      </c>
      <c r="CS158">
        <v>15.87</v>
      </c>
      <c r="CT158">
        <v>31.81</v>
      </c>
    </row>
    <row r="159" spans="1:98" x14ac:dyDescent="0.15">
      <c r="A159" t="s">
        <v>28</v>
      </c>
      <c r="B159" t="s">
        <v>29</v>
      </c>
      <c r="C159">
        <v>3</v>
      </c>
      <c r="D159" t="s">
        <v>40</v>
      </c>
      <c r="E159">
        <v>38</v>
      </c>
      <c r="F159" t="s">
        <v>66</v>
      </c>
      <c r="G159">
        <v>9</v>
      </c>
      <c r="H159">
        <v>1144</v>
      </c>
      <c r="I159">
        <v>664</v>
      </c>
      <c r="J159">
        <v>58.04</v>
      </c>
      <c r="K159">
        <v>480</v>
      </c>
      <c r="L159">
        <v>41.96</v>
      </c>
      <c r="M159">
        <v>13</v>
      </c>
      <c r="N159">
        <v>1.1399999999999999</v>
      </c>
      <c r="O159">
        <v>2.71</v>
      </c>
      <c r="P159">
        <v>12</v>
      </c>
      <c r="Q159">
        <v>1.05</v>
      </c>
      <c r="R159">
        <v>2.5</v>
      </c>
      <c r="S159">
        <v>455</v>
      </c>
      <c r="T159">
        <v>39.770000000000003</v>
      </c>
      <c r="U159">
        <v>94.79</v>
      </c>
      <c r="V159">
        <v>1</v>
      </c>
      <c r="W159" t="s">
        <v>32</v>
      </c>
      <c r="X159" t="s">
        <v>153</v>
      </c>
      <c r="Y159" t="s">
        <v>154</v>
      </c>
      <c r="Z159">
        <v>10</v>
      </c>
      <c r="AA159">
        <v>0.87</v>
      </c>
      <c r="AB159">
        <v>2.2000000000000002</v>
      </c>
      <c r="AC159">
        <v>2</v>
      </c>
      <c r="AD159" t="s">
        <v>35</v>
      </c>
      <c r="AE159" t="s">
        <v>36</v>
      </c>
      <c r="AF159" t="s">
        <v>37</v>
      </c>
      <c r="AG159">
        <v>135</v>
      </c>
      <c r="AH159">
        <v>11.8</v>
      </c>
      <c r="AI159">
        <v>29.67</v>
      </c>
      <c r="AJ159">
        <v>3</v>
      </c>
      <c r="AK159" t="s">
        <v>32</v>
      </c>
      <c r="AL159" t="s">
        <v>33</v>
      </c>
      <c r="AM159" t="s">
        <v>34</v>
      </c>
      <c r="AN159">
        <v>74</v>
      </c>
      <c r="AO159">
        <v>6.47</v>
      </c>
      <c r="AP159">
        <v>16.260000000000002</v>
      </c>
      <c r="AQ159">
        <v>4</v>
      </c>
      <c r="AR159" t="s">
        <v>32</v>
      </c>
      <c r="AS159" t="s">
        <v>155</v>
      </c>
      <c r="AT159" t="s">
        <v>156</v>
      </c>
      <c r="AU159">
        <v>17</v>
      </c>
      <c r="AV159">
        <v>1.49</v>
      </c>
      <c r="AW159">
        <v>3.74</v>
      </c>
      <c r="AX159">
        <v>5</v>
      </c>
      <c r="AY159" t="s">
        <v>35</v>
      </c>
      <c r="AZ159" t="s">
        <v>157</v>
      </c>
      <c r="BA159" t="s">
        <v>158</v>
      </c>
      <c r="BB159">
        <v>9</v>
      </c>
      <c r="BC159">
        <v>0.79</v>
      </c>
      <c r="BD159">
        <v>1.98</v>
      </c>
      <c r="BE159">
        <v>6</v>
      </c>
      <c r="BF159" t="s">
        <v>32</v>
      </c>
      <c r="BG159" t="s">
        <v>159</v>
      </c>
      <c r="BH159" t="s">
        <v>160</v>
      </c>
      <c r="BI159">
        <v>3</v>
      </c>
      <c r="BJ159">
        <v>0.26</v>
      </c>
      <c r="BK159">
        <v>0.66</v>
      </c>
      <c r="BL159">
        <v>7</v>
      </c>
      <c r="BM159" t="s">
        <v>32</v>
      </c>
      <c r="BN159" t="s">
        <v>161</v>
      </c>
      <c r="BO159" t="s">
        <v>162</v>
      </c>
      <c r="BP159">
        <v>1</v>
      </c>
      <c r="BQ159">
        <v>0.09</v>
      </c>
      <c r="BR159">
        <v>0.22</v>
      </c>
      <c r="BS159">
        <v>8</v>
      </c>
      <c r="BT159" t="s">
        <v>32</v>
      </c>
      <c r="BU159" t="s">
        <v>163</v>
      </c>
      <c r="BV159" t="s">
        <v>164</v>
      </c>
      <c r="BW159">
        <v>10</v>
      </c>
      <c r="BX159">
        <v>0.87</v>
      </c>
      <c r="BY159">
        <v>2.2000000000000002</v>
      </c>
      <c r="BZ159">
        <v>9</v>
      </c>
      <c r="CA159" t="s">
        <v>32</v>
      </c>
      <c r="CB159" t="s">
        <v>165</v>
      </c>
      <c r="CC159" t="s">
        <v>166</v>
      </c>
      <c r="CD159">
        <v>49</v>
      </c>
      <c r="CE159">
        <v>4.28</v>
      </c>
      <c r="CF159">
        <v>10.77</v>
      </c>
      <c r="CG159">
        <v>10</v>
      </c>
      <c r="CH159" t="s">
        <v>32</v>
      </c>
      <c r="CI159" t="s">
        <v>167</v>
      </c>
      <c r="CJ159" t="s">
        <v>168</v>
      </c>
      <c r="CK159">
        <v>14</v>
      </c>
      <c r="CL159">
        <v>1.22</v>
      </c>
      <c r="CM159">
        <v>3.08</v>
      </c>
      <c r="CN159">
        <v>11</v>
      </c>
      <c r="CO159" t="s">
        <v>32</v>
      </c>
      <c r="CP159" t="s">
        <v>169</v>
      </c>
      <c r="CQ159" t="s">
        <v>168</v>
      </c>
      <c r="CR159">
        <v>133</v>
      </c>
      <c r="CS159">
        <v>11.63</v>
      </c>
      <c r="CT159">
        <v>29.23</v>
      </c>
    </row>
    <row r="160" spans="1:98" x14ac:dyDescent="0.15">
      <c r="A160" t="s">
        <v>28</v>
      </c>
      <c r="B160" t="s">
        <v>29</v>
      </c>
      <c r="C160">
        <v>3</v>
      </c>
      <c r="D160" t="s">
        <v>40</v>
      </c>
      <c r="E160">
        <v>38</v>
      </c>
      <c r="F160" t="s">
        <v>66</v>
      </c>
      <c r="G160">
        <v>10</v>
      </c>
      <c r="H160">
        <v>1236</v>
      </c>
      <c r="I160">
        <v>715</v>
      </c>
      <c r="J160">
        <v>57.85</v>
      </c>
      <c r="K160">
        <v>521</v>
      </c>
      <c r="L160">
        <v>42.15</v>
      </c>
      <c r="M160">
        <v>12</v>
      </c>
      <c r="N160">
        <v>0.97</v>
      </c>
      <c r="O160">
        <v>2.2999999999999998</v>
      </c>
      <c r="P160">
        <v>11</v>
      </c>
      <c r="Q160">
        <v>0.89</v>
      </c>
      <c r="R160">
        <v>2.11</v>
      </c>
      <c r="S160">
        <v>498</v>
      </c>
      <c r="T160">
        <v>40.29</v>
      </c>
      <c r="U160">
        <v>95.59</v>
      </c>
      <c r="V160">
        <v>1</v>
      </c>
      <c r="W160" t="s">
        <v>32</v>
      </c>
      <c r="X160" t="s">
        <v>153</v>
      </c>
      <c r="Y160" t="s">
        <v>154</v>
      </c>
      <c r="Z160">
        <v>9</v>
      </c>
      <c r="AA160">
        <v>0.73</v>
      </c>
      <c r="AB160">
        <v>1.81</v>
      </c>
      <c r="AC160">
        <v>2</v>
      </c>
      <c r="AD160" t="s">
        <v>35</v>
      </c>
      <c r="AE160" t="s">
        <v>36</v>
      </c>
      <c r="AF160" t="s">
        <v>37</v>
      </c>
      <c r="AG160">
        <v>162</v>
      </c>
      <c r="AH160">
        <v>13.11</v>
      </c>
      <c r="AI160">
        <v>32.53</v>
      </c>
      <c r="AJ160">
        <v>3</v>
      </c>
      <c r="AK160" t="s">
        <v>32</v>
      </c>
      <c r="AL160" t="s">
        <v>33</v>
      </c>
      <c r="AM160" t="s">
        <v>34</v>
      </c>
      <c r="AN160">
        <v>77</v>
      </c>
      <c r="AO160">
        <v>6.23</v>
      </c>
      <c r="AP160">
        <v>15.46</v>
      </c>
      <c r="AQ160">
        <v>4</v>
      </c>
      <c r="AR160" t="s">
        <v>32</v>
      </c>
      <c r="AS160" t="s">
        <v>155</v>
      </c>
      <c r="AT160" t="s">
        <v>156</v>
      </c>
      <c r="AU160">
        <v>11</v>
      </c>
      <c r="AV160">
        <v>0.89</v>
      </c>
      <c r="AW160">
        <v>2.21</v>
      </c>
      <c r="AX160">
        <v>5</v>
      </c>
      <c r="AY160" t="s">
        <v>35</v>
      </c>
      <c r="AZ160" t="s">
        <v>157</v>
      </c>
      <c r="BA160" t="s">
        <v>158</v>
      </c>
      <c r="BB160">
        <v>4</v>
      </c>
      <c r="BC160">
        <v>0.32</v>
      </c>
      <c r="BD160">
        <v>0.8</v>
      </c>
      <c r="BE160">
        <v>6</v>
      </c>
      <c r="BF160" t="s">
        <v>32</v>
      </c>
      <c r="BG160" t="s">
        <v>159</v>
      </c>
      <c r="BH160" t="s">
        <v>160</v>
      </c>
      <c r="BI160">
        <v>5</v>
      </c>
      <c r="BJ160">
        <v>0.4</v>
      </c>
      <c r="BK160">
        <v>1</v>
      </c>
      <c r="BL160">
        <v>7</v>
      </c>
      <c r="BM160" t="s">
        <v>32</v>
      </c>
      <c r="BN160" t="s">
        <v>161</v>
      </c>
      <c r="BO160" t="s">
        <v>162</v>
      </c>
      <c r="BP160">
        <v>2</v>
      </c>
      <c r="BQ160">
        <v>0.16</v>
      </c>
      <c r="BR160">
        <v>0.4</v>
      </c>
      <c r="BS160">
        <v>8</v>
      </c>
      <c r="BT160" t="s">
        <v>32</v>
      </c>
      <c r="BU160" t="s">
        <v>163</v>
      </c>
      <c r="BV160" t="s">
        <v>164</v>
      </c>
      <c r="BW160">
        <v>5</v>
      </c>
      <c r="BX160">
        <v>0.4</v>
      </c>
      <c r="BY160">
        <v>1</v>
      </c>
      <c r="BZ160">
        <v>9</v>
      </c>
      <c r="CA160" t="s">
        <v>32</v>
      </c>
      <c r="CB160" t="s">
        <v>165</v>
      </c>
      <c r="CC160" t="s">
        <v>166</v>
      </c>
      <c r="CD160">
        <v>66</v>
      </c>
      <c r="CE160">
        <v>5.34</v>
      </c>
      <c r="CF160">
        <v>13.25</v>
      </c>
      <c r="CG160">
        <v>10</v>
      </c>
      <c r="CH160" t="s">
        <v>32</v>
      </c>
      <c r="CI160" t="s">
        <v>167</v>
      </c>
      <c r="CJ160" t="s">
        <v>168</v>
      </c>
      <c r="CK160">
        <v>16</v>
      </c>
      <c r="CL160">
        <v>1.29</v>
      </c>
      <c r="CM160">
        <v>3.21</v>
      </c>
      <c r="CN160">
        <v>11</v>
      </c>
      <c r="CO160" t="s">
        <v>32</v>
      </c>
      <c r="CP160" t="s">
        <v>169</v>
      </c>
      <c r="CQ160" t="s">
        <v>168</v>
      </c>
      <c r="CR160">
        <v>141</v>
      </c>
      <c r="CS160">
        <v>11.41</v>
      </c>
      <c r="CT160">
        <v>28.31</v>
      </c>
    </row>
    <row r="161" spans="1:98" x14ac:dyDescent="0.15">
      <c r="A161" t="s">
        <v>28</v>
      </c>
      <c r="B161" t="s">
        <v>29</v>
      </c>
      <c r="C161">
        <v>3</v>
      </c>
      <c r="D161" t="s">
        <v>40</v>
      </c>
      <c r="E161">
        <v>38</v>
      </c>
      <c r="F161" t="s">
        <v>66</v>
      </c>
      <c r="G161">
        <v>11</v>
      </c>
      <c r="H161">
        <v>1252</v>
      </c>
      <c r="I161">
        <v>607</v>
      </c>
      <c r="J161">
        <v>48.48</v>
      </c>
      <c r="K161">
        <v>645</v>
      </c>
      <c r="L161">
        <v>51.52</v>
      </c>
      <c r="M161">
        <v>14</v>
      </c>
      <c r="N161">
        <v>1.1200000000000001</v>
      </c>
      <c r="O161">
        <v>2.17</v>
      </c>
      <c r="P161">
        <v>4</v>
      </c>
      <c r="Q161">
        <v>0.32</v>
      </c>
      <c r="R161">
        <v>0.62</v>
      </c>
      <c r="S161">
        <v>627</v>
      </c>
      <c r="T161">
        <v>50.08</v>
      </c>
      <c r="U161">
        <v>97.21</v>
      </c>
      <c r="V161">
        <v>1</v>
      </c>
      <c r="W161" t="s">
        <v>32</v>
      </c>
      <c r="X161" t="s">
        <v>153</v>
      </c>
      <c r="Y161" t="s">
        <v>154</v>
      </c>
      <c r="Z161">
        <v>19</v>
      </c>
      <c r="AA161">
        <v>1.52</v>
      </c>
      <c r="AB161">
        <v>3.03</v>
      </c>
      <c r="AC161">
        <v>2</v>
      </c>
      <c r="AD161" t="s">
        <v>35</v>
      </c>
      <c r="AE161" t="s">
        <v>36</v>
      </c>
      <c r="AF161" t="s">
        <v>37</v>
      </c>
      <c r="AG161">
        <v>172</v>
      </c>
      <c r="AH161">
        <v>13.74</v>
      </c>
      <c r="AI161">
        <v>27.43</v>
      </c>
      <c r="AJ161">
        <v>3</v>
      </c>
      <c r="AK161" t="s">
        <v>32</v>
      </c>
      <c r="AL161" t="s">
        <v>33</v>
      </c>
      <c r="AM161" t="s">
        <v>34</v>
      </c>
      <c r="AN161">
        <v>127</v>
      </c>
      <c r="AO161">
        <v>10.14</v>
      </c>
      <c r="AP161">
        <v>20.260000000000002</v>
      </c>
      <c r="AQ161">
        <v>4</v>
      </c>
      <c r="AR161" t="s">
        <v>32</v>
      </c>
      <c r="AS161" t="s">
        <v>155</v>
      </c>
      <c r="AT161" t="s">
        <v>156</v>
      </c>
      <c r="AU161">
        <v>25</v>
      </c>
      <c r="AV161">
        <v>2</v>
      </c>
      <c r="AW161">
        <v>3.99</v>
      </c>
      <c r="AX161">
        <v>5</v>
      </c>
      <c r="AY161" t="s">
        <v>35</v>
      </c>
      <c r="AZ161" t="s">
        <v>157</v>
      </c>
      <c r="BA161" t="s">
        <v>158</v>
      </c>
      <c r="BB161">
        <v>3</v>
      </c>
      <c r="BC161">
        <v>0.24</v>
      </c>
      <c r="BD161">
        <v>0.48</v>
      </c>
      <c r="BE161">
        <v>6</v>
      </c>
      <c r="BF161" t="s">
        <v>32</v>
      </c>
      <c r="BG161" t="s">
        <v>159</v>
      </c>
      <c r="BH161" t="s">
        <v>160</v>
      </c>
      <c r="BI161">
        <v>3</v>
      </c>
      <c r="BJ161">
        <v>0.24</v>
      </c>
      <c r="BK161">
        <v>0.48</v>
      </c>
      <c r="BL161">
        <v>7</v>
      </c>
      <c r="BM161" t="s">
        <v>32</v>
      </c>
      <c r="BN161" t="s">
        <v>161</v>
      </c>
      <c r="BO161" t="s">
        <v>162</v>
      </c>
      <c r="BP161">
        <v>0</v>
      </c>
      <c r="BQ161">
        <v>0</v>
      </c>
      <c r="BR161">
        <v>0</v>
      </c>
      <c r="BS161">
        <v>8</v>
      </c>
      <c r="BT161" t="s">
        <v>32</v>
      </c>
      <c r="BU161" t="s">
        <v>163</v>
      </c>
      <c r="BV161" t="s">
        <v>164</v>
      </c>
      <c r="BW161">
        <v>3</v>
      </c>
      <c r="BX161">
        <v>0.24</v>
      </c>
      <c r="BY161">
        <v>0.48</v>
      </c>
      <c r="BZ161">
        <v>9</v>
      </c>
      <c r="CA161" t="s">
        <v>32</v>
      </c>
      <c r="CB161" t="s">
        <v>165</v>
      </c>
      <c r="CC161" t="s">
        <v>166</v>
      </c>
      <c r="CD161">
        <v>82</v>
      </c>
      <c r="CE161">
        <v>6.55</v>
      </c>
      <c r="CF161">
        <v>13.08</v>
      </c>
      <c r="CG161">
        <v>10</v>
      </c>
      <c r="CH161" t="s">
        <v>32</v>
      </c>
      <c r="CI161" t="s">
        <v>167</v>
      </c>
      <c r="CJ161" t="s">
        <v>168</v>
      </c>
      <c r="CK161">
        <v>15</v>
      </c>
      <c r="CL161">
        <v>1.2</v>
      </c>
      <c r="CM161">
        <v>2.39</v>
      </c>
      <c r="CN161">
        <v>11</v>
      </c>
      <c r="CO161" t="s">
        <v>32</v>
      </c>
      <c r="CP161" t="s">
        <v>169</v>
      </c>
      <c r="CQ161" t="s">
        <v>168</v>
      </c>
      <c r="CR161">
        <v>178</v>
      </c>
      <c r="CS161">
        <v>14.22</v>
      </c>
      <c r="CT161">
        <v>28.39</v>
      </c>
    </row>
    <row r="162" spans="1:98" x14ac:dyDescent="0.15">
      <c r="A162" t="s">
        <v>28</v>
      </c>
      <c r="B162" t="s">
        <v>29</v>
      </c>
      <c r="C162">
        <v>3</v>
      </c>
      <c r="D162" t="s">
        <v>40</v>
      </c>
      <c r="E162">
        <v>38</v>
      </c>
      <c r="F162" t="s">
        <v>66</v>
      </c>
      <c r="G162">
        <v>12</v>
      </c>
      <c r="H162">
        <v>1210</v>
      </c>
      <c r="I162">
        <v>699</v>
      </c>
      <c r="J162">
        <v>57.77</v>
      </c>
      <c r="K162">
        <v>511</v>
      </c>
      <c r="L162">
        <v>42.23</v>
      </c>
      <c r="M162">
        <v>19</v>
      </c>
      <c r="N162">
        <v>1.57</v>
      </c>
      <c r="O162">
        <v>3.72</v>
      </c>
      <c r="P162">
        <v>19</v>
      </c>
      <c r="Q162">
        <v>1.57</v>
      </c>
      <c r="R162">
        <v>3.72</v>
      </c>
      <c r="S162">
        <v>473</v>
      </c>
      <c r="T162">
        <v>39.090000000000003</v>
      </c>
      <c r="U162">
        <v>92.56</v>
      </c>
      <c r="V162">
        <v>1</v>
      </c>
      <c r="W162" t="s">
        <v>32</v>
      </c>
      <c r="X162" t="s">
        <v>153</v>
      </c>
      <c r="Y162" t="s">
        <v>154</v>
      </c>
      <c r="Z162">
        <v>14</v>
      </c>
      <c r="AA162">
        <v>1.1599999999999999</v>
      </c>
      <c r="AB162">
        <v>2.96</v>
      </c>
      <c r="AC162">
        <v>2</v>
      </c>
      <c r="AD162" t="s">
        <v>35</v>
      </c>
      <c r="AE162" t="s">
        <v>36</v>
      </c>
      <c r="AF162" t="s">
        <v>37</v>
      </c>
      <c r="AG162">
        <v>154</v>
      </c>
      <c r="AH162">
        <v>12.73</v>
      </c>
      <c r="AI162">
        <v>32.56</v>
      </c>
      <c r="AJ162">
        <v>3</v>
      </c>
      <c r="AK162" t="s">
        <v>32</v>
      </c>
      <c r="AL162" t="s">
        <v>33</v>
      </c>
      <c r="AM162" t="s">
        <v>34</v>
      </c>
      <c r="AN162">
        <v>75</v>
      </c>
      <c r="AO162">
        <v>6.2</v>
      </c>
      <c r="AP162">
        <v>15.86</v>
      </c>
      <c r="AQ162">
        <v>4</v>
      </c>
      <c r="AR162" t="s">
        <v>32</v>
      </c>
      <c r="AS162" t="s">
        <v>155</v>
      </c>
      <c r="AT162" t="s">
        <v>156</v>
      </c>
      <c r="AU162">
        <v>21</v>
      </c>
      <c r="AV162">
        <v>1.74</v>
      </c>
      <c r="AW162">
        <v>4.4400000000000004</v>
      </c>
      <c r="AX162">
        <v>5</v>
      </c>
      <c r="AY162" t="s">
        <v>35</v>
      </c>
      <c r="AZ162" t="s">
        <v>157</v>
      </c>
      <c r="BA162" t="s">
        <v>158</v>
      </c>
      <c r="BB162">
        <v>11</v>
      </c>
      <c r="BC162">
        <v>0.91</v>
      </c>
      <c r="BD162">
        <v>2.33</v>
      </c>
      <c r="BE162">
        <v>6</v>
      </c>
      <c r="BF162" t="s">
        <v>32</v>
      </c>
      <c r="BG162" t="s">
        <v>159</v>
      </c>
      <c r="BH162" t="s">
        <v>160</v>
      </c>
      <c r="BI162">
        <v>11</v>
      </c>
      <c r="BJ162">
        <v>0.91</v>
      </c>
      <c r="BK162">
        <v>2.33</v>
      </c>
      <c r="BL162">
        <v>7</v>
      </c>
      <c r="BM162" t="s">
        <v>32</v>
      </c>
      <c r="BN162" t="s">
        <v>161</v>
      </c>
      <c r="BO162" t="s">
        <v>162</v>
      </c>
      <c r="BP162">
        <v>3</v>
      </c>
      <c r="BQ162">
        <v>0.25</v>
      </c>
      <c r="BR162">
        <v>0.63</v>
      </c>
      <c r="BS162">
        <v>8</v>
      </c>
      <c r="BT162" t="s">
        <v>32</v>
      </c>
      <c r="BU162" t="s">
        <v>163</v>
      </c>
      <c r="BV162" t="s">
        <v>164</v>
      </c>
      <c r="BW162">
        <v>5</v>
      </c>
      <c r="BX162">
        <v>0.41</v>
      </c>
      <c r="BY162">
        <v>1.06</v>
      </c>
      <c r="BZ162">
        <v>9</v>
      </c>
      <c r="CA162" t="s">
        <v>32</v>
      </c>
      <c r="CB162" t="s">
        <v>165</v>
      </c>
      <c r="CC162" t="s">
        <v>166</v>
      </c>
      <c r="CD162">
        <v>47</v>
      </c>
      <c r="CE162">
        <v>3.88</v>
      </c>
      <c r="CF162">
        <v>9.94</v>
      </c>
      <c r="CG162">
        <v>10</v>
      </c>
      <c r="CH162" t="s">
        <v>32</v>
      </c>
      <c r="CI162" t="s">
        <v>167</v>
      </c>
      <c r="CJ162" t="s">
        <v>168</v>
      </c>
      <c r="CK162">
        <v>15</v>
      </c>
      <c r="CL162">
        <v>1.24</v>
      </c>
      <c r="CM162">
        <v>3.17</v>
      </c>
      <c r="CN162">
        <v>11</v>
      </c>
      <c r="CO162" t="s">
        <v>32</v>
      </c>
      <c r="CP162" t="s">
        <v>169</v>
      </c>
      <c r="CQ162" t="s">
        <v>168</v>
      </c>
      <c r="CR162">
        <v>117</v>
      </c>
      <c r="CS162">
        <v>9.67</v>
      </c>
      <c r="CT162">
        <v>24.74</v>
      </c>
    </row>
    <row r="163" spans="1:98" x14ac:dyDescent="0.15">
      <c r="A163" t="s">
        <v>28</v>
      </c>
      <c r="B163" t="s">
        <v>29</v>
      </c>
      <c r="C163">
        <v>3</v>
      </c>
      <c r="D163" t="s">
        <v>40</v>
      </c>
      <c r="E163">
        <v>38</v>
      </c>
      <c r="F163" t="s">
        <v>66</v>
      </c>
      <c r="G163">
        <v>13</v>
      </c>
      <c r="H163">
        <v>1240</v>
      </c>
      <c r="I163">
        <v>643</v>
      </c>
      <c r="J163">
        <v>51.85</v>
      </c>
      <c r="K163">
        <v>597</v>
      </c>
      <c r="L163">
        <v>48.15</v>
      </c>
      <c r="M163">
        <v>16</v>
      </c>
      <c r="N163">
        <v>1.29</v>
      </c>
      <c r="O163">
        <v>2.68</v>
      </c>
      <c r="P163">
        <v>6</v>
      </c>
      <c r="Q163">
        <v>0.48</v>
      </c>
      <c r="R163">
        <v>1.01</v>
      </c>
      <c r="S163">
        <v>575</v>
      </c>
      <c r="T163">
        <v>46.37</v>
      </c>
      <c r="U163">
        <v>96.31</v>
      </c>
      <c r="V163">
        <v>1</v>
      </c>
      <c r="W163" t="s">
        <v>32</v>
      </c>
      <c r="X163" t="s">
        <v>153</v>
      </c>
      <c r="Y163" t="s">
        <v>154</v>
      </c>
      <c r="Z163">
        <v>17</v>
      </c>
      <c r="AA163">
        <v>1.37</v>
      </c>
      <c r="AB163">
        <v>2.96</v>
      </c>
      <c r="AC163">
        <v>2</v>
      </c>
      <c r="AD163" t="s">
        <v>35</v>
      </c>
      <c r="AE163" t="s">
        <v>36</v>
      </c>
      <c r="AF163" t="s">
        <v>37</v>
      </c>
      <c r="AG163">
        <v>140</v>
      </c>
      <c r="AH163">
        <v>11.29</v>
      </c>
      <c r="AI163">
        <v>24.35</v>
      </c>
      <c r="AJ163">
        <v>3</v>
      </c>
      <c r="AK163" t="s">
        <v>32</v>
      </c>
      <c r="AL163" t="s">
        <v>33</v>
      </c>
      <c r="AM163" t="s">
        <v>34</v>
      </c>
      <c r="AN163">
        <v>107</v>
      </c>
      <c r="AO163">
        <v>8.6300000000000008</v>
      </c>
      <c r="AP163">
        <v>18.61</v>
      </c>
      <c r="AQ163">
        <v>4</v>
      </c>
      <c r="AR163" t="s">
        <v>32</v>
      </c>
      <c r="AS163" t="s">
        <v>155</v>
      </c>
      <c r="AT163" t="s">
        <v>156</v>
      </c>
      <c r="AU163">
        <v>27</v>
      </c>
      <c r="AV163">
        <v>2.1800000000000002</v>
      </c>
      <c r="AW163">
        <v>4.7</v>
      </c>
      <c r="AX163">
        <v>5</v>
      </c>
      <c r="AY163" t="s">
        <v>35</v>
      </c>
      <c r="AZ163" t="s">
        <v>157</v>
      </c>
      <c r="BA163" t="s">
        <v>158</v>
      </c>
      <c r="BB163">
        <v>5</v>
      </c>
      <c r="BC163">
        <v>0.4</v>
      </c>
      <c r="BD163">
        <v>0.87</v>
      </c>
      <c r="BE163">
        <v>6</v>
      </c>
      <c r="BF163" t="s">
        <v>32</v>
      </c>
      <c r="BG163" t="s">
        <v>159</v>
      </c>
      <c r="BH163" t="s">
        <v>160</v>
      </c>
      <c r="BI163">
        <v>7</v>
      </c>
      <c r="BJ163">
        <v>0.56000000000000005</v>
      </c>
      <c r="BK163">
        <v>1.22</v>
      </c>
      <c r="BL163">
        <v>7</v>
      </c>
      <c r="BM163" t="s">
        <v>32</v>
      </c>
      <c r="BN163" t="s">
        <v>161</v>
      </c>
      <c r="BO163" t="s">
        <v>162</v>
      </c>
      <c r="BP163">
        <v>0</v>
      </c>
      <c r="BQ163">
        <v>0</v>
      </c>
      <c r="BR163">
        <v>0</v>
      </c>
      <c r="BS163">
        <v>8</v>
      </c>
      <c r="BT163" t="s">
        <v>32</v>
      </c>
      <c r="BU163" t="s">
        <v>163</v>
      </c>
      <c r="BV163" t="s">
        <v>164</v>
      </c>
      <c r="BW163">
        <v>7</v>
      </c>
      <c r="BX163">
        <v>0.56000000000000005</v>
      </c>
      <c r="BY163">
        <v>1.22</v>
      </c>
      <c r="BZ163">
        <v>9</v>
      </c>
      <c r="CA163" t="s">
        <v>32</v>
      </c>
      <c r="CB163" t="s">
        <v>165</v>
      </c>
      <c r="CC163" t="s">
        <v>166</v>
      </c>
      <c r="CD163">
        <v>81</v>
      </c>
      <c r="CE163">
        <v>6.53</v>
      </c>
      <c r="CF163">
        <v>14.09</v>
      </c>
      <c r="CG163">
        <v>10</v>
      </c>
      <c r="CH163" t="s">
        <v>32</v>
      </c>
      <c r="CI163" t="s">
        <v>167</v>
      </c>
      <c r="CJ163" t="s">
        <v>168</v>
      </c>
      <c r="CK163">
        <v>26</v>
      </c>
      <c r="CL163">
        <v>2.1</v>
      </c>
      <c r="CM163">
        <v>4.5199999999999996</v>
      </c>
      <c r="CN163">
        <v>11</v>
      </c>
      <c r="CO163" t="s">
        <v>32</v>
      </c>
      <c r="CP163" t="s">
        <v>169</v>
      </c>
      <c r="CQ163" t="s">
        <v>168</v>
      </c>
      <c r="CR163">
        <v>158</v>
      </c>
      <c r="CS163">
        <v>12.74</v>
      </c>
      <c r="CT163">
        <v>27.48</v>
      </c>
    </row>
    <row r="164" spans="1:98" x14ac:dyDescent="0.15">
      <c r="A164" t="s">
        <v>28</v>
      </c>
      <c r="B164" t="s">
        <v>29</v>
      </c>
      <c r="C164">
        <v>3</v>
      </c>
      <c r="D164" t="s">
        <v>40</v>
      </c>
      <c r="E164">
        <v>38</v>
      </c>
      <c r="F164" t="s">
        <v>66</v>
      </c>
      <c r="G164">
        <v>14</v>
      </c>
      <c r="H164">
        <v>1304</v>
      </c>
      <c r="I164">
        <v>633</v>
      </c>
      <c r="J164">
        <v>48.54</v>
      </c>
      <c r="K164">
        <v>671</v>
      </c>
      <c r="L164">
        <v>51.46</v>
      </c>
      <c r="M164">
        <v>22</v>
      </c>
      <c r="N164">
        <v>1.69</v>
      </c>
      <c r="O164">
        <v>3.28</v>
      </c>
      <c r="P164">
        <v>6</v>
      </c>
      <c r="Q164">
        <v>0.46</v>
      </c>
      <c r="R164">
        <v>0.89</v>
      </c>
      <c r="S164">
        <v>643</v>
      </c>
      <c r="T164">
        <v>49.31</v>
      </c>
      <c r="U164">
        <v>95.83</v>
      </c>
      <c r="V164">
        <v>1</v>
      </c>
      <c r="W164" t="s">
        <v>32</v>
      </c>
      <c r="X164" t="s">
        <v>153</v>
      </c>
      <c r="Y164" t="s">
        <v>154</v>
      </c>
      <c r="Z164">
        <v>19</v>
      </c>
      <c r="AA164">
        <v>1.46</v>
      </c>
      <c r="AB164">
        <v>2.95</v>
      </c>
      <c r="AC164">
        <v>2</v>
      </c>
      <c r="AD164" t="s">
        <v>35</v>
      </c>
      <c r="AE164" t="s">
        <v>36</v>
      </c>
      <c r="AF164" t="s">
        <v>37</v>
      </c>
      <c r="AG164">
        <v>196</v>
      </c>
      <c r="AH164">
        <v>15.03</v>
      </c>
      <c r="AI164">
        <v>30.48</v>
      </c>
      <c r="AJ164">
        <v>3</v>
      </c>
      <c r="AK164" t="s">
        <v>32</v>
      </c>
      <c r="AL164" t="s">
        <v>33</v>
      </c>
      <c r="AM164" t="s">
        <v>34</v>
      </c>
      <c r="AN164">
        <v>98</v>
      </c>
      <c r="AO164">
        <v>7.52</v>
      </c>
      <c r="AP164">
        <v>15.24</v>
      </c>
      <c r="AQ164">
        <v>4</v>
      </c>
      <c r="AR164" t="s">
        <v>32</v>
      </c>
      <c r="AS164" t="s">
        <v>155</v>
      </c>
      <c r="AT164" t="s">
        <v>156</v>
      </c>
      <c r="AU164">
        <v>16</v>
      </c>
      <c r="AV164">
        <v>1.23</v>
      </c>
      <c r="AW164">
        <v>2.4900000000000002</v>
      </c>
      <c r="AX164">
        <v>5</v>
      </c>
      <c r="AY164" t="s">
        <v>35</v>
      </c>
      <c r="AZ164" t="s">
        <v>157</v>
      </c>
      <c r="BA164" t="s">
        <v>158</v>
      </c>
      <c r="BB164">
        <v>4</v>
      </c>
      <c r="BC164">
        <v>0.31</v>
      </c>
      <c r="BD164">
        <v>0.62</v>
      </c>
      <c r="BE164">
        <v>6</v>
      </c>
      <c r="BF164" t="s">
        <v>32</v>
      </c>
      <c r="BG164" t="s">
        <v>159</v>
      </c>
      <c r="BH164" t="s">
        <v>160</v>
      </c>
      <c r="BI164">
        <v>5</v>
      </c>
      <c r="BJ164">
        <v>0.38</v>
      </c>
      <c r="BK164">
        <v>0.78</v>
      </c>
      <c r="BL164">
        <v>7</v>
      </c>
      <c r="BM164" t="s">
        <v>32</v>
      </c>
      <c r="BN164" t="s">
        <v>161</v>
      </c>
      <c r="BO164" t="s">
        <v>162</v>
      </c>
      <c r="BP164">
        <v>3</v>
      </c>
      <c r="BQ164">
        <v>0.23</v>
      </c>
      <c r="BR164">
        <v>0.47</v>
      </c>
      <c r="BS164">
        <v>8</v>
      </c>
      <c r="BT164" t="s">
        <v>32</v>
      </c>
      <c r="BU164" t="s">
        <v>163</v>
      </c>
      <c r="BV164" t="s">
        <v>164</v>
      </c>
      <c r="BW164">
        <v>5</v>
      </c>
      <c r="BX164">
        <v>0.38</v>
      </c>
      <c r="BY164">
        <v>0.78</v>
      </c>
      <c r="BZ164">
        <v>9</v>
      </c>
      <c r="CA164" t="s">
        <v>32</v>
      </c>
      <c r="CB164" t="s">
        <v>165</v>
      </c>
      <c r="CC164" t="s">
        <v>166</v>
      </c>
      <c r="CD164">
        <v>96</v>
      </c>
      <c r="CE164">
        <v>7.36</v>
      </c>
      <c r="CF164">
        <v>14.93</v>
      </c>
      <c r="CG164">
        <v>10</v>
      </c>
      <c r="CH164" t="s">
        <v>32</v>
      </c>
      <c r="CI164" t="s">
        <v>167</v>
      </c>
      <c r="CJ164" t="s">
        <v>168</v>
      </c>
      <c r="CK164">
        <v>30</v>
      </c>
      <c r="CL164">
        <v>2.2999999999999998</v>
      </c>
      <c r="CM164">
        <v>4.67</v>
      </c>
      <c r="CN164">
        <v>11</v>
      </c>
      <c r="CO164" t="s">
        <v>32</v>
      </c>
      <c r="CP164" t="s">
        <v>169</v>
      </c>
      <c r="CQ164" t="s">
        <v>168</v>
      </c>
      <c r="CR164">
        <v>171</v>
      </c>
      <c r="CS164">
        <v>13.11</v>
      </c>
      <c r="CT164">
        <v>26.59</v>
      </c>
    </row>
    <row r="165" spans="1:98" x14ac:dyDescent="0.15">
      <c r="A165" t="s">
        <v>28</v>
      </c>
      <c r="B165" t="s">
        <v>29</v>
      </c>
      <c r="C165">
        <v>3</v>
      </c>
      <c r="D165" t="s">
        <v>40</v>
      </c>
      <c r="E165">
        <v>38</v>
      </c>
      <c r="F165" t="s">
        <v>66</v>
      </c>
      <c r="G165">
        <v>15</v>
      </c>
      <c r="H165">
        <v>1168</v>
      </c>
      <c r="I165">
        <v>597</v>
      </c>
      <c r="J165">
        <v>51.11</v>
      </c>
      <c r="K165">
        <v>571</v>
      </c>
      <c r="L165">
        <v>48.89</v>
      </c>
      <c r="M165">
        <v>14</v>
      </c>
      <c r="N165">
        <v>1.2</v>
      </c>
      <c r="O165">
        <v>2.4500000000000002</v>
      </c>
      <c r="P165">
        <v>4</v>
      </c>
      <c r="Q165">
        <v>0.34</v>
      </c>
      <c r="R165">
        <v>0.7</v>
      </c>
      <c r="S165">
        <v>553</v>
      </c>
      <c r="T165">
        <v>47.35</v>
      </c>
      <c r="U165">
        <v>96.85</v>
      </c>
      <c r="V165">
        <v>1</v>
      </c>
      <c r="W165" t="s">
        <v>32</v>
      </c>
      <c r="X165" t="s">
        <v>153</v>
      </c>
      <c r="Y165" t="s">
        <v>154</v>
      </c>
      <c r="Z165">
        <v>17</v>
      </c>
      <c r="AA165">
        <v>1.46</v>
      </c>
      <c r="AB165">
        <v>3.07</v>
      </c>
      <c r="AC165">
        <v>2</v>
      </c>
      <c r="AD165" t="s">
        <v>35</v>
      </c>
      <c r="AE165" t="s">
        <v>36</v>
      </c>
      <c r="AF165" t="s">
        <v>37</v>
      </c>
      <c r="AG165">
        <v>107</v>
      </c>
      <c r="AH165">
        <v>9.16</v>
      </c>
      <c r="AI165">
        <v>19.350000000000001</v>
      </c>
      <c r="AJ165">
        <v>3</v>
      </c>
      <c r="AK165" t="s">
        <v>32</v>
      </c>
      <c r="AL165" t="s">
        <v>33</v>
      </c>
      <c r="AM165" t="s">
        <v>34</v>
      </c>
      <c r="AN165">
        <v>99</v>
      </c>
      <c r="AO165">
        <v>8.48</v>
      </c>
      <c r="AP165">
        <v>17.899999999999999</v>
      </c>
      <c r="AQ165">
        <v>4</v>
      </c>
      <c r="AR165" t="s">
        <v>32</v>
      </c>
      <c r="AS165" t="s">
        <v>155</v>
      </c>
      <c r="AT165" t="s">
        <v>156</v>
      </c>
      <c r="AU165">
        <v>22</v>
      </c>
      <c r="AV165">
        <v>1.88</v>
      </c>
      <c r="AW165">
        <v>3.98</v>
      </c>
      <c r="AX165">
        <v>5</v>
      </c>
      <c r="AY165" t="s">
        <v>35</v>
      </c>
      <c r="AZ165" t="s">
        <v>157</v>
      </c>
      <c r="BA165" t="s">
        <v>158</v>
      </c>
      <c r="BB165">
        <v>6</v>
      </c>
      <c r="BC165">
        <v>0.51</v>
      </c>
      <c r="BD165">
        <v>1.08</v>
      </c>
      <c r="BE165">
        <v>6</v>
      </c>
      <c r="BF165" t="s">
        <v>32</v>
      </c>
      <c r="BG165" t="s">
        <v>159</v>
      </c>
      <c r="BH165" t="s">
        <v>160</v>
      </c>
      <c r="BI165">
        <v>5</v>
      </c>
      <c r="BJ165">
        <v>0.43</v>
      </c>
      <c r="BK165">
        <v>0.9</v>
      </c>
      <c r="BL165">
        <v>7</v>
      </c>
      <c r="BM165" t="s">
        <v>32</v>
      </c>
      <c r="BN165" t="s">
        <v>161</v>
      </c>
      <c r="BO165" t="s">
        <v>162</v>
      </c>
      <c r="BP165">
        <v>0</v>
      </c>
      <c r="BQ165">
        <v>0</v>
      </c>
      <c r="BR165">
        <v>0</v>
      </c>
      <c r="BS165">
        <v>8</v>
      </c>
      <c r="BT165" t="s">
        <v>32</v>
      </c>
      <c r="BU165" t="s">
        <v>163</v>
      </c>
      <c r="BV165" t="s">
        <v>164</v>
      </c>
      <c r="BW165">
        <v>7</v>
      </c>
      <c r="BX165">
        <v>0.6</v>
      </c>
      <c r="BY165">
        <v>1.27</v>
      </c>
      <c r="BZ165">
        <v>9</v>
      </c>
      <c r="CA165" t="s">
        <v>32</v>
      </c>
      <c r="CB165" t="s">
        <v>165</v>
      </c>
      <c r="CC165" t="s">
        <v>166</v>
      </c>
      <c r="CD165">
        <v>68</v>
      </c>
      <c r="CE165">
        <v>5.82</v>
      </c>
      <c r="CF165">
        <v>12.3</v>
      </c>
      <c r="CG165">
        <v>10</v>
      </c>
      <c r="CH165" t="s">
        <v>32</v>
      </c>
      <c r="CI165" t="s">
        <v>167</v>
      </c>
      <c r="CJ165" t="s">
        <v>168</v>
      </c>
      <c r="CK165">
        <v>23</v>
      </c>
      <c r="CL165">
        <v>1.97</v>
      </c>
      <c r="CM165">
        <v>4.16</v>
      </c>
      <c r="CN165">
        <v>11</v>
      </c>
      <c r="CO165" t="s">
        <v>32</v>
      </c>
      <c r="CP165" t="s">
        <v>169</v>
      </c>
      <c r="CQ165" t="s">
        <v>168</v>
      </c>
      <c r="CR165">
        <v>199</v>
      </c>
      <c r="CS165">
        <v>17.04</v>
      </c>
      <c r="CT165">
        <v>35.99</v>
      </c>
    </row>
    <row r="166" spans="1:98" x14ac:dyDescent="0.15">
      <c r="A166" t="s">
        <v>28</v>
      </c>
      <c r="B166" t="s">
        <v>29</v>
      </c>
      <c r="C166">
        <v>2</v>
      </c>
      <c r="D166" t="s">
        <v>49</v>
      </c>
      <c r="E166">
        <v>39</v>
      </c>
      <c r="F166" t="s">
        <v>67</v>
      </c>
      <c r="G166">
        <v>1</v>
      </c>
      <c r="H166">
        <v>227</v>
      </c>
      <c r="I166">
        <v>109</v>
      </c>
      <c r="J166">
        <v>48.02</v>
      </c>
      <c r="K166">
        <v>118</v>
      </c>
      <c r="L166">
        <v>51.98</v>
      </c>
      <c r="M166">
        <v>4</v>
      </c>
      <c r="N166">
        <v>1.76</v>
      </c>
      <c r="O166">
        <v>3.39</v>
      </c>
      <c r="P166">
        <v>6</v>
      </c>
      <c r="Q166">
        <v>2.64</v>
      </c>
      <c r="R166">
        <v>5.08</v>
      </c>
      <c r="S166">
        <v>108</v>
      </c>
      <c r="T166">
        <v>47.58</v>
      </c>
      <c r="U166">
        <v>91.53</v>
      </c>
      <c r="V166">
        <v>1</v>
      </c>
      <c r="W166" t="s">
        <v>32</v>
      </c>
      <c r="X166" t="s">
        <v>153</v>
      </c>
      <c r="Y166" t="s">
        <v>154</v>
      </c>
      <c r="Z166">
        <v>4</v>
      </c>
      <c r="AA166">
        <v>1.76</v>
      </c>
      <c r="AB166">
        <v>3.7</v>
      </c>
      <c r="AC166">
        <v>2</v>
      </c>
      <c r="AD166" t="s">
        <v>35</v>
      </c>
      <c r="AE166" t="s">
        <v>36</v>
      </c>
      <c r="AF166" t="s">
        <v>37</v>
      </c>
      <c r="AG166">
        <v>32</v>
      </c>
      <c r="AH166">
        <v>14.1</v>
      </c>
      <c r="AI166">
        <v>29.63</v>
      </c>
      <c r="AJ166">
        <v>3</v>
      </c>
      <c r="AK166" t="s">
        <v>32</v>
      </c>
      <c r="AL166" t="s">
        <v>33</v>
      </c>
      <c r="AM166" t="s">
        <v>34</v>
      </c>
      <c r="AN166">
        <v>12</v>
      </c>
      <c r="AO166">
        <v>5.29</v>
      </c>
      <c r="AP166">
        <v>11.11</v>
      </c>
      <c r="AQ166">
        <v>4</v>
      </c>
      <c r="AR166" t="s">
        <v>32</v>
      </c>
      <c r="AS166" t="s">
        <v>155</v>
      </c>
      <c r="AT166" t="s">
        <v>156</v>
      </c>
      <c r="AU166">
        <v>3</v>
      </c>
      <c r="AV166">
        <v>1.32</v>
      </c>
      <c r="AW166">
        <v>2.78</v>
      </c>
      <c r="AX166">
        <v>5</v>
      </c>
      <c r="AY166" t="s">
        <v>35</v>
      </c>
      <c r="AZ166" t="s">
        <v>157</v>
      </c>
      <c r="BA166" t="s">
        <v>158</v>
      </c>
      <c r="BB166">
        <v>4</v>
      </c>
      <c r="BC166">
        <v>1.76</v>
      </c>
      <c r="BD166">
        <v>3.7</v>
      </c>
      <c r="BE166">
        <v>6</v>
      </c>
      <c r="BF166" t="s">
        <v>32</v>
      </c>
      <c r="BG166" t="s">
        <v>159</v>
      </c>
      <c r="BH166" t="s">
        <v>160</v>
      </c>
      <c r="BI166">
        <v>1</v>
      </c>
      <c r="BJ166">
        <v>0.44</v>
      </c>
      <c r="BK166">
        <v>0.93</v>
      </c>
      <c r="BL166">
        <v>7</v>
      </c>
      <c r="BM166" t="s">
        <v>32</v>
      </c>
      <c r="BN166" t="s">
        <v>161</v>
      </c>
      <c r="BO166" t="s">
        <v>162</v>
      </c>
      <c r="BP166">
        <v>1</v>
      </c>
      <c r="BQ166">
        <v>0.44</v>
      </c>
      <c r="BR166">
        <v>0.93</v>
      </c>
      <c r="BS166">
        <v>8</v>
      </c>
      <c r="BT166" t="s">
        <v>32</v>
      </c>
      <c r="BU166" t="s">
        <v>163</v>
      </c>
      <c r="BV166" t="s">
        <v>164</v>
      </c>
      <c r="BW166">
        <v>0</v>
      </c>
      <c r="BX166">
        <v>0</v>
      </c>
      <c r="BY166">
        <v>0</v>
      </c>
      <c r="BZ166">
        <v>9</v>
      </c>
      <c r="CA166" t="s">
        <v>32</v>
      </c>
      <c r="CB166" t="s">
        <v>165</v>
      </c>
      <c r="CC166" t="s">
        <v>166</v>
      </c>
      <c r="CD166">
        <v>1</v>
      </c>
      <c r="CE166">
        <v>0.44</v>
      </c>
      <c r="CF166">
        <v>0.93</v>
      </c>
      <c r="CG166">
        <v>10</v>
      </c>
      <c r="CH166" t="s">
        <v>32</v>
      </c>
      <c r="CI166" t="s">
        <v>167</v>
      </c>
      <c r="CJ166" t="s">
        <v>168</v>
      </c>
      <c r="CK166">
        <v>0</v>
      </c>
      <c r="CL166">
        <v>0</v>
      </c>
      <c r="CM166">
        <v>0</v>
      </c>
      <c r="CN166">
        <v>11</v>
      </c>
      <c r="CO166" t="s">
        <v>32</v>
      </c>
      <c r="CP166" t="s">
        <v>169</v>
      </c>
      <c r="CQ166" t="s">
        <v>168</v>
      </c>
      <c r="CR166">
        <v>50</v>
      </c>
      <c r="CS166">
        <v>22.03</v>
      </c>
      <c r="CT166">
        <v>46.3</v>
      </c>
    </row>
    <row r="167" spans="1:98" x14ac:dyDescent="0.15">
      <c r="A167" t="s">
        <v>28</v>
      </c>
      <c r="B167" t="s">
        <v>29</v>
      </c>
      <c r="C167">
        <v>2</v>
      </c>
      <c r="D167" t="s">
        <v>49</v>
      </c>
      <c r="E167">
        <v>39</v>
      </c>
      <c r="F167" t="s">
        <v>67</v>
      </c>
      <c r="G167">
        <v>2</v>
      </c>
      <c r="H167">
        <v>141</v>
      </c>
      <c r="I167">
        <v>67</v>
      </c>
      <c r="J167">
        <v>47.52</v>
      </c>
      <c r="K167">
        <v>74</v>
      </c>
      <c r="L167">
        <v>52.48</v>
      </c>
      <c r="M167">
        <v>3</v>
      </c>
      <c r="N167">
        <v>2.13</v>
      </c>
      <c r="O167">
        <v>4.05</v>
      </c>
      <c r="P167">
        <v>3</v>
      </c>
      <c r="Q167">
        <v>2.13</v>
      </c>
      <c r="R167">
        <v>4.05</v>
      </c>
      <c r="S167">
        <v>68</v>
      </c>
      <c r="T167">
        <v>48.23</v>
      </c>
      <c r="U167">
        <v>91.89</v>
      </c>
      <c r="V167">
        <v>1</v>
      </c>
      <c r="W167" t="s">
        <v>32</v>
      </c>
      <c r="X167" t="s">
        <v>153</v>
      </c>
      <c r="Y167" t="s">
        <v>154</v>
      </c>
      <c r="Z167">
        <v>3</v>
      </c>
      <c r="AA167">
        <v>2.13</v>
      </c>
      <c r="AB167">
        <v>4.41</v>
      </c>
      <c r="AC167">
        <v>2</v>
      </c>
      <c r="AD167" t="s">
        <v>35</v>
      </c>
      <c r="AE167" t="s">
        <v>36</v>
      </c>
      <c r="AF167" t="s">
        <v>37</v>
      </c>
      <c r="AG167">
        <v>42</v>
      </c>
      <c r="AH167">
        <v>29.79</v>
      </c>
      <c r="AI167">
        <v>61.76</v>
      </c>
      <c r="AJ167">
        <v>3</v>
      </c>
      <c r="AK167" t="s">
        <v>32</v>
      </c>
      <c r="AL167" t="s">
        <v>33</v>
      </c>
      <c r="AM167" t="s">
        <v>34</v>
      </c>
      <c r="AN167">
        <v>5</v>
      </c>
      <c r="AO167">
        <v>3.55</v>
      </c>
      <c r="AP167">
        <v>7.35</v>
      </c>
      <c r="AQ167">
        <v>4</v>
      </c>
      <c r="AR167" t="s">
        <v>32</v>
      </c>
      <c r="AS167" t="s">
        <v>155</v>
      </c>
      <c r="AT167" t="s">
        <v>156</v>
      </c>
      <c r="AU167">
        <v>1</v>
      </c>
      <c r="AV167">
        <v>0.71</v>
      </c>
      <c r="AW167">
        <v>1.47</v>
      </c>
      <c r="AX167">
        <v>5</v>
      </c>
      <c r="AY167" t="s">
        <v>35</v>
      </c>
      <c r="AZ167" t="s">
        <v>157</v>
      </c>
      <c r="BA167" t="s">
        <v>158</v>
      </c>
      <c r="BB167">
        <v>0</v>
      </c>
      <c r="BC167">
        <v>0</v>
      </c>
      <c r="BD167">
        <v>0</v>
      </c>
      <c r="BE167">
        <v>6</v>
      </c>
      <c r="BF167" t="s">
        <v>32</v>
      </c>
      <c r="BG167" t="s">
        <v>159</v>
      </c>
      <c r="BH167" t="s">
        <v>160</v>
      </c>
      <c r="BI167">
        <v>0</v>
      </c>
      <c r="BJ167">
        <v>0</v>
      </c>
      <c r="BK167">
        <v>0</v>
      </c>
      <c r="BL167">
        <v>7</v>
      </c>
      <c r="BM167" t="s">
        <v>32</v>
      </c>
      <c r="BN167" t="s">
        <v>161</v>
      </c>
      <c r="BO167" t="s">
        <v>162</v>
      </c>
      <c r="BP167">
        <v>0</v>
      </c>
      <c r="BQ167">
        <v>0</v>
      </c>
      <c r="BR167">
        <v>0</v>
      </c>
      <c r="BS167">
        <v>8</v>
      </c>
      <c r="BT167" t="s">
        <v>32</v>
      </c>
      <c r="BU167" t="s">
        <v>163</v>
      </c>
      <c r="BV167" t="s">
        <v>164</v>
      </c>
      <c r="BW167">
        <v>1</v>
      </c>
      <c r="BX167">
        <v>0.71</v>
      </c>
      <c r="BY167">
        <v>1.47</v>
      </c>
      <c r="BZ167">
        <v>9</v>
      </c>
      <c r="CA167" t="s">
        <v>32</v>
      </c>
      <c r="CB167" t="s">
        <v>165</v>
      </c>
      <c r="CC167" t="s">
        <v>166</v>
      </c>
      <c r="CD167">
        <v>2</v>
      </c>
      <c r="CE167">
        <v>1.42</v>
      </c>
      <c r="CF167">
        <v>2.94</v>
      </c>
      <c r="CG167">
        <v>10</v>
      </c>
      <c r="CH167" t="s">
        <v>32</v>
      </c>
      <c r="CI167" t="s">
        <v>167</v>
      </c>
      <c r="CJ167" t="s">
        <v>168</v>
      </c>
      <c r="CK167">
        <v>14</v>
      </c>
      <c r="CL167">
        <v>9.93</v>
      </c>
      <c r="CM167">
        <v>20.59</v>
      </c>
      <c r="CN167">
        <v>11</v>
      </c>
      <c r="CO167" t="s">
        <v>32</v>
      </c>
      <c r="CP167" t="s">
        <v>169</v>
      </c>
      <c r="CQ167" t="s">
        <v>168</v>
      </c>
      <c r="CR167">
        <v>0</v>
      </c>
      <c r="CS167">
        <v>0</v>
      </c>
      <c r="CT167">
        <v>0</v>
      </c>
    </row>
    <row r="168" spans="1:98" x14ac:dyDescent="0.15">
      <c r="A168" t="s">
        <v>28</v>
      </c>
      <c r="B168" t="s">
        <v>29</v>
      </c>
      <c r="C168">
        <v>2</v>
      </c>
      <c r="D168" t="s">
        <v>49</v>
      </c>
      <c r="E168">
        <v>39</v>
      </c>
      <c r="F168" t="s">
        <v>67</v>
      </c>
      <c r="G168">
        <v>3</v>
      </c>
      <c r="H168">
        <v>280</v>
      </c>
      <c r="I168">
        <v>166</v>
      </c>
      <c r="J168">
        <v>59.29</v>
      </c>
      <c r="K168">
        <v>114</v>
      </c>
      <c r="L168">
        <v>40.71</v>
      </c>
      <c r="M168">
        <v>8</v>
      </c>
      <c r="N168">
        <v>2.86</v>
      </c>
      <c r="O168">
        <v>7.02</v>
      </c>
      <c r="P168">
        <v>14</v>
      </c>
      <c r="Q168">
        <v>5</v>
      </c>
      <c r="R168">
        <v>12.28</v>
      </c>
      <c r="S168">
        <v>92</v>
      </c>
      <c r="T168">
        <v>32.86</v>
      </c>
      <c r="U168">
        <v>80.7</v>
      </c>
      <c r="V168">
        <v>1</v>
      </c>
      <c r="W168" t="s">
        <v>32</v>
      </c>
      <c r="X168" t="s">
        <v>153</v>
      </c>
      <c r="Y168" t="s">
        <v>154</v>
      </c>
      <c r="Z168">
        <v>1</v>
      </c>
      <c r="AA168">
        <v>0.36</v>
      </c>
      <c r="AB168">
        <v>1.0900000000000001</v>
      </c>
      <c r="AC168">
        <v>2</v>
      </c>
      <c r="AD168" t="s">
        <v>35</v>
      </c>
      <c r="AE168" t="s">
        <v>36</v>
      </c>
      <c r="AF168" t="s">
        <v>37</v>
      </c>
      <c r="AG168">
        <v>42</v>
      </c>
      <c r="AH168">
        <v>15</v>
      </c>
      <c r="AI168">
        <v>45.65</v>
      </c>
      <c r="AJ168">
        <v>3</v>
      </c>
      <c r="AK168" t="s">
        <v>32</v>
      </c>
      <c r="AL168" t="s">
        <v>33</v>
      </c>
      <c r="AM168" t="s">
        <v>34</v>
      </c>
      <c r="AN168">
        <v>14</v>
      </c>
      <c r="AO168">
        <v>5</v>
      </c>
      <c r="AP168">
        <v>15.22</v>
      </c>
      <c r="AQ168">
        <v>4</v>
      </c>
      <c r="AR168" t="s">
        <v>32</v>
      </c>
      <c r="AS168" t="s">
        <v>155</v>
      </c>
      <c r="AT168" t="s">
        <v>156</v>
      </c>
      <c r="AU168">
        <v>4</v>
      </c>
      <c r="AV168">
        <v>1.43</v>
      </c>
      <c r="AW168">
        <v>4.3499999999999996</v>
      </c>
      <c r="AX168">
        <v>5</v>
      </c>
      <c r="AY168" t="s">
        <v>35</v>
      </c>
      <c r="AZ168" t="s">
        <v>157</v>
      </c>
      <c r="BA168" t="s">
        <v>158</v>
      </c>
      <c r="BB168">
        <v>2</v>
      </c>
      <c r="BC168">
        <v>0.71</v>
      </c>
      <c r="BD168">
        <v>2.17</v>
      </c>
      <c r="BE168">
        <v>6</v>
      </c>
      <c r="BF168" t="s">
        <v>32</v>
      </c>
      <c r="BG168" t="s">
        <v>159</v>
      </c>
      <c r="BH168" t="s">
        <v>160</v>
      </c>
      <c r="BI168">
        <v>2</v>
      </c>
      <c r="BJ168">
        <v>0.71</v>
      </c>
      <c r="BK168">
        <v>2.17</v>
      </c>
      <c r="BL168">
        <v>7</v>
      </c>
      <c r="BM168" t="s">
        <v>32</v>
      </c>
      <c r="BN168" t="s">
        <v>161</v>
      </c>
      <c r="BO168" t="s">
        <v>162</v>
      </c>
      <c r="BP168">
        <v>0</v>
      </c>
      <c r="BQ168">
        <v>0</v>
      </c>
      <c r="BR168">
        <v>0</v>
      </c>
      <c r="BS168">
        <v>8</v>
      </c>
      <c r="BT168" t="s">
        <v>32</v>
      </c>
      <c r="BU168" t="s">
        <v>163</v>
      </c>
      <c r="BV168" t="s">
        <v>164</v>
      </c>
      <c r="BW168">
        <v>0</v>
      </c>
      <c r="BX168">
        <v>0</v>
      </c>
      <c r="BY168">
        <v>0</v>
      </c>
      <c r="BZ168">
        <v>9</v>
      </c>
      <c r="CA168" t="s">
        <v>32</v>
      </c>
      <c r="CB168" t="s">
        <v>165</v>
      </c>
      <c r="CC168" t="s">
        <v>166</v>
      </c>
      <c r="CD168">
        <v>1</v>
      </c>
      <c r="CE168">
        <v>0.36</v>
      </c>
      <c r="CF168">
        <v>1.0900000000000001</v>
      </c>
      <c r="CG168">
        <v>10</v>
      </c>
      <c r="CH168" t="s">
        <v>32</v>
      </c>
      <c r="CI168" t="s">
        <v>167</v>
      </c>
      <c r="CJ168" t="s">
        <v>168</v>
      </c>
      <c r="CK168">
        <v>1</v>
      </c>
      <c r="CL168">
        <v>0.36</v>
      </c>
      <c r="CM168">
        <v>1.0900000000000001</v>
      </c>
      <c r="CN168">
        <v>11</v>
      </c>
      <c r="CO168" t="s">
        <v>32</v>
      </c>
      <c r="CP168" t="s">
        <v>169</v>
      </c>
      <c r="CQ168" t="s">
        <v>168</v>
      </c>
      <c r="CR168">
        <v>25</v>
      </c>
      <c r="CS168">
        <v>8.93</v>
      </c>
      <c r="CT168">
        <v>27.17</v>
      </c>
    </row>
    <row r="169" spans="1:98" x14ac:dyDescent="0.15">
      <c r="A169" t="s">
        <v>28</v>
      </c>
      <c r="B169" t="s">
        <v>29</v>
      </c>
      <c r="C169">
        <v>2</v>
      </c>
      <c r="D169" t="s">
        <v>49</v>
      </c>
      <c r="E169">
        <v>39</v>
      </c>
      <c r="F169" t="s">
        <v>67</v>
      </c>
      <c r="G169">
        <v>4</v>
      </c>
      <c r="H169">
        <v>254</v>
      </c>
      <c r="I169">
        <v>151</v>
      </c>
      <c r="J169">
        <v>59.45</v>
      </c>
      <c r="K169">
        <v>103</v>
      </c>
      <c r="L169">
        <v>40.549999999999997</v>
      </c>
      <c r="M169">
        <v>5</v>
      </c>
      <c r="N169">
        <v>1.97</v>
      </c>
      <c r="O169">
        <v>4.8499999999999996</v>
      </c>
      <c r="P169">
        <v>6</v>
      </c>
      <c r="Q169">
        <v>2.36</v>
      </c>
      <c r="R169">
        <v>5.83</v>
      </c>
      <c r="S169">
        <v>92</v>
      </c>
      <c r="T169">
        <v>36.22</v>
      </c>
      <c r="U169">
        <v>89.32</v>
      </c>
      <c r="V169">
        <v>1</v>
      </c>
      <c r="W169" t="s">
        <v>32</v>
      </c>
      <c r="X169" t="s">
        <v>153</v>
      </c>
      <c r="Y169" t="s">
        <v>154</v>
      </c>
      <c r="Z169">
        <v>4</v>
      </c>
      <c r="AA169">
        <v>1.57</v>
      </c>
      <c r="AB169">
        <v>4.3499999999999996</v>
      </c>
      <c r="AC169">
        <v>2</v>
      </c>
      <c r="AD169" t="s">
        <v>35</v>
      </c>
      <c r="AE169" t="s">
        <v>36</v>
      </c>
      <c r="AF169" t="s">
        <v>37</v>
      </c>
      <c r="AG169">
        <v>19</v>
      </c>
      <c r="AH169">
        <v>7.48</v>
      </c>
      <c r="AI169">
        <v>20.65</v>
      </c>
      <c r="AJ169">
        <v>3</v>
      </c>
      <c r="AK169" t="s">
        <v>32</v>
      </c>
      <c r="AL169" t="s">
        <v>33</v>
      </c>
      <c r="AM169" t="s">
        <v>34</v>
      </c>
      <c r="AN169">
        <v>11</v>
      </c>
      <c r="AO169">
        <v>4.33</v>
      </c>
      <c r="AP169">
        <v>11.96</v>
      </c>
      <c r="AQ169">
        <v>4</v>
      </c>
      <c r="AR169" t="s">
        <v>32</v>
      </c>
      <c r="AS169" t="s">
        <v>155</v>
      </c>
      <c r="AT169" t="s">
        <v>156</v>
      </c>
      <c r="AU169">
        <v>4</v>
      </c>
      <c r="AV169">
        <v>1.57</v>
      </c>
      <c r="AW169">
        <v>4.3499999999999996</v>
      </c>
      <c r="AX169">
        <v>5</v>
      </c>
      <c r="AY169" t="s">
        <v>35</v>
      </c>
      <c r="AZ169" t="s">
        <v>157</v>
      </c>
      <c r="BA169" t="s">
        <v>158</v>
      </c>
      <c r="BB169">
        <v>0</v>
      </c>
      <c r="BC169">
        <v>0</v>
      </c>
      <c r="BD169">
        <v>0</v>
      </c>
      <c r="BE169">
        <v>6</v>
      </c>
      <c r="BF169" t="s">
        <v>32</v>
      </c>
      <c r="BG169" t="s">
        <v>159</v>
      </c>
      <c r="BH169" t="s">
        <v>160</v>
      </c>
      <c r="BI169">
        <v>3</v>
      </c>
      <c r="BJ169">
        <v>1.18</v>
      </c>
      <c r="BK169">
        <v>3.26</v>
      </c>
      <c r="BL169">
        <v>7</v>
      </c>
      <c r="BM169" t="s">
        <v>32</v>
      </c>
      <c r="BN169" t="s">
        <v>161</v>
      </c>
      <c r="BO169" t="s">
        <v>162</v>
      </c>
      <c r="BP169">
        <v>2</v>
      </c>
      <c r="BQ169">
        <v>0.79</v>
      </c>
      <c r="BR169">
        <v>2.17</v>
      </c>
      <c r="BS169">
        <v>8</v>
      </c>
      <c r="BT169" t="s">
        <v>32</v>
      </c>
      <c r="BU169" t="s">
        <v>163</v>
      </c>
      <c r="BV169" t="s">
        <v>164</v>
      </c>
      <c r="BW169">
        <v>1</v>
      </c>
      <c r="BX169">
        <v>0.39</v>
      </c>
      <c r="BY169">
        <v>1.0900000000000001</v>
      </c>
      <c r="BZ169">
        <v>9</v>
      </c>
      <c r="CA169" t="s">
        <v>32</v>
      </c>
      <c r="CB169" t="s">
        <v>165</v>
      </c>
      <c r="CC169" t="s">
        <v>166</v>
      </c>
      <c r="CD169">
        <v>5</v>
      </c>
      <c r="CE169">
        <v>1.97</v>
      </c>
      <c r="CF169">
        <v>5.43</v>
      </c>
      <c r="CG169">
        <v>10</v>
      </c>
      <c r="CH169" t="s">
        <v>32</v>
      </c>
      <c r="CI169" t="s">
        <v>167</v>
      </c>
      <c r="CJ169" t="s">
        <v>168</v>
      </c>
      <c r="CK169">
        <v>1</v>
      </c>
      <c r="CL169">
        <v>0.39</v>
      </c>
      <c r="CM169">
        <v>1.0900000000000001</v>
      </c>
      <c r="CN169">
        <v>11</v>
      </c>
      <c r="CO169" t="s">
        <v>32</v>
      </c>
      <c r="CP169" t="s">
        <v>169</v>
      </c>
      <c r="CQ169" t="s">
        <v>168</v>
      </c>
      <c r="CR169">
        <v>42</v>
      </c>
      <c r="CS169">
        <v>16.54</v>
      </c>
      <c r="CT169">
        <v>45.65</v>
      </c>
    </row>
    <row r="170" spans="1:98" x14ac:dyDescent="0.15">
      <c r="A170" t="s">
        <v>28</v>
      </c>
      <c r="B170" t="s">
        <v>29</v>
      </c>
      <c r="C170">
        <v>1</v>
      </c>
      <c r="D170" t="s">
        <v>30</v>
      </c>
      <c r="E170">
        <v>40</v>
      </c>
      <c r="F170" t="s">
        <v>68</v>
      </c>
      <c r="G170">
        <v>1</v>
      </c>
      <c r="H170">
        <v>756</v>
      </c>
      <c r="I170">
        <v>509</v>
      </c>
      <c r="J170">
        <v>67.33</v>
      </c>
      <c r="K170">
        <v>247</v>
      </c>
      <c r="L170">
        <v>32.67</v>
      </c>
      <c r="M170">
        <v>9</v>
      </c>
      <c r="N170">
        <v>1.19</v>
      </c>
      <c r="O170">
        <v>3.64</v>
      </c>
      <c r="P170">
        <v>10</v>
      </c>
      <c r="Q170">
        <v>1.32</v>
      </c>
      <c r="R170">
        <v>4.05</v>
      </c>
      <c r="S170">
        <v>228</v>
      </c>
      <c r="T170">
        <v>30.16</v>
      </c>
      <c r="U170">
        <v>92.31</v>
      </c>
      <c r="V170">
        <v>1</v>
      </c>
      <c r="W170" t="s">
        <v>32</v>
      </c>
      <c r="X170" t="s">
        <v>153</v>
      </c>
      <c r="Y170" t="s">
        <v>154</v>
      </c>
      <c r="Z170">
        <v>6</v>
      </c>
      <c r="AA170">
        <v>0.79</v>
      </c>
      <c r="AB170">
        <v>2.63</v>
      </c>
      <c r="AC170">
        <v>2</v>
      </c>
      <c r="AD170" t="s">
        <v>35</v>
      </c>
      <c r="AE170" t="s">
        <v>36</v>
      </c>
      <c r="AF170" t="s">
        <v>37</v>
      </c>
      <c r="AG170">
        <v>90</v>
      </c>
      <c r="AH170">
        <v>11.9</v>
      </c>
      <c r="AI170">
        <v>39.47</v>
      </c>
      <c r="AJ170">
        <v>3</v>
      </c>
      <c r="AK170" t="s">
        <v>32</v>
      </c>
      <c r="AL170" t="s">
        <v>33</v>
      </c>
      <c r="AM170" t="s">
        <v>34</v>
      </c>
      <c r="AN170">
        <v>14</v>
      </c>
      <c r="AO170">
        <v>1.85</v>
      </c>
      <c r="AP170">
        <v>6.14</v>
      </c>
      <c r="AQ170">
        <v>4</v>
      </c>
      <c r="AR170" t="s">
        <v>32</v>
      </c>
      <c r="AS170" t="s">
        <v>155</v>
      </c>
      <c r="AT170" t="s">
        <v>156</v>
      </c>
      <c r="AU170">
        <v>4</v>
      </c>
      <c r="AV170">
        <v>0.53</v>
      </c>
      <c r="AW170">
        <v>1.75</v>
      </c>
      <c r="AX170">
        <v>5</v>
      </c>
      <c r="AY170" t="s">
        <v>35</v>
      </c>
      <c r="AZ170" t="s">
        <v>157</v>
      </c>
      <c r="BA170" t="s">
        <v>158</v>
      </c>
      <c r="BB170">
        <v>4</v>
      </c>
      <c r="BC170">
        <v>0.53</v>
      </c>
      <c r="BD170">
        <v>1.75</v>
      </c>
      <c r="BE170">
        <v>6</v>
      </c>
      <c r="BF170" t="s">
        <v>32</v>
      </c>
      <c r="BG170" t="s">
        <v>159</v>
      </c>
      <c r="BH170" t="s">
        <v>160</v>
      </c>
      <c r="BI170">
        <v>2</v>
      </c>
      <c r="BJ170">
        <v>0.26</v>
      </c>
      <c r="BK170">
        <v>0.88</v>
      </c>
      <c r="BL170">
        <v>7</v>
      </c>
      <c r="BM170" t="s">
        <v>32</v>
      </c>
      <c r="BN170" t="s">
        <v>161</v>
      </c>
      <c r="BO170" t="s">
        <v>162</v>
      </c>
      <c r="BP170">
        <v>0</v>
      </c>
      <c r="BQ170">
        <v>0</v>
      </c>
      <c r="BR170">
        <v>0</v>
      </c>
      <c r="BS170">
        <v>8</v>
      </c>
      <c r="BT170" t="s">
        <v>32</v>
      </c>
      <c r="BU170" t="s">
        <v>163</v>
      </c>
      <c r="BV170" t="s">
        <v>164</v>
      </c>
      <c r="BW170">
        <v>0</v>
      </c>
      <c r="BX170">
        <v>0</v>
      </c>
      <c r="BY170">
        <v>0</v>
      </c>
      <c r="BZ170">
        <v>9</v>
      </c>
      <c r="CA170" t="s">
        <v>32</v>
      </c>
      <c r="CB170" t="s">
        <v>165</v>
      </c>
      <c r="CC170" t="s">
        <v>166</v>
      </c>
      <c r="CD170">
        <v>2</v>
      </c>
      <c r="CE170">
        <v>0.26</v>
      </c>
      <c r="CF170">
        <v>0.88</v>
      </c>
      <c r="CG170">
        <v>10</v>
      </c>
      <c r="CH170" t="s">
        <v>32</v>
      </c>
      <c r="CI170" t="s">
        <v>167</v>
      </c>
      <c r="CJ170" t="s">
        <v>168</v>
      </c>
      <c r="CK170">
        <v>3</v>
      </c>
      <c r="CL170">
        <v>0.4</v>
      </c>
      <c r="CM170">
        <v>1.32</v>
      </c>
      <c r="CN170">
        <v>11</v>
      </c>
      <c r="CO170" t="s">
        <v>32</v>
      </c>
      <c r="CP170" t="s">
        <v>169</v>
      </c>
      <c r="CQ170" t="s">
        <v>168</v>
      </c>
      <c r="CR170">
        <v>103</v>
      </c>
      <c r="CS170">
        <v>13.62</v>
      </c>
      <c r="CT170">
        <v>45.18</v>
      </c>
    </row>
    <row r="171" spans="1:98" x14ac:dyDescent="0.15">
      <c r="A171" t="s">
        <v>28</v>
      </c>
      <c r="B171" t="s">
        <v>29</v>
      </c>
      <c r="C171">
        <v>1</v>
      </c>
      <c r="D171" t="s">
        <v>30</v>
      </c>
      <c r="E171">
        <v>40</v>
      </c>
      <c r="F171" t="s">
        <v>68</v>
      </c>
      <c r="G171">
        <v>2</v>
      </c>
      <c r="H171">
        <v>1286</v>
      </c>
      <c r="I171">
        <v>840</v>
      </c>
      <c r="J171">
        <v>65.319999999999993</v>
      </c>
      <c r="K171">
        <v>446</v>
      </c>
      <c r="L171">
        <v>34.68</v>
      </c>
      <c r="M171">
        <v>8</v>
      </c>
      <c r="N171">
        <v>0.62</v>
      </c>
      <c r="O171">
        <v>1.79</v>
      </c>
      <c r="P171">
        <v>8</v>
      </c>
      <c r="Q171">
        <v>0.62</v>
      </c>
      <c r="R171">
        <v>1.79</v>
      </c>
      <c r="S171">
        <v>430</v>
      </c>
      <c r="T171">
        <v>33.44</v>
      </c>
      <c r="U171">
        <v>96.41</v>
      </c>
      <c r="V171">
        <v>1</v>
      </c>
      <c r="W171" t="s">
        <v>32</v>
      </c>
      <c r="X171" t="s">
        <v>153</v>
      </c>
      <c r="Y171" t="s">
        <v>154</v>
      </c>
      <c r="Z171">
        <v>9</v>
      </c>
      <c r="AA171">
        <v>0.7</v>
      </c>
      <c r="AB171">
        <v>2.09</v>
      </c>
      <c r="AC171">
        <v>2</v>
      </c>
      <c r="AD171" t="s">
        <v>35</v>
      </c>
      <c r="AE171" t="s">
        <v>36</v>
      </c>
      <c r="AF171" t="s">
        <v>37</v>
      </c>
      <c r="AG171">
        <v>136</v>
      </c>
      <c r="AH171">
        <v>10.58</v>
      </c>
      <c r="AI171">
        <v>31.63</v>
      </c>
      <c r="AJ171">
        <v>3</v>
      </c>
      <c r="AK171" t="s">
        <v>32</v>
      </c>
      <c r="AL171" t="s">
        <v>33</v>
      </c>
      <c r="AM171" t="s">
        <v>34</v>
      </c>
      <c r="AN171">
        <v>49</v>
      </c>
      <c r="AO171">
        <v>3.81</v>
      </c>
      <c r="AP171">
        <v>11.4</v>
      </c>
      <c r="AQ171">
        <v>4</v>
      </c>
      <c r="AR171" t="s">
        <v>32</v>
      </c>
      <c r="AS171" t="s">
        <v>155</v>
      </c>
      <c r="AT171" t="s">
        <v>156</v>
      </c>
      <c r="AU171">
        <v>9</v>
      </c>
      <c r="AV171">
        <v>0.7</v>
      </c>
      <c r="AW171">
        <v>2.09</v>
      </c>
      <c r="AX171">
        <v>5</v>
      </c>
      <c r="AY171" t="s">
        <v>35</v>
      </c>
      <c r="AZ171" t="s">
        <v>157</v>
      </c>
      <c r="BA171" t="s">
        <v>158</v>
      </c>
      <c r="BB171">
        <v>7</v>
      </c>
      <c r="BC171">
        <v>0.54</v>
      </c>
      <c r="BD171">
        <v>1.63</v>
      </c>
      <c r="BE171">
        <v>6</v>
      </c>
      <c r="BF171" t="s">
        <v>32</v>
      </c>
      <c r="BG171" t="s">
        <v>159</v>
      </c>
      <c r="BH171" t="s">
        <v>160</v>
      </c>
      <c r="BI171">
        <v>1</v>
      </c>
      <c r="BJ171">
        <v>0.08</v>
      </c>
      <c r="BK171">
        <v>0.23</v>
      </c>
      <c r="BL171">
        <v>7</v>
      </c>
      <c r="BM171" t="s">
        <v>32</v>
      </c>
      <c r="BN171" t="s">
        <v>161</v>
      </c>
      <c r="BO171" t="s">
        <v>162</v>
      </c>
      <c r="BP171">
        <v>1</v>
      </c>
      <c r="BQ171">
        <v>0.08</v>
      </c>
      <c r="BR171">
        <v>0.23</v>
      </c>
      <c r="BS171">
        <v>8</v>
      </c>
      <c r="BT171" t="s">
        <v>32</v>
      </c>
      <c r="BU171" t="s">
        <v>163</v>
      </c>
      <c r="BV171" t="s">
        <v>164</v>
      </c>
      <c r="BW171">
        <v>1</v>
      </c>
      <c r="BX171">
        <v>0.08</v>
      </c>
      <c r="BY171">
        <v>0.23</v>
      </c>
      <c r="BZ171">
        <v>9</v>
      </c>
      <c r="CA171" t="s">
        <v>32</v>
      </c>
      <c r="CB171" t="s">
        <v>165</v>
      </c>
      <c r="CC171" t="s">
        <v>166</v>
      </c>
      <c r="CD171">
        <v>46</v>
      </c>
      <c r="CE171">
        <v>3.58</v>
      </c>
      <c r="CF171">
        <v>10.7</v>
      </c>
      <c r="CG171">
        <v>10</v>
      </c>
      <c r="CH171" t="s">
        <v>32</v>
      </c>
      <c r="CI171" t="s">
        <v>167</v>
      </c>
      <c r="CJ171" t="s">
        <v>168</v>
      </c>
      <c r="CK171">
        <v>9</v>
      </c>
      <c r="CL171">
        <v>0.7</v>
      </c>
      <c r="CM171">
        <v>2.09</v>
      </c>
      <c r="CN171">
        <v>11</v>
      </c>
      <c r="CO171" t="s">
        <v>32</v>
      </c>
      <c r="CP171" t="s">
        <v>169</v>
      </c>
      <c r="CQ171" t="s">
        <v>168</v>
      </c>
      <c r="CR171">
        <v>162</v>
      </c>
      <c r="CS171">
        <v>12.6</v>
      </c>
      <c r="CT171">
        <v>37.67</v>
      </c>
    </row>
    <row r="172" spans="1:98" x14ac:dyDescent="0.15">
      <c r="A172" t="s">
        <v>28</v>
      </c>
      <c r="B172" t="s">
        <v>29</v>
      </c>
      <c r="C172">
        <v>1</v>
      </c>
      <c r="D172" t="s">
        <v>30</v>
      </c>
      <c r="E172">
        <v>40</v>
      </c>
      <c r="F172" t="s">
        <v>68</v>
      </c>
      <c r="G172">
        <v>3</v>
      </c>
      <c r="H172">
        <v>83</v>
      </c>
      <c r="I172">
        <v>43</v>
      </c>
      <c r="J172">
        <v>51.81</v>
      </c>
      <c r="K172">
        <v>40</v>
      </c>
      <c r="L172">
        <v>48.19</v>
      </c>
      <c r="M172">
        <v>1</v>
      </c>
      <c r="N172">
        <v>1.2</v>
      </c>
      <c r="O172">
        <v>2.5</v>
      </c>
      <c r="P172">
        <v>8</v>
      </c>
      <c r="Q172">
        <v>9.64</v>
      </c>
      <c r="R172">
        <v>20</v>
      </c>
      <c r="S172">
        <v>31</v>
      </c>
      <c r="T172">
        <v>37.35</v>
      </c>
      <c r="U172">
        <v>77.5</v>
      </c>
      <c r="V172">
        <v>1</v>
      </c>
      <c r="W172" t="s">
        <v>32</v>
      </c>
      <c r="X172" t="s">
        <v>153</v>
      </c>
      <c r="Y172" t="s">
        <v>154</v>
      </c>
      <c r="Z172">
        <v>0</v>
      </c>
      <c r="AA172">
        <v>0</v>
      </c>
      <c r="AB172">
        <v>0</v>
      </c>
      <c r="AC172">
        <v>2</v>
      </c>
      <c r="AD172" t="s">
        <v>35</v>
      </c>
      <c r="AE172" t="s">
        <v>36</v>
      </c>
      <c r="AF172" t="s">
        <v>37</v>
      </c>
      <c r="AG172">
        <v>4</v>
      </c>
      <c r="AH172">
        <v>4.82</v>
      </c>
      <c r="AI172">
        <v>12.9</v>
      </c>
      <c r="AJ172">
        <v>3</v>
      </c>
      <c r="AK172" t="s">
        <v>32</v>
      </c>
      <c r="AL172" t="s">
        <v>33</v>
      </c>
      <c r="AM172" t="s">
        <v>34</v>
      </c>
      <c r="AN172">
        <v>6</v>
      </c>
      <c r="AO172">
        <v>7.23</v>
      </c>
      <c r="AP172">
        <v>19.350000000000001</v>
      </c>
      <c r="AQ172">
        <v>4</v>
      </c>
      <c r="AR172" t="s">
        <v>32</v>
      </c>
      <c r="AS172" t="s">
        <v>155</v>
      </c>
      <c r="AT172" t="s">
        <v>156</v>
      </c>
      <c r="AU172">
        <v>0</v>
      </c>
      <c r="AV172">
        <v>0</v>
      </c>
      <c r="AW172">
        <v>0</v>
      </c>
      <c r="AX172">
        <v>5</v>
      </c>
      <c r="AY172" t="s">
        <v>35</v>
      </c>
      <c r="AZ172" t="s">
        <v>157</v>
      </c>
      <c r="BA172" t="s">
        <v>158</v>
      </c>
      <c r="BB172">
        <v>0</v>
      </c>
      <c r="BC172">
        <v>0</v>
      </c>
      <c r="BD172">
        <v>0</v>
      </c>
      <c r="BE172">
        <v>6</v>
      </c>
      <c r="BF172" t="s">
        <v>32</v>
      </c>
      <c r="BG172" t="s">
        <v>159</v>
      </c>
      <c r="BH172" t="s">
        <v>160</v>
      </c>
      <c r="BI172">
        <v>0</v>
      </c>
      <c r="BJ172">
        <v>0</v>
      </c>
      <c r="BK172">
        <v>0</v>
      </c>
      <c r="BL172">
        <v>7</v>
      </c>
      <c r="BM172" t="s">
        <v>32</v>
      </c>
      <c r="BN172" t="s">
        <v>161</v>
      </c>
      <c r="BO172" t="s">
        <v>162</v>
      </c>
      <c r="BP172">
        <v>0</v>
      </c>
      <c r="BQ172">
        <v>0</v>
      </c>
      <c r="BR172">
        <v>0</v>
      </c>
      <c r="BS172">
        <v>8</v>
      </c>
      <c r="BT172" t="s">
        <v>32</v>
      </c>
      <c r="BU172" t="s">
        <v>163</v>
      </c>
      <c r="BV172" t="s">
        <v>164</v>
      </c>
      <c r="BW172">
        <v>0</v>
      </c>
      <c r="BX172">
        <v>0</v>
      </c>
      <c r="BY172">
        <v>0</v>
      </c>
      <c r="BZ172">
        <v>9</v>
      </c>
      <c r="CA172" t="s">
        <v>32</v>
      </c>
      <c r="CB172" t="s">
        <v>165</v>
      </c>
      <c r="CC172" t="s">
        <v>166</v>
      </c>
      <c r="CD172">
        <v>0</v>
      </c>
      <c r="CE172">
        <v>0</v>
      </c>
      <c r="CF172">
        <v>0</v>
      </c>
      <c r="CG172">
        <v>10</v>
      </c>
      <c r="CH172" t="s">
        <v>32</v>
      </c>
      <c r="CI172" t="s">
        <v>167</v>
      </c>
      <c r="CJ172" t="s">
        <v>168</v>
      </c>
      <c r="CK172">
        <v>0</v>
      </c>
      <c r="CL172">
        <v>0</v>
      </c>
      <c r="CM172">
        <v>0</v>
      </c>
      <c r="CN172">
        <v>11</v>
      </c>
      <c r="CO172" t="s">
        <v>32</v>
      </c>
      <c r="CP172" t="s">
        <v>169</v>
      </c>
      <c r="CQ172" t="s">
        <v>168</v>
      </c>
      <c r="CR172">
        <v>21</v>
      </c>
      <c r="CS172">
        <v>25.3</v>
      </c>
      <c r="CT172">
        <v>67.739999999999995</v>
      </c>
    </row>
    <row r="173" spans="1:98" x14ac:dyDescent="0.15">
      <c r="A173" t="s">
        <v>28</v>
      </c>
      <c r="B173" t="s">
        <v>29</v>
      </c>
      <c r="C173">
        <v>1</v>
      </c>
      <c r="D173" t="s">
        <v>30</v>
      </c>
      <c r="E173">
        <v>40</v>
      </c>
      <c r="F173" t="s">
        <v>68</v>
      </c>
      <c r="G173">
        <v>4</v>
      </c>
      <c r="H173">
        <v>227</v>
      </c>
      <c r="I173">
        <v>102</v>
      </c>
      <c r="J173">
        <v>44.93</v>
      </c>
      <c r="K173">
        <v>125</v>
      </c>
      <c r="L173">
        <v>55.07</v>
      </c>
      <c r="M173">
        <v>0</v>
      </c>
      <c r="N173">
        <v>0</v>
      </c>
      <c r="O173">
        <v>0</v>
      </c>
      <c r="P173">
        <v>4</v>
      </c>
      <c r="Q173">
        <v>1.76</v>
      </c>
      <c r="R173">
        <v>3.2</v>
      </c>
      <c r="S173">
        <v>121</v>
      </c>
      <c r="T173">
        <v>53.3</v>
      </c>
      <c r="U173">
        <v>96.8</v>
      </c>
      <c r="V173">
        <v>1</v>
      </c>
      <c r="W173" t="s">
        <v>32</v>
      </c>
      <c r="X173" t="s">
        <v>153</v>
      </c>
      <c r="Y173" t="s">
        <v>154</v>
      </c>
      <c r="Z173">
        <v>2</v>
      </c>
      <c r="AA173">
        <v>0.88</v>
      </c>
      <c r="AB173">
        <v>1.65</v>
      </c>
      <c r="AC173">
        <v>2</v>
      </c>
      <c r="AD173" t="s">
        <v>35</v>
      </c>
      <c r="AE173" t="s">
        <v>36</v>
      </c>
      <c r="AF173" t="s">
        <v>37</v>
      </c>
      <c r="AG173">
        <v>78</v>
      </c>
      <c r="AH173">
        <v>34.36</v>
      </c>
      <c r="AI173">
        <v>64.459999999999994</v>
      </c>
      <c r="AJ173">
        <v>3</v>
      </c>
      <c r="AK173" t="s">
        <v>32</v>
      </c>
      <c r="AL173" t="s">
        <v>33</v>
      </c>
      <c r="AM173" t="s">
        <v>34</v>
      </c>
      <c r="AN173">
        <v>5</v>
      </c>
      <c r="AO173">
        <v>2.2000000000000002</v>
      </c>
      <c r="AP173">
        <v>4.13</v>
      </c>
      <c r="AQ173">
        <v>4</v>
      </c>
      <c r="AR173" t="s">
        <v>32</v>
      </c>
      <c r="AS173" t="s">
        <v>155</v>
      </c>
      <c r="AT173" t="s">
        <v>156</v>
      </c>
      <c r="AU173">
        <v>1</v>
      </c>
      <c r="AV173">
        <v>0.44</v>
      </c>
      <c r="AW173">
        <v>0.83</v>
      </c>
      <c r="AX173">
        <v>5</v>
      </c>
      <c r="AY173" t="s">
        <v>35</v>
      </c>
      <c r="AZ173" t="s">
        <v>157</v>
      </c>
      <c r="BA173" t="s">
        <v>158</v>
      </c>
      <c r="BB173">
        <v>4</v>
      </c>
      <c r="BC173">
        <v>1.76</v>
      </c>
      <c r="BD173">
        <v>3.31</v>
      </c>
      <c r="BE173">
        <v>6</v>
      </c>
      <c r="BF173" t="s">
        <v>32</v>
      </c>
      <c r="BG173" t="s">
        <v>159</v>
      </c>
      <c r="BH173" t="s">
        <v>160</v>
      </c>
      <c r="BI173">
        <v>0</v>
      </c>
      <c r="BJ173">
        <v>0</v>
      </c>
      <c r="BK173">
        <v>0</v>
      </c>
      <c r="BL173">
        <v>7</v>
      </c>
      <c r="BM173" t="s">
        <v>32</v>
      </c>
      <c r="BN173" t="s">
        <v>161</v>
      </c>
      <c r="BO173" t="s">
        <v>162</v>
      </c>
      <c r="BP173">
        <v>0</v>
      </c>
      <c r="BQ173">
        <v>0</v>
      </c>
      <c r="BR173">
        <v>0</v>
      </c>
      <c r="BS173">
        <v>8</v>
      </c>
      <c r="BT173" t="s">
        <v>32</v>
      </c>
      <c r="BU173" t="s">
        <v>163</v>
      </c>
      <c r="BV173" t="s">
        <v>164</v>
      </c>
      <c r="BW173">
        <v>0</v>
      </c>
      <c r="BX173">
        <v>0</v>
      </c>
      <c r="BY173">
        <v>0</v>
      </c>
      <c r="BZ173">
        <v>9</v>
      </c>
      <c r="CA173" t="s">
        <v>32</v>
      </c>
      <c r="CB173" t="s">
        <v>165</v>
      </c>
      <c r="CC173" t="s">
        <v>166</v>
      </c>
      <c r="CD173">
        <v>3</v>
      </c>
      <c r="CE173">
        <v>1.32</v>
      </c>
      <c r="CF173">
        <v>2.48</v>
      </c>
      <c r="CG173">
        <v>10</v>
      </c>
      <c r="CH173" t="s">
        <v>32</v>
      </c>
      <c r="CI173" t="s">
        <v>167</v>
      </c>
      <c r="CJ173" t="s">
        <v>168</v>
      </c>
      <c r="CK173">
        <v>0</v>
      </c>
      <c r="CL173">
        <v>0</v>
      </c>
      <c r="CM173">
        <v>0</v>
      </c>
      <c r="CN173">
        <v>11</v>
      </c>
      <c r="CO173" t="s">
        <v>32</v>
      </c>
      <c r="CP173" t="s">
        <v>169</v>
      </c>
      <c r="CQ173" t="s">
        <v>168</v>
      </c>
      <c r="CR173">
        <v>28</v>
      </c>
      <c r="CS173">
        <v>12.33</v>
      </c>
      <c r="CT173">
        <v>23.14</v>
      </c>
    </row>
    <row r="174" spans="1:98" x14ac:dyDescent="0.15">
      <c r="A174" t="s">
        <v>28</v>
      </c>
      <c r="B174" t="s">
        <v>29</v>
      </c>
      <c r="C174">
        <v>1</v>
      </c>
      <c r="D174" t="s">
        <v>30</v>
      </c>
      <c r="E174">
        <v>40</v>
      </c>
      <c r="F174" t="s">
        <v>68</v>
      </c>
      <c r="G174">
        <v>5</v>
      </c>
      <c r="H174">
        <v>463</v>
      </c>
      <c r="I174">
        <v>260</v>
      </c>
      <c r="J174">
        <v>56.16</v>
      </c>
      <c r="K174">
        <v>203</v>
      </c>
      <c r="L174">
        <v>43.84</v>
      </c>
      <c r="M174">
        <v>2</v>
      </c>
      <c r="N174">
        <v>0.43</v>
      </c>
      <c r="O174">
        <v>0.99</v>
      </c>
      <c r="P174">
        <v>8</v>
      </c>
      <c r="Q174">
        <v>1.73</v>
      </c>
      <c r="R174">
        <v>3.94</v>
      </c>
      <c r="S174">
        <v>193</v>
      </c>
      <c r="T174">
        <v>41.68</v>
      </c>
      <c r="U174">
        <v>95.07</v>
      </c>
      <c r="V174">
        <v>1</v>
      </c>
      <c r="W174" t="s">
        <v>32</v>
      </c>
      <c r="X174" t="s">
        <v>153</v>
      </c>
      <c r="Y174" t="s">
        <v>154</v>
      </c>
      <c r="Z174">
        <v>6</v>
      </c>
      <c r="AA174">
        <v>1.3</v>
      </c>
      <c r="AB174">
        <v>3.11</v>
      </c>
      <c r="AC174">
        <v>2</v>
      </c>
      <c r="AD174" t="s">
        <v>35</v>
      </c>
      <c r="AE174" t="s">
        <v>36</v>
      </c>
      <c r="AF174" t="s">
        <v>37</v>
      </c>
      <c r="AG174">
        <v>57</v>
      </c>
      <c r="AH174">
        <v>12.31</v>
      </c>
      <c r="AI174">
        <v>29.53</v>
      </c>
      <c r="AJ174">
        <v>3</v>
      </c>
      <c r="AK174" t="s">
        <v>32</v>
      </c>
      <c r="AL174" t="s">
        <v>33</v>
      </c>
      <c r="AM174" t="s">
        <v>34</v>
      </c>
      <c r="AN174">
        <v>17</v>
      </c>
      <c r="AO174">
        <v>3.67</v>
      </c>
      <c r="AP174">
        <v>8.81</v>
      </c>
      <c r="AQ174">
        <v>4</v>
      </c>
      <c r="AR174" t="s">
        <v>32</v>
      </c>
      <c r="AS174" t="s">
        <v>155</v>
      </c>
      <c r="AT174" t="s">
        <v>156</v>
      </c>
      <c r="AU174">
        <v>6</v>
      </c>
      <c r="AV174">
        <v>1.3</v>
      </c>
      <c r="AW174">
        <v>3.11</v>
      </c>
      <c r="AX174">
        <v>5</v>
      </c>
      <c r="AY174" t="s">
        <v>35</v>
      </c>
      <c r="AZ174" t="s">
        <v>157</v>
      </c>
      <c r="BA174" t="s">
        <v>158</v>
      </c>
      <c r="BB174">
        <v>0</v>
      </c>
      <c r="BC174">
        <v>0</v>
      </c>
      <c r="BD174">
        <v>0</v>
      </c>
      <c r="BE174">
        <v>6</v>
      </c>
      <c r="BF174" t="s">
        <v>32</v>
      </c>
      <c r="BG174" t="s">
        <v>159</v>
      </c>
      <c r="BH174" t="s">
        <v>160</v>
      </c>
      <c r="BI174">
        <v>1</v>
      </c>
      <c r="BJ174">
        <v>0.22</v>
      </c>
      <c r="BK174">
        <v>0.52</v>
      </c>
      <c r="BL174">
        <v>7</v>
      </c>
      <c r="BM174" t="s">
        <v>32</v>
      </c>
      <c r="BN174" t="s">
        <v>161</v>
      </c>
      <c r="BO174" t="s">
        <v>162</v>
      </c>
      <c r="BP174">
        <v>1</v>
      </c>
      <c r="BQ174">
        <v>0.22</v>
      </c>
      <c r="BR174">
        <v>0.52</v>
      </c>
      <c r="BS174">
        <v>8</v>
      </c>
      <c r="BT174" t="s">
        <v>32</v>
      </c>
      <c r="BU174" t="s">
        <v>163</v>
      </c>
      <c r="BV174" t="s">
        <v>164</v>
      </c>
      <c r="BW174">
        <v>2</v>
      </c>
      <c r="BX174">
        <v>0.43</v>
      </c>
      <c r="BY174">
        <v>1.04</v>
      </c>
      <c r="BZ174">
        <v>9</v>
      </c>
      <c r="CA174" t="s">
        <v>32</v>
      </c>
      <c r="CB174" t="s">
        <v>165</v>
      </c>
      <c r="CC174" t="s">
        <v>166</v>
      </c>
      <c r="CD174">
        <v>3</v>
      </c>
      <c r="CE174">
        <v>0.65</v>
      </c>
      <c r="CF174">
        <v>1.55</v>
      </c>
      <c r="CG174">
        <v>10</v>
      </c>
      <c r="CH174" t="s">
        <v>32</v>
      </c>
      <c r="CI174" t="s">
        <v>167</v>
      </c>
      <c r="CJ174" t="s">
        <v>168</v>
      </c>
      <c r="CK174">
        <v>2</v>
      </c>
      <c r="CL174">
        <v>0.43</v>
      </c>
      <c r="CM174">
        <v>1.04</v>
      </c>
      <c r="CN174">
        <v>11</v>
      </c>
      <c r="CO174" t="s">
        <v>32</v>
      </c>
      <c r="CP174" t="s">
        <v>169</v>
      </c>
      <c r="CQ174" t="s">
        <v>168</v>
      </c>
      <c r="CR174">
        <v>98</v>
      </c>
      <c r="CS174">
        <v>21.17</v>
      </c>
      <c r="CT174">
        <v>50.78</v>
      </c>
    </row>
    <row r="175" spans="1:98" x14ac:dyDescent="0.15">
      <c r="A175" t="s">
        <v>28</v>
      </c>
      <c r="B175" t="s">
        <v>29</v>
      </c>
      <c r="C175">
        <v>2</v>
      </c>
      <c r="D175" t="s">
        <v>49</v>
      </c>
      <c r="E175">
        <v>41</v>
      </c>
      <c r="F175" t="s">
        <v>69</v>
      </c>
      <c r="G175">
        <v>1</v>
      </c>
      <c r="H175">
        <v>426</v>
      </c>
      <c r="I175">
        <v>120</v>
      </c>
      <c r="J175">
        <v>28.17</v>
      </c>
      <c r="K175">
        <v>306</v>
      </c>
      <c r="L175">
        <v>71.83</v>
      </c>
      <c r="M175">
        <v>2</v>
      </c>
      <c r="N175">
        <v>0.47</v>
      </c>
      <c r="O175">
        <v>0.65</v>
      </c>
      <c r="P175">
        <v>1</v>
      </c>
      <c r="Q175">
        <v>0.23</v>
      </c>
      <c r="R175">
        <v>0.33</v>
      </c>
      <c r="S175">
        <v>303</v>
      </c>
      <c r="T175">
        <v>71.13</v>
      </c>
      <c r="U175">
        <v>99.02</v>
      </c>
      <c r="V175">
        <v>1</v>
      </c>
      <c r="W175" t="s">
        <v>32</v>
      </c>
      <c r="X175" t="s">
        <v>153</v>
      </c>
      <c r="Y175" t="s">
        <v>154</v>
      </c>
      <c r="Z175">
        <v>1</v>
      </c>
      <c r="AA175">
        <v>0.23</v>
      </c>
      <c r="AB175">
        <v>0.33</v>
      </c>
      <c r="AC175">
        <v>2</v>
      </c>
      <c r="AD175" t="s">
        <v>35</v>
      </c>
      <c r="AE175" t="s">
        <v>36</v>
      </c>
      <c r="AF175" t="s">
        <v>37</v>
      </c>
      <c r="AG175">
        <v>213</v>
      </c>
      <c r="AH175">
        <v>50</v>
      </c>
      <c r="AI175">
        <v>70.3</v>
      </c>
      <c r="AJ175">
        <v>3</v>
      </c>
      <c r="AK175" t="s">
        <v>32</v>
      </c>
      <c r="AL175" t="s">
        <v>33</v>
      </c>
      <c r="AM175" t="s">
        <v>34</v>
      </c>
      <c r="AN175">
        <v>7</v>
      </c>
      <c r="AO175">
        <v>1.64</v>
      </c>
      <c r="AP175">
        <v>2.31</v>
      </c>
      <c r="AQ175">
        <v>4</v>
      </c>
      <c r="AR175" t="s">
        <v>32</v>
      </c>
      <c r="AS175" t="s">
        <v>155</v>
      </c>
      <c r="AT175" t="s">
        <v>156</v>
      </c>
      <c r="AU175">
        <v>0</v>
      </c>
      <c r="AV175">
        <v>0</v>
      </c>
      <c r="AW175">
        <v>0</v>
      </c>
      <c r="AX175">
        <v>5</v>
      </c>
      <c r="AY175" t="s">
        <v>35</v>
      </c>
      <c r="AZ175" t="s">
        <v>157</v>
      </c>
      <c r="BA175" t="s">
        <v>158</v>
      </c>
      <c r="BB175">
        <v>1</v>
      </c>
      <c r="BC175">
        <v>0.23</v>
      </c>
      <c r="BD175">
        <v>0.33</v>
      </c>
      <c r="BE175">
        <v>6</v>
      </c>
      <c r="BF175" t="s">
        <v>32</v>
      </c>
      <c r="BG175" t="s">
        <v>159</v>
      </c>
      <c r="BH175" t="s">
        <v>160</v>
      </c>
      <c r="BI175">
        <v>0</v>
      </c>
      <c r="BJ175">
        <v>0</v>
      </c>
      <c r="BK175">
        <v>0</v>
      </c>
      <c r="BL175">
        <v>7</v>
      </c>
      <c r="BM175" t="s">
        <v>32</v>
      </c>
      <c r="BN175" t="s">
        <v>161</v>
      </c>
      <c r="BO175" t="s">
        <v>162</v>
      </c>
      <c r="BP175">
        <v>0</v>
      </c>
      <c r="BQ175">
        <v>0</v>
      </c>
      <c r="BR175">
        <v>0</v>
      </c>
      <c r="BS175">
        <v>8</v>
      </c>
      <c r="BT175" t="s">
        <v>32</v>
      </c>
      <c r="BU175" t="s">
        <v>163</v>
      </c>
      <c r="BV175" t="s">
        <v>164</v>
      </c>
      <c r="BW175">
        <v>0</v>
      </c>
      <c r="BX175">
        <v>0</v>
      </c>
      <c r="BY175">
        <v>0</v>
      </c>
      <c r="BZ175">
        <v>9</v>
      </c>
      <c r="CA175" t="s">
        <v>32</v>
      </c>
      <c r="CB175" t="s">
        <v>165</v>
      </c>
      <c r="CC175" t="s">
        <v>166</v>
      </c>
      <c r="CD175">
        <v>0</v>
      </c>
      <c r="CE175">
        <v>0</v>
      </c>
      <c r="CF175">
        <v>0</v>
      </c>
      <c r="CG175">
        <v>10</v>
      </c>
      <c r="CH175" t="s">
        <v>32</v>
      </c>
      <c r="CI175" t="s">
        <v>167</v>
      </c>
      <c r="CJ175" t="s">
        <v>168</v>
      </c>
      <c r="CK175">
        <v>2</v>
      </c>
      <c r="CL175">
        <v>0.47</v>
      </c>
      <c r="CM175">
        <v>0.66</v>
      </c>
      <c r="CN175">
        <v>11</v>
      </c>
      <c r="CO175" t="s">
        <v>32</v>
      </c>
      <c r="CP175" t="s">
        <v>169</v>
      </c>
      <c r="CQ175" t="s">
        <v>168</v>
      </c>
      <c r="CR175">
        <v>79</v>
      </c>
      <c r="CS175">
        <v>18.54</v>
      </c>
      <c r="CT175">
        <v>26.07</v>
      </c>
    </row>
    <row r="176" spans="1:98" x14ac:dyDescent="0.15">
      <c r="A176" t="s">
        <v>28</v>
      </c>
      <c r="B176" t="s">
        <v>29</v>
      </c>
      <c r="C176">
        <v>1</v>
      </c>
      <c r="D176" t="s">
        <v>30</v>
      </c>
      <c r="E176">
        <v>42</v>
      </c>
      <c r="F176" t="s">
        <v>70</v>
      </c>
      <c r="G176">
        <v>1</v>
      </c>
      <c r="H176">
        <v>313</v>
      </c>
      <c r="I176">
        <v>143</v>
      </c>
      <c r="J176">
        <v>45.69</v>
      </c>
      <c r="K176">
        <v>170</v>
      </c>
      <c r="L176">
        <v>54.31</v>
      </c>
      <c r="M176">
        <v>8</v>
      </c>
      <c r="N176">
        <v>2.56</v>
      </c>
      <c r="O176">
        <v>4.71</v>
      </c>
      <c r="P176">
        <v>3</v>
      </c>
      <c r="Q176">
        <v>0.96</v>
      </c>
      <c r="R176">
        <v>1.76</v>
      </c>
      <c r="S176">
        <v>159</v>
      </c>
      <c r="T176">
        <v>50.8</v>
      </c>
      <c r="U176">
        <v>93.53</v>
      </c>
      <c r="V176">
        <v>1</v>
      </c>
      <c r="W176" t="s">
        <v>32</v>
      </c>
      <c r="X176" t="s">
        <v>153</v>
      </c>
      <c r="Y176" t="s">
        <v>154</v>
      </c>
      <c r="Z176">
        <v>2</v>
      </c>
      <c r="AA176">
        <v>0.64</v>
      </c>
      <c r="AB176">
        <v>1.26</v>
      </c>
      <c r="AC176">
        <v>2</v>
      </c>
      <c r="AD176" t="s">
        <v>35</v>
      </c>
      <c r="AE176" t="s">
        <v>36</v>
      </c>
      <c r="AF176" t="s">
        <v>37</v>
      </c>
      <c r="AG176">
        <v>109</v>
      </c>
      <c r="AH176">
        <v>34.82</v>
      </c>
      <c r="AI176">
        <v>68.55</v>
      </c>
      <c r="AJ176">
        <v>3</v>
      </c>
      <c r="AK176" t="s">
        <v>32</v>
      </c>
      <c r="AL176" t="s">
        <v>33</v>
      </c>
      <c r="AM176" t="s">
        <v>34</v>
      </c>
      <c r="AN176">
        <v>3</v>
      </c>
      <c r="AO176">
        <v>0.96</v>
      </c>
      <c r="AP176">
        <v>1.89</v>
      </c>
      <c r="AQ176">
        <v>4</v>
      </c>
      <c r="AR176" t="s">
        <v>32</v>
      </c>
      <c r="AS176" t="s">
        <v>155</v>
      </c>
      <c r="AT176" t="s">
        <v>156</v>
      </c>
      <c r="AU176">
        <v>0</v>
      </c>
      <c r="AV176">
        <v>0</v>
      </c>
      <c r="AW176">
        <v>0</v>
      </c>
      <c r="AX176">
        <v>5</v>
      </c>
      <c r="AY176" t="s">
        <v>35</v>
      </c>
      <c r="AZ176" t="s">
        <v>157</v>
      </c>
      <c r="BA176" t="s">
        <v>158</v>
      </c>
      <c r="BB176">
        <v>3</v>
      </c>
      <c r="BC176">
        <v>0.96</v>
      </c>
      <c r="BD176">
        <v>1.89</v>
      </c>
      <c r="BE176">
        <v>6</v>
      </c>
      <c r="BF176" t="s">
        <v>32</v>
      </c>
      <c r="BG176" t="s">
        <v>159</v>
      </c>
      <c r="BH176" t="s">
        <v>160</v>
      </c>
      <c r="BI176">
        <v>4</v>
      </c>
      <c r="BJ176">
        <v>1.28</v>
      </c>
      <c r="BK176">
        <v>2.52</v>
      </c>
      <c r="BL176">
        <v>7</v>
      </c>
      <c r="BM176" t="s">
        <v>32</v>
      </c>
      <c r="BN176" t="s">
        <v>161</v>
      </c>
      <c r="BO176" t="s">
        <v>162</v>
      </c>
      <c r="BP176">
        <v>2</v>
      </c>
      <c r="BQ176">
        <v>0.64</v>
      </c>
      <c r="BR176">
        <v>1.26</v>
      </c>
      <c r="BS176">
        <v>8</v>
      </c>
      <c r="BT176" t="s">
        <v>32</v>
      </c>
      <c r="BU176" t="s">
        <v>163</v>
      </c>
      <c r="BV176" t="s">
        <v>164</v>
      </c>
      <c r="BW176">
        <v>0</v>
      </c>
      <c r="BX176">
        <v>0</v>
      </c>
      <c r="BY176">
        <v>0</v>
      </c>
      <c r="BZ176">
        <v>9</v>
      </c>
      <c r="CA176" t="s">
        <v>32</v>
      </c>
      <c r="CB176" t="s">
        <v>165</v>
      </c>
      <c r="CC176" t="s">
        <v>166</v>
      </c>
      <c r="CD176">
        <v>3</v>
      </c>
      <c r="CE176">
        <v>0.96</v>
      </c>
      <c r="CF176">
        <v>1.89</v>
      </c>
      <c r="CG176">
        <v>10</v>
      </c>
      <c r="CH176" t="s">
        <v>32</v>
      </c>
      <c r="CI176" t="s">
        <v>167</v>
      </c>
      <c r="CJ176" t="s">
        <v>168</v>
      </c>
      <c r="CK176">
        <v>5</v>
      </c>
      <c r="CL176">
        <v>1.6</v>
      </c>
      <c r="CM176">
        <v>3.14</v>
      </c>
      <c r="CN176">
        <v>11</v>
      </c>
      <c r="CO176" t="s">
        <v>32</v>
      </c>
      <c r="CP176" t="s">
        <v>169</v>
      </c>
      <c r="CQ176" t="s">
        <v>168</v>
      </c>
      <c r="CR176">
        <v>28</v>
      </c>
      <c r="CS176">
        <v>8.9499999999999993</v>
      </c>
      <c r="CT176">
        <v>17.61</v>
      </c>
    </row>
    <row r="177" spans="1:98" x14ac:dyDescent="0.15">
      <c r="A177" t="s">
        <v>28</v>
      </c>
      <c r="B177" t="s">
        <v>29</v>
      </c>
      <c r="C177">
        <v>1</v>
      </c>
      <c r="D177" t="s">
        <v>30</v>
      </c>
      <c r="E177">
        <v>42</v>
      </c>
      <c r="F177" t="s">
        <v>70</v>
      </c>
      <c r="G177">
        <v>2</v>
      </c>
      <c r="H177">
        <v>174</v>
      </c>
      <c r="I177">
        <v>67</v>
      </c>
      <c r="J177">
        <v>38.51</v>
      </c>
      <c r="K177">
        <v>107</v>
      </c>
      <c r="L177">
        <v>61.49</v>
      </c>
      <c r="M177">
        <v>8</v>
      </c>
      <c r="N177">
        <v>4.5999999999999996</v>
      </c>
      <c r="O177">
        <v>7.48</v>
      </c>
      <c r="P177">
        <v>0</v>
      </c>
      <c r="Q177">
        <v>0</v>
      </c>
      <c r="R177">
        <v>0</v>
      </c>
      <c r="S177">
        <v>99</v>
      </c>
      <c r="T177">
        <v>56.9</v>
      </c>
      <c r="U177">
        <v>92.52</v>
      </c>
      <c r="V177">
        <v>1</v>
      </c>
      <c r="W177" t="s">
        <v>32</v>
      </c>
      <c r="X177" t="s">
        <v>153</v>
      </c>
      <c r="Y177" t="s">
        <v>154</v>
      </c>
      <c r="Z177">
        <v>1</v>
      </c>
      <c r="AA177">
        <v>0.56999999999999995</v>
      </c>
      <c r="AB177">
        <v>1.01</v>
      </c>
      <c r="AC177">
        <v>2</v>
      </c>
      <c r="AD177" t="s">
        <v>35</v>
      </c>
      <c r="AE177" t="s">
        <v>36</v>
      </c>
      <c r="AF177" t="s">
        <v>37</v>
      </c>
      <c r="AG177">
        <v>40</v>
      </c>
      <c r="AH177">
        <v>22.99</v>
      </c>
      <c r="AI177">
        <v>40.4</v>
      </c>
      <c r="AJ177">
        <v>3</v>
      </c>
      <c r="AK177" t="s">
        <v>32</v>
      </c>
      <c r="AL177" t="s">
        <v>33</v>
      </c>
      <c r="AM177" t="s">
        <v>34</v>
      </c>
      <c r="AN177">
        <v>2</v>
      </c>
      <c r="AO177">
        <v>1.1499999999999999</v>
      </c>
      <c r="AP177">
        <v>2.02</v>
      </c>
      <c r="AQ177">
        <v>4</v>
      </c>
      <c r="AR177" t="s">
        <v>32</v>
      </c>
      <c r="AS177" t="s">
        <v>155</v>
      </c>
      <c r="AT177" t="s">
        <v>156</v>
      </c>
      <c r="AU177">
        <v>0</v>
      </c>
      <c r="AV177">
        <v>0</v>
      </c>
      <c r="AW177">
        <v>0</v>
      </c>
      <c r="AX177">
        <v>5</v>
      </c>
      <c r="AY177" t="s">
        <v>35</v>
      </c>
      <c r="AZ177" t="s">
        <v>157</v>
      </c>
      <c r="BA177" t="s">
        <v>158</v>
      </c>
      <c r="BB177">
        <v>0</v>
      </c>
      <c r="BC177">
        <v>0</v>
      </c>
      <c r="BD177">
        <v>0</v>
      </c>
      <c r="BE177">
        <v>6</v>
      </c>
      <c r="BF177" t="s">
        <v>32</v>
      </c>
      <c r="BG177" t="s">
        <v>159</v>
      </c>
      <c r="BH177" t="s">
        <v>160</v>
      </c>
      <c r="BI177">
        <v>1</v>
      </c>
      <c r="BJ177">
        <v>0.56999999999999995</v>
      </c>
      <c r="BK177">
        <v>1.01</v>
      </c>
      <c r="BL177">
        <v>7</v>
      </c>
      <c r="BM177" t="s">
        <v>32</v>
      </c>
      <c r="BN177" t="s">
        <v>161</v>
      </c>
      <c r="BO177" t="s">
        <v>162</v>
      </c>
      <c r="BP177">
        <v>1</v>
      </c>
      <c r="BQ177">
        <v>0.56999999999999995</v>
      </c>
      <c r="BR177">
        <v>1.01</v>
      </c>
      <c r="BS177">
        <v>8</v>
      </c>
      <c r="BT177" t="s">
        <v>32</v>
      </c>
      <c r="BU177" t="s">
        <v>163</v>
      </c>
      <c r="BV177" t="s">
        <v>164</v>
      </c>
      <c r="BW177">
        <v>0</v>
      </c>
      <c r="BX177">
        <v>0</v>
      </c>
      <c r="BY177">
        <v>0</v>
      </c>
      <c r="BZ177">
        <v>9</v>
      </c>
      <c r="CA177" t="s">
        <v>32</v>
      </c>
      <c r="CB177" t="s">
        <v>165</v>
      </c>
      <c r="CC177" t="s">
        <v>166</v>
      </c>
      <c r="CD177">
        <v>0</v>
      </c>
      <c r="CE177">
        <v>0</v>
      </c>
      <c r="CF177">
        <v>0</v>
      </c>
      <c r="CG177">
        <v>10</v>
      </c>
      <c r="CH177" t="s">
        <v>32</v>
      </c>
      <c r="CI177" t="s">
        <v>167</v>
      </c>
      <c r="CJ177" t="s">
        <v>168</v>
      </c>
      <c r="CK177">
        <v>13</v>
      </c>
      <c r="CL177">
        <v>7.47</v>
      </c>
      <c r="CM177">
        <v>13.13</v>
      </c>
      <c r="CN177">
        <v>11</v>
      </c>
      <c r="CO177" t="s">
        <v>32</v>
      </c>
      <c r="CP177" t="s">
        <v>169</v>
      </c>
      <c r="CQ177" t="s">
        <v>168</v>
      </c>
      <c r="CR177">
        <v>41</v>
      </c>
      <c r="CS177">
        <v>23.56</v>
      </c>
      <c r="CT177">
        <v>41.41</v>
      </c>
    </row>
    <row r="178" spans="1:98" x14ac:dyDescent="0.15">
      <c r="A178" t="s">
        <v>28</v>
      </c>
      <c r="B178" t="s">
        <v>29</v>
      </c>
      <c r="C178">
        <v>2</v>
      </c>
      <c r="D178" t="s">
        <v>49</v>
      </c>
      <c r="E178">
        <v>43</v>
      </c>
      <c r="F178" t="s">
        <v>71</v>
      </c>
      <c r="G178">
        <v>1</v>
      </c>
      <c r="H178">
        <v>237</v>
      </c>
      <c r="I178">
        <v>65</v>
      </c>
      <c r="J178">
        <v>27.43</v>
      </c>
      <c r="K178">
        <v>172</v>
      </c>
      <c r="L178">
        <v>72.569999999999993</v>
      </c>
      <c r="M178">
        <v>9</v>
      </c>
      <c r="N178">
        <v>3.8</v>
      </c>
      <c r="O178">
        <v>5.23</v>
      </c>
      <c r="P178">
        <v>0</v>
      </c>
      <c r="Q178">
        <v>0</v>
      </c>
      <c r="R178">
        <v>0</v>
      </c>
      <c r="S178">
        <v>163</v>
      </c>
      <c r="T178">
        <v>68.78</v>
      </c>
      <c r="U178">
        <v>94.77</v>
      </c>
      <c r="V178">
        <v>1</v>
      </c>
      <c r="W178" t="s">
        <v>32</v>
      </c>
      <c r="X178" t="s">
        <v>153</v>
      </c>
      <c r="Y178" t="s">
        <v>154</v>
      </c>
      <c r="Z178">
        <v>0</v>
      </c>
      <c r="AA178">
        <v>0</v>
      </c>
      <c r="AB178">
        <v>0</v>
      </c>
      <c r="AC178">
        <v>2</v>
      </c>
      <c r="AD178" t="s">
        <v>35</v>
      </c>
      <c r="AE178" t="s">
        <v>36</v>
      </c>
      <c r="AF178" t="s">
        <v>37</v>
      </c>
      <c r="AG178">
        <v>51</v>
      </c>
      <c r="AH178">
        <v>21.52</v>
      </c>
      <c r="AI178">
        <v>31.29</v>
      </c>
      <c r="AJ178">
        <v>3</v>
      </c>
      <c r="AK178" t="s">
        <v>32</v>
      </c>
      <c r="AL178" t="s">
        <v>33</v>
      </c>
      <c r="AM178" t="s">
        <v>34</v>
      </c>
      <c r="AN178">
        <v>5</v>
      </c>
      <c r="AO178">
        <v>2.11</v>
      </c>
      <c r="AP178">
        <v>3.07</v>
      </c>
      <c r="AQ178">
        <v>4</v>
      </c>
      <c r="AR178" t="s">
        <v>32</v>
      </c>
      <c r="AS178" t="s">
        <v>155</v>
      </c>
      <c r="AT178" t="s">
        <v>156</v>
      </c>
      <c r="AU178">
        <v>3</v>
      </c>
      <c r="AV178">
        <v>1.27</v>
      </c>
      <c r="AW178">
        <v>1.84</v>
      </c>
      <c r="AX178">
        <v>5</v>
      </c>
      <c r="AY178" t="s">
        <v>35</v>
      </c>
      <c r="AZ178" t="s">
        <v>157</v>
      </c>
      <c r="BA178" t="s">
        <v>158</v>
      </c>
      <c r="BB178">
        <v>1</v>
      </c>
      <c r="BC178">
        <v>0.42</v>
      </c>
      <c r="BD178">
        <v>0.61</v>
      </c>
      <c r="BE178">
        <v>6</v>
      </c>
      <c r="BF178" t="s">
        <v>32</v>
      </c>
      <c r="BG178" t="s">
        <v>159</v>
      </c>
      <c r="BH178" t="s">
        <v>160</v>
      </c>
      <c r="BI178">
        <v>1</v>
      </c>
      <c r="BJ178">
        <v>0.42</v>
      </c>
      <c r="BK178">
        <v>0.61</v>
      </c>
      <c r="BL178">
        <v>7</v>
      </c>
      <c r="BM178" t="s">
        <v>32</v>
      </c>
      <c r="BN178" t="s">
        <v>161</v>
      </c>
      <c r="BO178" t="s">
        <v>162</v>
      </c>
      <c r="BP178">
        <v>0</v>
      </c>
      <c r="BQ178">
        <v>0</v>
      </c>
      <c r="BR178">
        <v>0</v>
      </c>
      <c r="BS178">
        <v>8</v>
      </c>
      <c r="BT178" t="s">
        <v>32</v>
      </c>
      <c r="BU178" t="s">
        <v>163</v>
      </c>
      <c r="BV178" t="s">
        <v>164</v>
      </c>
      <c r="BW178">
        <v>1</v>
      </c>
      <c r="BX178">
        <v>0.42</v>
      </c>
      <c r="BY178">
        <v>0.61</v>
      </c>
      <c r="BZ178">
        <v>9</v>
      </c>
      <c r="CA178" t="s">
        <v>32</v>
      </c>
      <c r="CB178" t="s">
        <v>165</v>
      </c>
      <c r="CC178" t="s">
        <v>166</v>
      </c>
      <c r="CD178">
        <v>6</v>
      </c>
      <c r="CE178">
        <v>2.5299999999999998</v>
      </c>
      <c r="CF178">
        <v>3.68</v>
      </c>
      <c r="CG178">
        <v>10</v>
      </c>
      <c r="CH178" t="s">
        <v>32</v>
      </c>
      <c r="CI178" t="s">
        <v>167</v>
      </c>
      <c r="CJ178" t="s">
        <v>168</v>
      </c>
      <c r="CK178">
        <v>0</v>
      </c>
      <c r="CL178">
        <v>0</v>
      </c>
      <c r="CM178">
        <v>0</v>
      </c>
      <c r="CN178">
        <v>11</v>
      </c>
      <c r="CO178" t="s">
        <v>32</v>
      </c>
      <c r="CP178" t="s">
        <v>169</v>
      </c>
      <c r="CQ178" t="s">
        <v>168</v>
      </c>
      <c r="CR178">
        <v>95</v>
      </c>
      <c r="CS178">
        <v>40.08</v>
      </c>
      <c r="CT178">
        <v>58.28</v>
      </c>
    </row>
    <row r="179" spans="1:98" x14ac:dyDescent="0.15">
      <c r="A179" t="s">
        <v>28</v>
      </c>
      <c r="B179" t="s">
        <v>29</v>
      </c>
      <c r="C179">
        <v>2</v>
      </c>
      <c r="D179" t="s">
        <v>49</v>
      </c>
      <c r="E179">
        <v>43</v>
      </c>
      <c r="F179" t="s">
        <v>71</v>
      </c>
      <c r="G179">
        <v>2</v>
      </c>
      <c r="H179">
        <v>269</v>
      </c>
      <c r="I179">
        <v>132</v>
      </c>
      <c r="J179">
        <v>49.07</v>
      </c>
      <c r="K179">
        <v>137</v>
      </c>
      <c r="L179">
        <v>50.93</v>
      </c>
      <c r="M179">
        <v>7</v>
      </c>
      <c r="N179">
        <v>2.6</v>
      </c>
      <c r="O179">
        <v>5.1100000000000003</v>
      </c>
      <c r="P179">
        <v>0</v>
      </c>
      <c r="Q179">
        <v>0</v>
      </c>
      <c r="R179">
        <v>0</v>
      </c>
      <c r="S179">
        <v>130</v>
      </c>
      <c r="T179">
        <v>48.33</v>
      </c>
      <c r="U179">
        <v>94.89</v>
      </c>
      <c r="V179">
        <v>1</v>
      </c>
      <c r="W179" t="s">
        <v>32</v>
      </c>
      <c r="X179" t="s">
        <v>153</v>
      </c>
      <c r="Y179" t="s">
        <v>154</v>
      </c>
      <c r="Z179">
        <v>2</v>
      </c>
      <c r="AA179">
        <v>0.74</v>
      </c>
      <c r="AB179">
        <v>1.54</v>
      </c>
      <c r="AC179">
        <v>2</v>
      </c>
      <c r="AD179" t="s">
        <v>35</v>
      </c>
      <c r="AE179" t="s">
        <v>36</v>
      </c>
      <c r="AF179" t="s">
        <v>37</v>
      </c>
      <c r="AG179">
        <v>46</v>
      </c>
      <c r="AH179">
        <v>17.100000000000001</v>
      </c>
      <c r="AI179">
        <v>35.380000000000003</v>
      </c>
      <c r="AJ179">
        <v>3</v>
      </c>
      <c r="AK179" t="s">
        <v>32</v>
      </c>
      <c r="AL179" t="s">
        <v>33</v>
      </c>
      <c r="AM179" t="s">
        <v>34</v>
      </c>
      <c r="AN179">
        <v>6</v>
      </c>
      <c r="AO179">
        <v>2.23</v>
      </c>
      <c r="AP179">
        <v>4.62</v>
      </c>
      <c r="AQ179">
        <v>4</v>
      </c>
      <c r="AR179" t="s">
        <v>32</v>
      </c>
      <c r="AS179" t="s">
        <v>155</v>
      </c>
      <c r="AT179" t="s">
        <v>156</v>
      </c>
      <c r="AU179">
        <v>5</v>
      </c>
      <c r="AV179">
        <v>1.86</v>
      </c>
      <c r="AW179">
        <v>3.85</v>
      </c>
      <c r="AX179">
        <v>5</v>
      </c>
      <c r="AY179" t="s">
        <v>35</v>
      </c>
      <c r="AZ179" t="s">
        <v>157</v>
      </c>
      <c r="BA179" t="s">
        <v>158</v>
      </c>
      <c r="BB179">
        <v>0</v>
      </c>
      <c r="BC179">
        <v>0</v>
      </c>
      <c r="BD179">
        <v>0</v>
      </c>
      <c r="BE179">
        <v>6</v>
      </c>
      <c r="BF179" t="s">
        <v>32</v>
      </c>
      <c r="BG179" t="s">
        <v>159</v>
      </c>
      <c r="BH179" t="s">
        <v>160</v>
      </c>
      <c r="BI179">
        <v>1</v>
      </c>
      <c r="BJ179">
        <v>0.37</v>
      </c>
      <c r="BK179">
        <v>0.77</v>
      </c>
      <c r="BL179">
        <v>7</v>
      </c>
      <c r="BM179" t="s">
        <v>32</v>
      </c>
      <c r="BN179" t="s">
        <v>161</v>
      </c>
      <c r="BO179" t="s">
        <v>162</v>
      </c>
      <c r="BP179">
        <v>0</v>
      </c>
      <c r="BQ179">
        <v>0</v>
      </c>
      <c r="BR179">
        <v>0</v>
      </c>
      <c r="BS179">
        <v>8</v>
      </c>
      <c r="BT179" t="s">
        <v>32</v>
      </c>
      <c r="BU179" t="s">
        <v>163</v>
      </c>
      <c r="BV179" t="s">
        <v>164</v>
      </c>
      <c r="BW179">
        <v>0</v>
      </c>
      <c r="BX179">
        <v>0</v>
      </c>
      <c r="BY179">
        <v>0</v>
      </c>
      <c r="BZ179">
        <v>9</v>
      </c>
      <c r="CA179" t="s">
        <v>32</v>
      </c>
      <c r="CB179" t="s">
        <v>165</v>
      </c>
      <c r="CC179" t="s">
        <v>166</v>
      </c>
      <c r="CD179">
        <v>1</v>
      </c>
      <c r="CE179">
        <v>0.37</v>
      </c>
      <c r="CF179">
        <v>0.77</v>
      </c>
      <c r="CG179">
        <v>10</v>
      </c>
      <c r="CH179" t="s">
        <v>32</v>
      </c>
      <c r="CI179" t="s">
        <v>167</v>
      </c>
      <c r="CJ179" t="s">
        <v>168</v>
      </c>
      <c r="CK179">
        <v>1</v>
      </c>
      <c r="CL179">
        <v>0.37</v>
      </c>
      <c r="CM179">
        <v>0.77</v>
      </c>
      <c r="CN179">
        <v>11</v>
      </c>
      <c r="CO179" t="s">
        <v>32</v>
      </c>
      <c r="CP179" t="s">
        <v>169</v>
      </c>
      <c r="CQ179" t="s">
        <v>168</v>
      </c>
      <c r="CR179">
        <v>68</v>
      </c>
      <c r="CS179">
        <v>25.28</v>
      </c>
      <c r="CT179">
        <v>52.31</v>
      </c>
    </row>
    <row r="180" spans="1:98" x14ac:dyDescent="0.15">
      <c r="A180" t="s">
        <v>28</v>
      </c>
      <c r="B180" t="s">
        <v>29</v>
      </c>
      <c r="C180">
        <v>2</v>
      </c>
      <c r="D180" t="s">
        <v>49</v>
      </c>
      <c r="E180">
        <v>43</v>
      </c>
      <c r="F180" t="s">
        <v>71</v>
      </c>
      <c r="G180">
        <v>3</v>
      </c>
      <c r="H180">
        <v>179</v>
      </c>
      <c r="I180">
        <v>88</v>
      </c>
      <c r="J180">
        <v>49.16</v>
      </c>
      <c r="K180">
        <v>91</v>
      </c>
      <c r="L180">
        <v>50.84</v>
      </c>
      <c r="M180">
        <v>2</v>
      </c>
      <c r="N180">
        <v>1.1200000000000001</v>
      </c>
      <c r="O180">
        <v>2.2000000000000002</v>
      </c>
      <c r="P180">
        <v>5</v>
      </c>
      <c r="Q180">
        <v>2.79</v>
      </c>
      <c r="R180">
        <v>5.49</v>
      </c>
      <c r="S180">
        <v>84</v>
      </c>
      <c r="T180">
        <v>46.93</v>
      </c>
      <c r="U180">
        <v>92.31</v>
      </c>
      <c r="V180">
        <v>1</v>
      </c>
      <c r="W180" t="s">
        <v>32</v>
      </c>
      <c r="X180" t="s">
        <v>153</v>
      </c>
      <c r="Y180" t="s">
        <v>154</v>
      </c>
      <c r="Z180">
        <v>2</v>
      </c>
      <c r="AA180">
        <v>1.1200000000000001</v>
      </c>
      <c r="AB180">
        <v>2.38</v>
      </c>
      <c r="AC180">
        <v>2</v>
      </c>
      <c r="AD180" t="s">
        <v>35</v>
      </c>
      <c r="AE180" t="s">
        <v>36</v>
      </c>
      <c r="AF180" t="s">
        <v>37</v>
      </c>
      <c r="AG180">
        <v>37</v>
      </c>
      <c r="AH180">
        <v>20.67</v>
      </c>
      <c r="AI180">
        <v>44.05</v>
      </c>
      <c r="AJ180">
        <v>3</v>
      </c>
      <c r="AK180" t="s">
        <v>32</v>
      </c>
      <c r="AL180" t="s">
        <v>33</v>
      </c>
      <c r="AM180" t="s">
        <v>34</v>
      </c>
      <c r="AN180">
        <v>2</v>
      </c>
      <c r="AO180">
        <v>1.1200000000000001</v>
      </c>
      <c r="AP180">
        <v>2.38</v>
      </c>
      <c r="AQ180">
        <v>4</v>
      </c>
      <c r="AR180" t="s">
        <v>32</v>
      </c>
      <c r="AS180" t="s">
        <v>155</v>
      </c>
      <c r="AT180" t="s">
        <v>156</v>
      </c>
      <c r="AU180">
        <v>1</v>
      </c>
      <c r="AV180">
        <v>0.56000000000000005</v>
      </c>
      <c r="AW180">
        <v>1.19</v>
      </c>
      <c r="AX180">
        <v>5</v>
      </c>
      <c r="AY180" t="s">
        <v>35</v>
      </c>
      <c r="AZ180" t="s">
        <v>157</v>
      </c>
      <c r="BA180" t="s">
        <v>158</v>
      </c>
      <c r="BB180">
        <v>3</v>
      </c>
      <c r="BC180">
        <v>1.68</v>
      </c>
      <c r="BD180">
        <v>3.57</v>
      </c>
      <c r="BE180">
        <v>6</v>
      </c>
      <c r="BF180" t="s">
        <v>32</v>
      </c>
      <c r="BG180" t="s">
        <v>159</v>
      </c>
      <c r="BH180" t="s">
        <v>160</v>
      </c>
      <c r="BI180">
        <v>1</v>
      </c>
      <c r="BJ180">
        <v>0.56000000000000005</v>
      </c>
      <c r="BK180">
        <v>1.19</v>
      </c>
      <c r="BL180">
        <v>7</v>
      </c>
      <c r="BM180" t="s">
        <v>32</v>
      </c>
      <c r="BN180" t="s">
        <v>161</v>
      </c>
      <c r="BO180" t="s">
        <v>162</v>
      </c>
      <c r="BP180">
        <v>0</v>
      </c>
      <c r="BQ180">
        <v>0</v>
      </c>
      <c r="BR180">
        <v>0</v>
      </c>
      <c r="BS180">
        <v>8</v>
      </c>
      <c r="BT180" t="s">
        <v>32</v>
      </c>
      <c r="BU180" t="s">
        <v>163</v>
      </c>
      <c r="BV180" t="s">
        <v>164</v>
      </c>
      <c r="BW180">
        <v>0</v>
      </c>
      <c r="BX180">
        <v>0</v>
      </c>
      <c r="BY180">
        <v>0</v>
      </c>
      <c r="BZ180">
        <v>9</v>
      </c>
      <c r="CA180" t="s">
        <v>32</v>
      </c>
      <c r="CB180" t="s">
        <v>165</v>
      </c>
      <c r="CC180" t="s">
        <v>166</v>
      </c>
      <c r="CD180">
        <v>1</v>
      </c>
      <c r="CE180">
        <v>0.56000000000000005</v>
      </c>
      <c r="CF180">
        <v>1.19</v>
      </c>
      <c r="CG180">
        <v>10</v>
      </c>
      <c r="CH180" t="s">
        <v>32</v>
      </c>
      <c r="CI180" t="s">
        <v>167</v>
      </c>
      <c r="CJ180" t="s">
        <v>168</v>
      </c>
      <c r="CK180">
        <v>1</v>
      </c>
      <c r="CL180">
        <v>0.56000000000000005</v>
      </c>
      <c r="CM180">
        <v>1.19</v>
      </c>
      <c r="CN180">
        <v>11</v>
      </c>
      <c r="CO180" t="s">
        <v>32</v>
      </c>
      <c r="CP180" t="s">
        <v>169</v>
      </c>
      <c r="CQ180" t="s">
        <v>168</v>
      </c>
      <c r="CR180">
        <v>36</v>
      </c>
      <c r="CS180">
        <v>20.11</v>
      </c>
      <c r="CT180">
        <v>42.86</v>
      </c>
    </row>
    <row r="181" spans="1:98" x14ac:dyDescent="0.15">
      <c r="A181" t="s">
        <v>28</v>
      </c>
      <c r="B181" t="s">
        <v>29</v>
      </c>
      <c r="C181">
        <v>2</v>
      </c>
      <c r="D181" t="s">
        <v>49</v>
      </c>
      <c r="E181">
        <v>44</v>
      </c>
      <c r="F181" t="s">
        <v>72</v>
      </c>
      <c r="G181">
        <v>1</v>
      </c>
      <c r="H181">
        <v>978</v>
      </c>
      <c r="I181">
        <v>293</v>
      </c>
      <c r="J181">
        <v>29.96</v>
      </c>
      <c r="K181">
        <v>685</v>
      </c>
      <c r="L181">
        <v>70.040000000000006</v>
      </c>
      <c r="M181">
        <v>18</v>
      </c>
      <c r="N181">
        <v>1.84</v>
      </c>
      <c r="O181">
        <v>2.63</v>
      </c>
      <c r="P181">
        <v>0</v>
      </c>
      <c r="Q181">
        <v>0</v>
      </c>
      <c r="R181">
        <v>0</v>
      </c>
      <c r="S181">
        <v>667</v>
      </c>
      <c r="T181">
        <v>68.2</v>
      </c>
      <c r="U181">
        <v>97.37</v>
      </c>
      <c r="V181">
        <v>1</v>
      </c>
      <c r="W181" t="s">
        <v>32</v>
      </c>
      <c r="X181" t="s">
        <v>153</v>
      </c>
      <c r="Y181" t="s">
        <v>154</v>
      </c>
      <c r="Z181">
        <v>11</v>
      </c>
      <c r="AA181">
        <v>1.1200000000000001</v>
      </c>
      <c r="AB181">
        <v>1.65</v>
      </c>
      <c r="AC181">
        <v>2</v>
      </c>
      <c r="AD181" t="s">
        <v>35</v>
      </c>
      <c r="AE181" t="s">
        <v>36</v>
      </c>
      <c r="AF181" t="s">
        <v>37</v>
      </c>
      <c r="AG181">
        <v>222</v>
      </c>
      <c r="AH181">
        <v>22.7</v>
      </c>
      <c r="AI181">
        <v>33.28</v>
      </c>
      <c r="AJ181">
        <v>3</v>
      </c>
      <c r="AK181" t="s">
        <v>32</v>
      </c>
      <c r="AL181" t="s">
        <v>33</v>
      </c>
      <c r="AM181" t="s">
        <v>34</v>
      </c>
      <c r="AN181">
        <v>35</v>
      </c>
      <c r="AO181">
        <v>3.58</v>
      </c>
      <c r="AP181">
        <v>5.25</v>
      </c>
      <c r="AQ181">
        <v>4</v>
      </c>
      <c r="AR181" t="s">
        <v>32</v>
      </c>
      <c r="AS181" t="s">
        <v>155</v>
      </c>
      <c r="AT181" t="s">
        <v>156</v>
      </c>
      <c r="AU181">
        <v>3</v>
      </c>
      <c r="AV181">
        <v>0.31</v>
      </c>
      <c r="AW181">
        <v>0.45</v>
      </c>
      <c r="AX181">
        <v>5</v>
      </c>
      <c r="AY181" t="s">
        <v>35</v>
      </c>
      <c r="AZ181" t="s">
        <v>157</v>
      </c>
      <c r="BA181" t="s">
        <v>158</v>
      </c>
      <c r="BB181">
        <v>1</v>
      </c>
      <c r="BC181">
        <v>0.1</v>
      </c>
      <c r="BD181">
        <v>0.15</v>
      </c>
      <c r="BE181">
        <v>6</v>
      </c>
      <c r="BF181" t="s">
        <v>32</v>
      </c>
      <c r="BG181" t="s">
        <v>159</v>
      </c>
      <c r="BH181" t="s">
        <v>160</v>
      </c>
      <c r="BI181">
        <v>7</v>
      </c>
      <c r="BJ181">
        <v>0.72</v>
      </c>
      <c r="BK181">
        <v>1.05</v>
      </c>
      <c r="BL181">
        <v>7</v>
      </c>
      <c r="BM181" t="s">
        <v>32</v>
      </c>
      <c r="BN181" t="s">
        <v>161</v>
      </c>
      <c r="BO181" t="s">
        <v>162</v>
      </c>
      <c r="BP181">
        <v>0</v>
      </c>
      <c r="BQ181">
        <v>0</v>
      </c>
      <c r="BR181">
        <v>0</v>
      </c>
      <c r="BS181">
        <v>8</v>
      </c>
      <c r="BT181" t="s">
        <v>32</v>
      </c>
      <c r="BU181" t="s">
        <v>163</v>
      </c>
      <c r="BV181" t="s">
        <v>164</v>
      </c>
      <c r="BW181">
        <v>0</v>
      </c>
      <c r="BX181">
        <v>0</v>
      </c>
      <c r="BY181">
        <v>0</v>
      </c>
      <c r="BZ181">
        <v>9</v>
      </c>
      <c r="CA181" t="s">
        <v>32</v>
      </c>
      <c r="CB181" t="s">
        <v>165</v>
      </c>
      <c r="CC181" t="s">
        <v>166</v>
      </c>
      <c r="CD181">
        <v>17</v>
      </c>
      <c r="CE181">
        <v>1.74</v>
      </c>
      <c r="CF181">
        <v>2.5499999999999998</v>
      </c>
      <c r="CG181">
        <v>10</v>
      </c>
      <c r="CH181" t="s">
        <v>32</v>
      </c>
      <c r="CI181" t="s">
        <v>167</v>
      </c>
      <c r="CJ181" t="s">
        <v>168</v>
      </c>
      <c r="CK181">
        <v>3</v>
      </c>
      <c r="CL181">
        <v>0.31</v>
      </c>
      <c r="CM181">
        <v>0.45</v>
      </c>
      <c r="CN181">
        <v>11</v>
      </c>
      <c r="CO181" t="s">
        <v>32</v>
      </c>
      <c r="CP181" t="s">
        <v>169</v>
      </c>
      <c r="CQ181" t="s">
        <v>168</v>
      </c>
      <c r="CR181">
        <v>368</v>
      </c>
      <c r="CS181">
        <v>37.630000000000003</v>
      </c>
      <c r="CT181">
        <v>55.17</v>
      </c>
    </row>
    <row r="182" spans="1:98" x14ac:dyDescent="0.15">
      <c r="A182" t="s">
        <v>28</v>
      </c>
      <c r="B182" t="s">
        <v>29</v>
      </c>
      <c r="C182">
        <v>2</v>
      </c>
      <c r="D182" t="s">
        <v>49</v>
      </c>
      <c r="E182">
        <v>44</v>
      </c>
      <c r="F182" t="s">
        <v>72</v>
      </c>
      <c r="G182">
        <v>2</v>
      </c>
      <c r="H182">
        <v>643</v>
      </c>
      <c r="I182">
        <v>281</v>
      </c>
      <c r="J182">
        <v>43.7</v>
      </c>
      <c r="K182">
        <v>362</v>
      </c>
      <c r="L182">
        <v>56.3</v>
      </c>
      <c r="M182">
        <v>0</v>
      </c>
      <c r="N182">
        <v>0</v>
      </c>
      <c r="O182">
        <v>0</v>
      </c>
      <c r="P182">
        <v>3</v>
      </c>
      <c r="Q182">
        <v>0.47</v>
      </c>
      <c r="R182">
        <v>0.83</v>
      </c>
      <c r="S182">
        <v>359</v>
      </c>
      <c r="T182">
        <v>55.83</v>
      </c>
      <c r="U182">
        <v>99.17</v>
      </c>
      <c r="V182">
        <v>1</v>
      </c>
      <c r="W182" t="s">
        <v>32</v>
      </c>
      <c r="X182" t="s">
        <v>153</v>
      </c>
      <c r="Y182" t="s">
        <v>154</v>
      </c>
      <c r="Z182">
        <v>6</v>
      </c>
      <c r="AA182">
        <v>0.93</v>
      </c>
      <c r="AB182">
        <v>1.67</v>
      </c>
      <c r="AC182">
        <v>2</v>
      </c>
      <c r="AD182" t="s">
        <v>35</v>
      </c>
      <c r="AE182" t="s">
        <v>36</v>
      </c>
      <c r="AF182" t="s">
        <v>37</v>
      </c>
      <c r="AG182">
        <v>110</v>
      </c>
      <c r="AH182">
        <v>17.11</v>
      </c>
      <c r="AI182">
        <v>30.64</v>
      </c>
      <c r="AJ182">
        <v>3</v>
      </c>
      <c r="AK182" t="s">
        <v>32</v>
      </c>
      <c r="AL182" t="s">
        <v>33</v>
      </c>
      <c r="AM182" t="s">
        <v>34</v>
      </c>
      <c r="AN182">
        <v>13</v>
      </c>
      <c r="AO182">
        <v>2.02</v>
      </c>
      <c r="AP182">
        <v>3.62</v>
      </c>
      <c r="AQ182">
        <v>4</v>
      </c>
      <c r="AR182" t="s">
        <v>32</v>
      </c>
      <c r="AS182" t="s">
        <v>155</v>
      </c>
      <c r="AT182" t="s">
        <v>156</v>
      </c>
      <c r="AU182">
        <v>2</v>
      </c>
      <c r="AV182">
        <v>0.31</v>
      </c>
      <c r="AW182">
        <v>0.56000000000000005</v>
      </c>
      <c r="AX182">
        <v>5</v>
      </c>
      <c r="AY182" t="s">
        <v>35</v>
      </c>
      <c r="AZ182" t="s">
        <v>157</v>
      </c>
      <c r="BA182" t="s">
        <v>158</v>
      </c>
      <c r="BB182">
        <v>4</v>
      </c>
      <c r="BC182">
        <v>0.62</v>
      </c>
      <c r="BD182">
        <v>1.1100000000000001</v>
      </c>
      <c r="BE182">
        <v>6</v>
      </c>
      <c r="BF182" t="s">
        <v>32</v>
      </c>
      <c r="BG182" t="s">
        <v>159</v>
      </c>
      <c r="BH182" t="s">
        <v>160</v>
      </c>
      <c r="BI182">
        <v>3</v>
      </c>
      <c r="BJ182">
        <v>0.47</v>
      </c>
      <c r="BK182">
        <v>0.84</v>
      </c>
      <c r="BL182">
        <v>7</v>
      </c>
      <c r="BM182" t="s">
        <v>32</v>
      </c>
      <c r="BN182" t="s">
        <v>161</v>
      </c>
      <c r="BO182" t="s">
        <v>162</v>
      </c>
      <c r="BP182">
        <v>0</v>
      </c>
      <c r="BQ182">
        <v>0</v>
      </c>
      <c r="BR182">
        <v>0</v>
      </c>
      <c r="BS182">
        <v>8</v>
      </c>
      <c r="BT182" t="s">
        <v>32</v>
      </c>
      <c r="BU182" t="s">
        <v>163</v>
      </c>
      <c r="BV182" t="s">
        <v>164</v>
      </c>
      <c r="BW182">
        <v>0</v>
      </c>
      <c r="BX182">
        <v>0</v>
      </c>
      <c r="BY182">
        <v>0</v>
      </c>
      <c r="BZ182">
        <v>9</v>
      </c>
      <c r="CA182" t="s">
        <v>32</v>
      </c>
      <c r="CB182" t="s">
        <v>165</v>
      </c>
      <c r="CC182" t="s">
        <v>166</v>
      </c>
      <c r="CD182">
        <v>7</v>
      </c>
      <c r="CE182">
        <v>1.0900000000000001</v>
      </c>
      <c r="CF182">
        <v>1.95</v>
      </c>
      <c r="CG182">
        <v>10</v>
      </c>
      <c r="CH182" t="s">
        <v>32</v>
      </c>
      <c r="CI182" t="s">
        <v>167</v>
      </c>
      <c r="CJ182" t="s">
        <v>168</v>
      </c>
      <c r="CK182">
        <v>4</v>
      </c>
      <c r="CL182">
        <v>0.62</v>
      </c>
      <c r="CM182">
        <v>1.1100000000000001</v>
      </c>
      <c r="CN182">
        <v>11</v>
      </c>
      <c r="CO182" t="s">
        <v>32</v>
      </c>
      <c r="CP182" t="s">
        <v>169</v>
      </c>
      <c r="CQ182" t="s">
        <v>168</v>
      </c>
      <c r="CR182">
        <v>210</v>
      </c>
      <c r="CS182">
        <v>32.659999999999997</v>
      </c>
      <c r="CT182">
        <v>58.5</v>
      </c>
    </row>
    <row r="183" spans="1:98" x14ac:dyDescent="0.15">
      <c r="A183" t="s">
        <v>28</v>
      </c>
      <c r="B183" t="s">
        <v>29</v>
      </c>
      <c r="C183">
        <v>2</v>
      </c>
      <c r="D183" t="s">
        <v>49</v>
      </c>
      <c r="E183">
        <v>44</v>
      </c>
      <c r="F183" t="s">
        <v>72</v>
      </c>
      <c r="G183">
        <v>3</v>
      </c>
      <c r="H183">
        <v>365</v>
      </c>
      <c r="I183">
        <v>132</v>
      </c>
      <c r="J183">
        <v>36.159999999999997</v>
      </c>
      <c r="K183">
        <v>233</v>
      </c>
      <c r="L183">
        <v>63.84</v>
      </c>
      <c r="M183">
        <v>0</v>
      </c>
      <c r="N183">
        <v>0</v>
      </c>
      <c r="O183">
        <v>0</v>
      </c>
      <c r="P183">
        <v>7</v>
      </c>
      <c r="Q183">
        <v>1.92</v>
      </c>
      <c r="R183">
        <v>3</v>
      </c>
      <c r="S183">
        <v>226</v>
      </c>
      <c r="T183">
        <v>61.92</v>
      </c>
      <c r="U183">
        <v>97</v>
      </c>
      <c r="V183">
        <v>1</v>
      </c>
      <c r="W183" t="s">
        <v>32</v>
      </c>
      <c r="X183" t="s">
        <v>153</v>
      </c>
      <c r="Y183" t="s">
        <v>154</v>
      </c>
      <c r="Z183">
        <v>2</v>
      </c>
      <c r="AA183">
        <v>0.55000000000000004</v>
      </c>
      <c r="AB183">
        <v>0.88</v>
      </c>
      <c r="AC183">
        <v>2</v>
      </c>
      <c r="AD183" t="s">
        <v>35</v>
      </c>
      <c r="AE183" t="s">
        <v>36</v>
      </c>
      <c r="AF183" t="s">
        <v>37</v>
      </c>
      <c r="AG183">
        <v>63</v>
      </c>
      <c r="AH183">
        <v>17.260000000000002</v>
      </c>
      <c r="AI183">
        <v>27.88</v>
      </c>
      <c r="AJ183">
        <v>3</v>
      </c>
      <c r="AK183" t="s">
        <v>32</v>
      </c>
      <c r="AL183" t="s">
        <v>33</v>
      </c>
      <c r="AM183" t="s">
        <v>34</v>
      </c>
      <c r="AN183">
        <v>7</v>
      </c>
      <c r="AO183">
        <v>1.92</v>
      </c>
      <c r="AP183">
        <v>3.1</v>
      </c>
      <c r="AQ183">
        <v>4</v>
      </c>
      <c r="AR183" t="s">
        <v>32</v>
      </c>
      <c r="AS183" t="s">
        <v>155</v>
      </c>
      <c r="AT183" t="s">
        <v>156</v>
      </c>
      <c r="AU183">
        <v>0</v>
      </c>
      <c r="AV183">
        <v>0</v>
      </c>
      <c r="AW183">
        <v>0</v>
      </c>
      <c r="AX183">
        <v>5</v>
      </c>
      <c r="AY183" t="s">
        <v>35</v>
      </c>
      <c r="AZ183" t="s">
        <v>157</v>
      </c>
      <c r="BA183" t="s">
        <v>158</v>
      </c>
      <c r="BB183">
        <v>1</v>
      </c>
      <c r="BC183">
        <v>0.27</v>
      </c>
      <c r="BD183">
        <v>0.44</v>
      </c>
      <c r="BE183">
        <v>6</v>
      </c>
      <c r="BF183" t="s">
        <v>32</v>
      </c>
      <c r="BG183" t="s">
        <v>159</v>
      </c>
      <c r="BH183" t="s">
        <v>160</v>
      </c>
      <c r="BI183">
        <v>0</v>
      </c>
      <c r="BJ183">
        <v>0</v>
      </c>
      <c r="BK183">
        <v>0</v>
      </c>
      <c r="BL183">
        <v>7</v>
      </c>
      <c r="BM183" t="s">
        <v>32</v>
      </c>
      <c r="BN183" t="s">
        <v>161</v>
      </c>
      <c r="BO183" t="s">
        <v>162</v>
      </c>
      <c r="BP183">
        <v>1</v>
      </c>
      <c r="BQ183">
        <v>0.27</v>
      </c>
      <c r="BR183">
        <v>0.44</v>
      </c>
      <c r="BS183">
        <v>8</v>
      </c>
      <c r="BT183" t="s">
        <v>32</v>
      </c>
      <c r="BU183" t="s">
        <v>163</v>
      </c>
      <c r="BV183" t="s">
        <v>164</v>
      </c>
      <c r="BW183">
        <v>0</v>
      </c>
      <c r="BX183">
        <v>0</v>
      </c>
      <c r="BY183">
        <v>0</v>
      </c>
      <c r="BZ183">
        <v>9</v>
      </c>
      <c r="CA183" t="s">
        <v>32</v>
      </c>
      <c r="CB183" t="s">
        <v>165</v>
      </c>
      <c r="CC183" t="s">
        <v>166</v>
      </c>
      <c r="CD183">
        <v>0</v>
      </c>
      <c r="CE183">
        <v>0</v>
      </c>
      <c r="CF183">
        <v>0</v>
      </c>
      <c r="CG183">
        <v>10</v>
      </c>
      <c r="CH183" t="s">
        <v>32</v>
      </c>
      <c r="CI183" t="s">
        <v>167</v>
      </c>
      <c r="CJ183" t="s">
        <v>168</v>
      </c>
      <c r="CK183">
        <v>3</v>
      </c>
      <c r="CL183">
        <v>0.82</v>
      </c>
      <c r="CM183">
        <v>1.33</v>
      </c>
      <c r="CN183">
        <v>11</v>
      </c>
      <c r="CO183" t="s">
        <v>32</v>
      </c>
      <c r="CP183" t="s">
        <v>169</v>
      </c>
      <c r="CQ183" t="s">
        <v>168</v>
      </c>
      <c r="CR183">
        <v>149</v>
      </c>
      <c r="CS183">
        <v>40.82</v>
      </c>
      <c r="CT183">
        <v>65.930000000000007</v>
      </c>
    </row>
    <row r="184" spans="1:98" x14ac:dyDescent="0.15">
      <c r="A184" t="s">
        <v>28</v>
      </c>
      <c r="B184" t="s">
        <v>29</v>
      </c>
      <c r="C184">
        <v>3</v>
      </c>
      <c r="D184" t="s">
        <v>40</v>
      </c>
      <c r="E184">
        <v>45</v>
      </c>
      <c r="F184" t="s">
        <v>73</v>
      </c>
      <c r="G184">
        <v>1</v>
      </c>
      <c r="H184">
        <v>1091</v>
      </c>
      <c r="I184">
        <v>690</v>
      </c>
      <c r="J184">
        <v>63.24</v>
      </c>
      <c r="K184">
        <v>401</v>
      </c>
      <c r="L184">
        <v>36.76</v>
      </c>
      <c r="M184">
        <v>10</v>
      </c>
      <c r="N184">
        <v>0.92</v>
      </c>
      <c r="O184">
        <v>2.4900000000000002</v>
      </c>
      <c r="P184">
        <v>21</v>
      </c>
      <c r="Q184">
        <v>1.92</v>
      </c>
      <c r="R184">
        <v>5.24</v>
      </c>
      <c r="S184">
        <v>370</v>
      </c>
      <c r="T184">
        <v>33.909999999999997</v>
      </c>
      <c r="U184">
        <v>92.27</v>
      </c>
      <c r="V184">
        <v>1</v>
      </c>
      <c r="W184" t="s">
        <v>32</v>
      </c>
      <c r="X184" t="s">
        <v>153</v>
      </c>
      <c r="Y184" t="s">
        <v>154</v>
      </c>
      <c r="Z184">
        <v>13</v>
      </c>
      <c r="AA184">
        <v>1.19</v>
      </c>
      <c r="AB184">
        <v>3.51</v>
      </c>
      <c r="AC184">
        <v>2</v>
      </c>
      <c r="AD184" t="s">
        <v>35</v>
      </c>
      <c r="AE184" t="s">
        <v>36</v>
      </c>
      <c r="AF184" t="s">
        <v>37</v>
      </c>
      <c r="AG184">
        <v>116</v>
      </c>
      <c r="AH184">
        <v>10.63</v>
      </c>
      <c r="AI184">
        <v>31.35</v>
      </c>
      <c r="AJ184">
        <v>3</v>
      </c>
      <c r="AK184" t="s">
        <v>32</v>
      </c>
      <c r="AL184" t="s">
        <v>33</v>
      </c>
      <c r="AM184" t="s">
        <v>34</v>
      </c>
      <c r="AN184">
        <v>37</v>
      </c>
      <c r="AO184">
        <v>3.39</v>
      </c>
      <c r="AP184">
        <v>10</v>
      </c>
      <c r="AQ184">
        <v>4</v>
      </c>
      <c r="AR184" t="s">
        <v>32</v>
      </c>
      <c r="AS184" t="s">
        <v>155</v>
      </c>
      <c r="AT184" t="s">
        <v>156</v>
      </c>
      <c r="AU184">
        <v>4</v>
      </c>
      <c r="AV184">
        <v>0.37</v>
      </c>
      <c r="AW184">
        <v>1.08</v>
      </c>
      <c r="AX184">
        <v>5</v>
      </c>
      <c r="AY184" t="s">
        <v>35</v>
      </c>
      <c r="AZ184" t="s">
        <v>157</v>
      </c>
      <c r="BA184" t="s">
        <v>158</v>
      </c>
      <c r="BB184">
        <v>16</v>
      </c>
      <c r="BC184">
        <v>1.47</v>
      </c>
      <c r="BD184">
        <v>4.32</v>
      </c>
      <c r="BE184">
        <v>6</v>
      </c>
      <c r="BF184" t="s">
        <v>32</v>
      </c>
      <c r="BG184" t="s">
        <v>159</v>
      </c>
      <c r="BH184" t="s">
        <v>160</v>
      </c>
      <c r="BI184">
        <v>4</v>
      </c>
      <c r="BJ184">
        <v>0.37</v>
      </c>
      <c r="BK184">
        <v>1.08</v>
      </c>
      <c r="BL184">
        <v>7</v>
      </c>
      <c r="BM184" t="s">
        <v>32</v>
      </c>
      <c r="BN184" t="s">
        <v>161</v>
      </c>
      <c r="BO184" t="s">
        <v>162</v>
      </c>
      <c r="BP184">
        <v>3</v>
      </c>
      <c r="BQ184">
        <v>0.27</v>
      </c>
      <c r="BR184">
        <v>0.81</v>
      </c>
      <c r="BS184">
        <v>8</v>
      </c>
      <c r="BT184" t="s">
        <v>32</v>
      </c>
      <c r="BU184" t="s">
        <v>163</v>
      </c>
      <c r="BV184" t="s">
        <v>164</v>
      </c>
      <c r="BW184">
        <v>1</v>
      </c>
      <c r="BX184">
        <v>0.09</v>
      </c>
      <c r="BY184">
        <v>0.27</v>
      </c>
      <c r="BZ184">
        <v>9</v>
      </c>
      <c r="CA184" t="s">
        <v>32</v>
      </c>
      <c r="CB184" t="s">
        <v>165</v>
      </c>
      <c r="CC184" t="s">
        <v>166</v>
      </c>
      <c r="CD184">
        <v>22</v>
      </c>
      <c r="CE184">
        <v>2.02</v>
      </c>
      <c r="CF184">
        <v>5.95</v>
      </c>
      <c r="CG184">
        <v>10</v>
      </c>
      <c r="CH184" t="s">
        <v>32</v>
      </c>
      <c r="CI184" t="s">
        <v>167</v>
      </c>
      <c r="CJ184" t="s">
        <v>168</v>
      </c>
      <c r="CK184">
        <v>4</v>
      </c>
      <c r="CL184">
        <v>0.37</v>
      </c>
      <c r="CM184">
        <v>1.08</v>
      </c>
      <c r="CN184">
        <v>11</v>
      </c>
      <c r="CO184" t="s">
        <v>32</v>
      </c>
      <c r="CP184" t="s">
        <v>169</v>
      </c>
      <c r="CQ184" t="s">
        <v>168</v>
      </c>
      <c r="CR184">
        <v>150</v>
      </c>
      <c r="CS184">
        <v>13.75</v>
      </c>
      <c r="CT184">
        <v>40.54</v>
      </c>
    </row>
    <row r="185" spans="1:98" x14ac:dyDescent="0.15">
      <c r="A185" t="s">
        <v>28</v>
      </c>
      <c r="B185" t="s">
        <v>29</v>
      </c>
      <c r="C185">
        <v>3</v>
      </c>
      <c r="D185" t="s">
        <v>40</v>
      </c>
      <c r="E185">
        <v>45</v>
      </c>
      <c r="F185" t="s">
        <v>73</v>
      </c>
      <c r="G185">
        <v>2</v>
      </c>
      <c r="H185">
        <v>513</v>
      </c>
      <c r="I185">
        <v>362</v>
      </c>
      <c r="J185">
        <v>70.569999999999993</v>
      </c>
      <c r="K185">
        <v>151</v>
      </c>
      <c r="L185">
        <v>29.43</v>
      </c>
      <c r="M185">
        <v>9</v>
      </c>
      <c r="N185">
        <v>1.75</v>
      </c>
      <c r="O185">
        <v>5.96</v>
      </c>
      <c r="P185">
        <v>7</v>
      </c>
      <c r="Q185">
        <v>1.36</v>
      </c>
      <c r="R185">
        <v>4.6399999999999997</v>
      </c>
      <c r="S185">
        <v>135</v>
      </c>
      <c r="T185">
        <v>26.32</v>
      </c>
      <c r="U185">
        <v>89.4</v>
      </c>
      <c r="V185">
        <v>1</v>
      </c>
      <c r="W185" t="s">
        <v>32</v>
      </c>
      <c r="X185" t="s">
        <v>153</v>
      </c>
      <c r="Y185" t="s">
        <v>154</v>
      </c>
      <c r="Z185">
        <v>7</v>
      </c>
      <c r="AA185">
        <v>1.36</v>
      </c>
      <c r="AB185">
        <v>5.19</v>
      </c>
      <c r="AC185">
        <v>2</v>
      </c>
      <c r="AD185" t="s">
        <v>35</v>
      </c>
      <c r="AE185" t="s">
        <v>36</v>
      </c>
      <c r="AF185" t="s">
        <v>37</v>
      </c>
      <c r="AG185">
        <v>40</v>
      </c>
      <c r="AH185">
        <v>7.8</v>
      </c>
      <c r="AI185">
        <v>29.63</v>
      </c>
      <c r="AJ185">
        <v>3</v>
      </c>
      <c r="AK185" t="s">
        <v>32</v>
      </c>
      <c r="AL185" t="s">
        <v>33</v>
      </c>
      <c r="AM185" t="s">
        <v>34</v>
      </c>
      <c r="AN185">
        <v>20</v>
      </c>
      <c r="AO185">
        <v>3.9</v>
      </c>
      <c r="AP185">
        <v>14.81</v>
      </c>
      <c r="AQ185">
        <v>4</v>
      </c>
      <c r="AR185" t="s">
        <v>32</v>
      </c>
      <c r="AS185" t="s">
        <v>155</v>
      </c>
      <c r="AT185" t="s">
        <v>156</v>
      </c>
      <c r="AU185">
        <v>5</v>
      </c>
      <c r="AV185">
        <v>0.97</v>
      </c>
      <c r="AW185">
        <v>3.7</v>
      </c>
      <c r="AX185">
        <v>5</v>
      </c>
      <c r="AY185" t="s">
        <v>35</v>
      </c>
      <c r="AZ185" t="s">
        <v>157</v>
      </c>
      <c r="BA185" t="s">
        <v>158</v>
      </c>
      <c r="BB185">
        <v>0</v>
      </c>
      <c r="BC185">
        <v>0</v>
      </c>
      <c r="BD185">
        <v>0</v>
      </c>
      <c r="BE185">
        <v>6</v>
      </c>
      <c r="BF185" t="s">
        <v>32</v>
      </c>
      <c r="BG185" t="s">
        <v>159</v>
      </c>
      <c r="BH185" t="s">
        <v>160</v>
      </c>
      <c r="BI185">
        <v>0</v>
      </c>
      <c r="BJ185">
        <v>0</v>
      </c>
      <c r="BK185">
        <v>0</v>
      </c>
      <c r="BL185">
        <v>7</v>
      </c>
      <c r="BM185" t="s">
        <v>32</v>
      </c>
      <c r="BN185" t="s">
        <v>161</v>
      </c>
      <c r="BO185" t="s">
        <v>162</v>
      </c>
      <c r="BP185">
        <v>1</v>
      </c>
      <c r="BQ185">
        <v>0.19</v>
      </c>
      <c r="BR185">
        <v>0.74</v>
      </c>
      <c r="BS185">
        <v>8</v>
      </c>
      <c r="BT185" t="s">
        <v>32</v>
      </c>
      <c r="BU185" t="s">
        <v>163</v>
      </c>
      <c r="BV185" t="s">
        <v>164</v>
      </c>
      <c r="BW185">
        <v>0</v>
      </c>
      <c r="BX185">
        <v>0</v>
      </c>
      <c r="BY185">
        <v>0</v>
      </c>
      <c r="BZ185">
        <v>9</v>
      </c>
      <c r="CA185" t="s">
        <v>32</v>
      </c>
      <c r="CB185" t="s">
        <v>165</v>
      </c>
      <c r="CC185" t="s">
        <v>166</v>
      </c>
      <c r="CD185">
        <v>7</v>
      </c>
      <c r="CE185">
        <v>1.36</v>
      </c>
      <c r="CF185">
        <v>5.19</v>
      </c>
      <c r="CG185">
        <v>10</v>
      </c>
      <c r="CH185" t="s">
        <v>32</v>
      </c>
      <c r="CI185" t="s">
        <v>167</v>
      </c>
      <c r="CJ185" t="s">
        <v>168</v>
      </c>
      <c r="CK185">
        <v>5</v>
      </c>
      <c r="CL185">
        <v>0.97</v>
      </c>
      <c r="CM185">
        <v>3.7</v>
      </c>
      <c r="CN185">
        <v>11</v>
      </c>
      <c r="CO185" t="s">
        <v>32</v>
      </c>
      <c r="CP185" t="s">
        <v>169</v>
      </c>
      <c r="CQ185" t="s">
        <v>168</v>
      </c>
      <c r="CR185">
        <v>50</v>
      </c>
      <c r="CS185">
        <v>9.75</v>
      </c>
      <c r="CT185">
        <v>37.04</v>
      </c>
    </row>
    <row r="186" spans="1:98" x14ac:dyDescent="0.15">
      <c r="A186" t="s">
        <v>28</v>
      </c>
      <c r="B186" t="s">
        <v>29</v>
      </c>
      <c r="C186">
        <v>3</v>
      </c>
      <c r="D186" t="s">
        <v>40</v>
      </c>
      <c r="E186">
        <v>45</v>
      </c>
      <c r="F186" t="s">
        <v>73</v>
      </c>
      <c r="G186">
        <v>3</v>
      </c>
      <c r="H186">
        <v>466</v>
      </c>
      <c r="I186">
        <v>328</v>
      </c>
      <c r="J186">
        <v>70.39</v>
      </c>
      <c r="K186">
        <v>138</v>
      </c>
      <c r="L186">
        <v>29.61</v>
      </c>
      <c r="M186">
        <v>3</v>
      </c>
      <c r="N186">
        <v>0.64</v>
      </c>
      <c r="O186">
        <v>2.17</v>
      </c>
      <c r="P186">
        <v>2</v>
      </c>
      <c r="Q186">
        <v>0.43</v>
      </c>
      <c r="R186">
        <v>1.45</v>
      </c>
      <c r="S186">
        <v>133</v>
      </c>
      <c r="T186">
        <v>28.54</v>
      </c>
      <c r="U186">
        <v>96.38</v>
      </c>
      <c r="V186">
        <v>1</v>
      </c>
      <c r="W186" t="s">
        <v>32</v>
      </c>
      <c r="X186" t="s">
        <v>153</v>
      </c>
      <c r="Y186" t="s">
        <v>154</v>
      </c>
      <c r="Z186">
        <v>4</v>
      </c>
      <c r="AA186">
        <v>0.86</v>
      </c>
      <c r="AB186">
        <v>3.01</v>
      </c>
      <c r="AC186">
        <v>2</v>
      </c>
      <c r="AD186" t="s">
        <v>35</v>
      </c>
      <c r="AE186" t="s">
        <v>36</v>
      </c>
      <c r="AF186" t="s">
        <v>37</v>
      </c>
      <c r="AG186">
        <v>57</v>
      </c>
      <c r="AH186">
        <v>12.23</v>
      </c>
      <c r="AI186">
        <v>42.86</v>
      </c>
      <c r="AJ186">
        <v>3</v>
      </c>
      <c r="AK186" t="s">
        <v>32</v>
      </c>
      <c r="AL186" t="s">
        <v>33</v>
      </c>
      <c r="AM186" t="s">
        <v>34</v>
      </c>
      <c r="AN186">
        <v>34</v>
      </c>
      <c r="AO186">
        <v>7.3</v>
      </c>
      <c r="AP186">
        <v>25.56</v>
      </c>
      <c r="AQ186">
        <v>4</v>
      </c>
      <c r="AR186" t="s">
        <v>32</v>
      </c>
      <c r="AS186" t="s">
        <v>155</v>
      </c>
      <c r="AT186" t="s">
        <v>156</v>
      </c>
      <c r="AU186">
        <v>1</v>
      </c>
      <c r="AV186">
        <v>0.21</v>
      </c>
      <c r="AW186">
        <v>0.75</v>
      </c>
      <c r="AX186">
        <v>5</v>
      </c>
      <c r="AY186" t="s">
        <v>35</v>
      </c>
      <c r="AZ186" t="s">
        <v>157</v>
      </c>
      <c r="BA186" t="s">
        <v>158</v>
      </c>
      <c r="BB186">
        <v>2</v>
      </c>
      <c r="BC186">
        <v>0.43</v>
      </c>
      <c r="BD186">
        <v>1.5</v>
      </c>
      <c r="BE186">
        <v>6</v>
      </c>
      <c r="BF186" t="s">
        <v>32</v>
      </c>
      <c r="BG186" t="s">
        <v>159</v>
      </c>
      <c r="BH186" t="s">
        <v>160</v>
      </c>
      <c r="BI186">
        <v>1</v>
      </c>
      <c r="BJ186">
        <v>0.21</v>
      </c>
      <c r="BK186">
        <v>0.75</v>
      </c>
      <c r="BL186">
        <v>7</v>
      </c>
      <c r="BM186" t="s">
        <v>32</v>
      </c>
      <c r="BN186" t="s">
        <v>161</v>
      </c>
      <c r="BO186" t="s">
        <v>162</v>
      </c>
      <c r="BP186">
        <v>3</v>
      </c>
      <c r="BQ186">
        <v>0.64</v>
      </c>
      <c r="BR186">
        <v>2.2599999999999998</v>
      </c>
      <c r="BS186">
        <v>8</v>
      </c>
      <c r="BT186" t="s">
        <v>32</v>
      </c>
      <c r="BU186" t="s">
        <v>163</v>
      </c>
      <c r="BV186" t="s">
        <v>164</v>
      </c>
      <c r="BW186">
        <v>2</v>
      </c>
      <c r="BX186">
        <v>0.43</v>
      </c>
      <c r="BY186">
        <v>1.5</v>
      </c>
      <c r="BZ186">
        <v>9</v>
      </c>
      <c r="CA186" t="s">
        <v>32</v>
      </c>
      <c r="CB186" t="s">
        <v>165</v>
      </c>
      <c r="CC186" t="s">
        <v>166</v>
      </c>
      <c r="CD186">
        <v>10</v>
      </c>
      <c r="CE186">
        <v>2.15</v>
      </c>
      <c r="CF186">
        <v>7.52</v>
      </c>
      <c r="CG186">
        <v>10</v>
      </c>
      <c r="CH186" t="s">
        <v>32</v>
      </c>
      <c r="CI186" t="s">
        <v>167</v>
      </c>
      <c r="CJ186" t="s">
        <v>168</v>
      </c>
      <c r="CK186">
        <v>0</v>
      </c>
      <c r="CL186">
        <v>0</v>
      </c>
      <c r="CM186">
        <v>0</v>
      </c>
      <c r="CN186">
        <v>11</v>
      </c>
      <c r="CO186" t="s">
        <v>32</v>
      </c>
      <c r="CP186" t="s">
        <v>169</v>
      </c>
      <c r="CQ186" t="s">
        <v>168</v>
      </c>
      <c r="CR186">
        <v>19</v>
      </c>
      <c r="CS186">
        <v>4.08</v>
      </c>
      <c r="CT186">
        <v>14.29</v>
      </c>
    </row>
    <row r="187" spans="1:98" x14ac:dyDescent="0.15">
      <c r="A187" t="s">
        <v>28</v>
      </c>
      <c r="B187" t="s">
        <v>29</v>
      </c>
      <c r="C187">
        <v>3</v>
      </c>
      <c r="D187" t="s">
        <v>40</v>
      </c>
      <c r="E187">
        <v>45</v>
      </c>
      <c r="F187" t="s">
        <v>73</v>
      </c>
      <c r="G187">
        <v>4</v>
      </c>
      <c r="H187">
        <v>461</v>
      </c>
      <c r="I187">
        <v>336</v>
      </c>
      <c r="J187">
        <v>72.89</v>
      </c>
      <c r="K187">
        <v>125</v>
      </c>
      <c r="L187">
        <v>27.11</v>
      </c>
      <c r="M187">
        <v>7</v>
      </c>
      <c r="N187">
        <v>1.52</v>
      </c>
      <c r="O187">
        <v>5.6</v>
      </c>
      <c r="P187">
        <v>7</v>
      </c>
      <c r="Q187">
        <v>1.52</v>
      </c>
      <c r="R187">
        <v>5.6</v>
      </c>
      <c r="S187">
        <v>111</v>
      </c>
      <c r="T187">
        <v>24.08</v>
      </c>
      <c r="U187">
        <v>88.8</v>
      </c>
      <c r="V187">
        <v>1</v>
      </c>
      <c r="W187" t="s">
        <v>32</v>
      </c>
      <c r="X187" t="s">
        <v>153</v>
      </c>
      <c r="Y187" t="s">
        <v>154</v>
      </c>
      <c r="Z187">
        <v>2</v>
      </c>
      <c r="AA187">
        <v>0.43</v>
      </c>
      <c r="AB187">
        <v>1.8</v>
      </c>
      <c r="AC187">
        <v>2</v>
      </c>
      <c r="AD187" t="s">
        <v>35</v>
      </c>
      <c r="AE187" t="s">
        <v>36</v>
      </c>
      <c r="AF187" t="s">
        <v>37</v>
      </c>
      <c r="AG187">
        <v>58</v>
      </c>
      <c r="AH187">
        <v>12.58</v>
      </c>
      <c r="AI187">
        <v>52.25</v>
      </c>
      <c r="AJ187">
        <v>3</v>
      </c>
      <c r="AK187" t="s">
        <v>32</v>
      </c>
      <c r="AL187" t="s">
        <v>33</v>
      </c>
      <c r="AM187" t="s">
        <v>34</v>
      </c>
      <c r="AN187">
        <v>13</v>
      </c>
      <c r="AO187">
        <v>2.82</v>
      </c>
      <c r="AP187">
        <v>11.71</v>
      </c>
      <c r="AQ187">
        <v>4</v>
      </c>
      <c r="AR187" t="s">
        <v>32</v>
      </c>
      <c r="AS187" t="s">
        <v>155</v>
      </c>
      <c r="AT187" t="s">
        <v>156</v>
      </c>
      <c r="AU187">
        <v>5</v>
      </c>
      <c r="AV187">
        <v>1.08</v>
      </c>
      <c r="AW187">
        <v>4.5</v>
      </c>
      <c r="AX187">
        <v>5</v>
      </c>
      <c r="AY187" t="s">
        <v>35</v>
      </c>
      <c r="AZ187" t="s">
        <v>157</v>
      </c>
      <c r="BA187" t="s">
        <v>158</v>
      </c>
      <c r="BB187">
        <v>1</v>
      </c>
      <c r="BC187">
        <v>0.22</v>
      </c>
      <c r="BD187">
        <v>0.9</v>
      </c>
      <c r="BE187">
        <v>6</v>
      </c>
      <c r="BF187" t="s">
        <v>32</v>
      </c>
      <c r="BG187" t="s">
        <v>159</v>
      </c>
      <c r="BH187" t="s">
        <v>160</v>
      </c>
      <c r="BI187">
        <v>0</v>
      </c>
      <c r="BJ187">
        <v>0</v>
      </c>
      <c r="BK187">
        <v>0</v>
      </c>
      <c r="BL187">
        <v>7</v>
      </c>
      <c r="BM187" t="s">
        <v>32</v>
      </c>
      <c r="BN187" t="s">
        <v>161</v>
      </c>
      <c r="BO187" t="s">
        <v>162</v>
      </c>
      <c r="BP187">
        <v>0</v>
      </c>
      <c r="BQ187">
        <v>0</v>
      </c>
      <c r="BR187">
        <v>0</v>
      </c>
      <c r="BS187">
        <v>8</v>
      </c>
      <c r="BT187" t="s">
        <v>32</v>
      </c>
      <c r="BU187" t="s">
        <v>163</v>
      </c>
      <c r="BV187" t="s">
        <v>164</v>
      </c>
      <c r="BW187">
        <v>0</v>
      </c>
      <c r="BX187">
        <v>0</v>
      </c>
      <c r="BY187">
        <v>0</v>
      </c>
      <c r="BZ187">
        <v>9</v>
      </c>
      <c r="CA187" t="s">
        <v>32</v>
      </c>
      <c r="CB187" t="s">
        <v>165</v>
      </c>
      <c r="CC187" t="s">
        <v>166</v>
      </c>
      <c r="CD187">
        <v>13</v>
      </c>
      <c r="CE187">
        <v>2.82</v>
      </c>
      <c r="CF187">
        <v>11.71</v>
      </c>
      <c r="CG187">
        <v>10</v>
      </c>
      <c r="CH187" t="s">
        <v>32</v>
      </c>
      <c r="CI187" t="s">
        <v>167</v>
      </c>
      <c r="CJ187" t="s">
        <v>168</v>
      </c>
      <c r="CK187">
        <v>1</v>
      </c>
      <c r="CL187">
        <v>0.22</v>
      </c>
      <c r="CM187">
        <v>0.9</v>
      </c>
      <c r="CN187">
        <v>11</v>
      </c>
      <c r="CO187" t="s">
        <v>32</v>
      </c>
      <c r="CP187" t="s">
        <v>169</v>
      </c>
      <c r="CQ187" t="s">
        <v>168</v>
      </c>
      <c r="CR187">
        <v>18</v>
      </c>
      <c r="CS187">
        <v>3.9</v>
      </c>
      <c r="CT187">
        <v>16.22</v>
      </c>
    </row>
    <row r="188" spans="1:98" x14ac:dyDescent="0.15">
      <c r="A188" t="s">
        <v>28</v>
      </c>
      <c r="B188" t="s">
        <v>29</v>
      </c>
      <c r="C188">
        <v>3</v>
      </c>
      <c r="D188" t="s">
        <v>40</v>
      </c>
      <c r="E188">
        <v>45</v>
      </c>
      <c r="F188" t="s">
        <v>73</v>
      </c>
      <c r="G188">
        <v>5</v>
      </c>
      <c r="H188">
        <v>425</v>
      </c>
      <c r="I188">
        <v>348</v>
      </c>
      <c r="J188">
        <v>81.88</v>
      </c>
      <c r="K188">
        <v>77</v>
      </c>
      <c r="L188">
        <v>18.12</v>
      </c>
      <c r="M188">
        <v>11</v>
      </c>
      <c r="N188">
        <v>2.59</v>
      </c>
      <c r="O188">
        <v>14.29</v>
      </c>
      <c r="P188">
        <v>3</v>
      </c>
      <c r="Q188">
        <v>0.71</v>
      </c>
      <c r="R188">
        <v>3.9</v>
      </c>
      <c r="S188">
        <v>63</v>
      </c>
      <c r="T188">
        <v>14.82</v>
      </c>
      <c r="U188">
        <v>81.819999999999993</v>
      </c>
      <c r="V188">
        <v>1</v>
      </c>
      <c r="W188" t="s">
        <v>32</v>
      </c>
      <c r="X188" t="s">
        <v>153</v>
      </c>
      <c r="Y188" t="s">
        <v>154</v>
      </c>
      <c r="Z188">
        <v>2</v>
      </c>
      <c r="AA188">
        <v>0.47</v>
      </c>
      <c r="AB188">
        <v>3.17</v>
      </c>
      <c r="AC188">
        <v>2</v>
      </c>
      <c r="AD188" t="s">
        <v>35</v>
      </c>
      <c r="AE188" t="s">
        <v>36</v>
      </c>
      <c r="AF188" t="s">
        <v>37</v>
      </c>
      <c r="AG188">
        <v>29</v>
      </c>
      <c r="AH188">
        <v>6.82</v>
      </c>
      <c r="AI188">
        <v>46.03</v>
      </c>
      <c r="AJ188">
        <v>3</v>
      </c>
      <c r="AK188" t="s">
        <v>32</v>
      </c>
      <c r="AL188" t="s">
        <v>33</v>
      </c>
      <c r="AM188" t="s">
        <v>34</v>
      </c>
      <c r="AN188">
        <v>17</v>
      </c>
      <c r="AO188">
        <v>4</v>
      </c>
      <c r="AP188">
        <v>26.98</v>
      </c>
      <c r="AQ188">
        <v>4</v>
      </c>
      <c r="AR188" t="s">
        <v>32</v>
      </c>
      <c r="AS188" t="s">
        <v>155</v>
      </c>
      <c r="AT188" t="s">
        <v>156</v>
      </c>
      <c r="AU188">
        <v>3</v>
      </c>
      <c r="AV188">
        <v>0.71</v>
      </c>
      <c r="AW188">
        <v>4.76</v>
      </c>
      <c r="AX188">
        <v>5</v>
      </c>
      <c r="AY188" t="s">
        <v>35</v>
      </c>
      <c r="AZ188" t="s">
        <v>157</v>
      </c>
      <c r="BA188" t="s">
        <v>158</v>
      </c>
      <c r="BB188">
        <v>1</v>
      </c>
      <c r="BC188">
        <v>0.24</v>
      </c>
      <c r="BD188">
        <v>1.59</v>
      </c>
      <c r="BE188">
        <v>6</v>
      </c>
      <c r="BF188" t="s">
        <v>32</v>
      </c>
      <c r="BG188" t="s">
        <v>159</v>
      </c>
      <c r="BH188" t="s">
        <v>160</v>
      </c>
      <c r="BI188">
        <v>1</v>
      </c>
      <c r="BJ188">
        <v>0.24</v>
      </c>
      <c r="BK188">
        <v>1.59</v>
      </c>
      <c r="BL188">
        <v>7</v>
      </c>
      <c r="BM188" t="s">
        <v>32</v>
      </c>
      <c r="BN188" t="s">
        <v>161</v>
      </c>
      <c r="BO188" t="s">
        <v>162</v>
      </c>
      <c r="BP188">
        <v>1</v>
      </c>
      <c r="BQ188">
        <v>0.24</v>
      </c>
      <c r="BR188">
        <v>1.59</v>
      </c>
      <c r="BS188">
        <v>8</v>
      </c>
      <c r="BT188" t="s">
        <v>32</v>
      </c>
      <c r="BU188" t="s">
        <v>163</v>
      </c>
      <c r="BV188" t="s">
        <v>164</v>
      </c>
      <c r="BW188">
        <v>0</v>
      </c>
      <c r="BX188">
        <v>0</v>
      </c>
      <c r="BY188">
        <v>0</v>
      </c>
      <c r="BZ188">
        <v>9</v>
      </c>
      <c r="CA188" t="s">
        <v>32</v>
      </c>
      <c r="CB188" t="s">
        <v>165</v>
      </c>
      <c r="CC188" t="s">
        <v>166</v>
      </c>
      <c r="CD188">
        <v>1</v>
      </c>
      <c r="CE188">
        <v>0.24</v>
      </c>
      <c r="CF188">
        <v>1.59</v>
      </c>
      <c r="CG188">
        <v>10</v>
      </c>
      <c r="CH188" t="s">
        <v>32</v>
      </c>
      <c r="CI188" t="s">
        <v>167</v>
      </c>
      <c r="CJ188" t="s">
        <v>168</v>
      </c>
      <c r="CK188">
        <v>2</v>
      </c>
      <c r="CL188">
        <v>0.47</v>
      </c>
      <c r="CM188">
        <v>3.17</v>
      </c>
      <c r="CN188">
        <v>11</v>
      </c>
      <c r="CO188" t="s">
        <v>32</v>
      </c>
      <c r="CP188" t="s">
        <v>169</v>
      </c>
      <c r="CQ188" t="s">
        <v>168</v>
      </c>
      <c r="CR188">
        <v>6</v>
      </c>
      <c r="CS188">
        <v>1.41</v>
      </c>
      <c r="CT188">
        <v>9.52</v>
      </c>
    </row>
    <row r="189" spans="1:98" x14ac:dyDescent="0.15">
      <c r="A189" t="s">
        <v>28</v>
      </c>
      <c r="B189" t="s">
        <v>29</v>
      </c>
      <c r="C189">
        <v>3</v>
      </c>
      <c r="D189" t="s">
        <v>40</v>
      </c>
      <c r="E189">
        <v>45</v>
      </c>
      <c r="F189" t="s">
        <v>73</v>
      </c>
      <c r="G189">
        <v>6</v>
      </c>
      <c r="H189">
        <v>831</v>
      </c>
      <c r="I189">
        <v>492</v>
      </c>
      <c r="J189">
        <v>59.21</v>
      </c>
      <c r="K189">
        <v>339</v>
      </c>
      <c r="L189">
        <v>40.79</v>
      </c>
      <c r="M189">
        <v>16</v>
      </c>
      <c r="N189">
        <v>1.93</v>
      </c>
      <c r="O189">
        <v>4.72</v>
      </c>
      <c r="P189">
        <v>10</v>
      </c>
      <c r="Q189">
        <v>1.2</v>
      </c>
      <c r="R189">
        <v>2.95</v>
      </c>
      <c r="S189">
        <v>313</v>
      </c>
      <c r="T189">
        <v>37.67</v>
      </c>
      <c r="U189">
        <v>92.33</v>
      </c>
      <c r="V189">
        <v>1</v>
      </c>
      <c r="W189" t="s">
        <v>32</v>
      </c>
      <c r="X189" t="s">
        <v>153</v>
      </c>
      <c r="Y189" t="s">
        <v>154</v>
      </c>
      <c r="Z189">
        <v>3</v>
      </c>
      <c r="AA189">
        <v>0.36</v>
      </c>
      <c r="AB189">
        <v>0.96</v>
      </c>
      <c r="AC189">
        <v>2</v>
      </c>
      <c r="AD189" t="s">
        <v>35</v>
      </c>
      <c r="AE189" t="s">
        <v>36</v>
      </c>
      <c r="AF189" t="s">
        <v>37</v>
      </c>
      <c r="AG189">
        <v>233</v>
      </c>
      <c r="AH189">
        <v>28.04</v>
      </c>
      <c r="AI189">
        <v>74.44</v>
      </c>
      <c r="AJ189">
        <v>3</v>
      </c>
      <c r="AK189" t="s">
        <v>32</v>
      </c>
      <c r="AL189" t="s">
        <v>33</v>
      </c>
      <c r="AM189" t="s">
        <v>34</v>
      </c>
      <c r="AN189">
        <v>24</v>
      </c>
      <c r="AO189">
        <v>2.89</v>
      </c>
      <c r="AP189">
        <v>7.67</v>
      </c>
      <c r="AQ189">
        <v>4</v>
      </c>
      <c r="AR189" t="s">
        <v>32</v>
      </c>
      <c r="AS189" t="s">
        <v>155</v>
      </c>
      <c r="AT189" t="s">
        <v>156</v>
      </c>
      <c r="AU189">
        <v>4</v>
      </c>
      <c r="AV189">
        <v>0.48</v>
      </c>
      <c r="AW189">
        <v>1.28</v>
      </c>
      <c r="AX189">
        <v>5</v>
      </c>
      <c r="AY189" t="s">
        <v>35</v>
      </c>
      <c r="AZ189" t="s">
        <v>157</v>
      </c>
      <c r="BA189" t="s">
        <v>158</v>
      </c>
      <c r="BB189">
        <v>2</v>
      </c>
      <c r="BC189">
        <v>0.24</v>
      </c>
      <c r="BD189">
        <v>0.64</v>
      </c>
      <c r="BE189">
        <v>6</v>
      </c>
      <c r="BF189" t="s">
        <v>32</v>
      </c>
      <c r="BG189" t="s">
        <v>159</v>
      </c>
      <c r="BH189" t="s">
        <v>160</v>
      </c>
      <c r="BI189">
        <v>2</v>
      </c>
      <c r="BJ189">
        <v>0.24</v>
      </c>
      <c r="BK189">
        <v>0.64</v>
      </c>
      <c r="BL189">
        <v>7</v>
      </c>
      <c r="BM189" t="s">
        <v>32</v>
      </c>
      <c r="BN189" t="s">
        <v>161</v>
      </c>
      <c r="BO189" t="s">
        <v>162</v>
      </c>
      <c r="BP189">
        <v>1</v>
      </c>
      <c r="BQ189">
        <v>0.12</v>
      </c>
      <c r="BR189">
        <v>0.32</v>
      </c>
      <c r="BS189">
        <v>8</v>
      </c>
      <c r="BT189" t="s">
        <v>32</v>
      </c>
      <c r="BU189" t="s">
        <v>163</v>
      </c>
      <c r="BV189" t="s">
        <v>164</v>
      </c>
      <c r="BW189">
        <v>0</v>
      </c>
      <c r="BX189">
        <v>0</v>
      </c>
      <c r="BY189">
        <v>0</v>
      </c>
      <c r="BZ189">
        <v>9</v>
      </c>
      <c r="CA189" t="s">
        <v>32</v>
      </c>
      <c r="CB189" t="s">
        <v>165</v>
      </c>
      <c r="CC189" t="s">
        <v>166</v>
      </c>
      <c r="CD189">
        <v>10</v>
      </c>
      <c r="CE189">
        <v>1.2</v>
      </c>
      <c r="CF189">
        <v>3.19</v>
      </c>
      <c r="CG189">
        <v>10</v>
      </c>
      <c r="CH189" t="s">
        <v>32</v>
      </c>
      <c r="CI189" t="s">
        <v>167</v>
      </c>
      <c r="CJ189" t="s">
        <v>168</v>
      </c>
      <c r="CK189">
        <v>6</v>
      </c>
      <c r="CL189">
        <v>0.72</v>
      </c>
      <c r="CM189">
        <v>1.92</v>
      </c>
      <c r="CN189">
        <v>11</v>
      </c>
      <c r="CO189" t="s">
        <v>32</v>
      </c>
      <c r="CP189" t="s">
        <v>169</v>
      </c>
      <c r="CQ189" t="s">
        <v>168</v>
      </c>
      <c r="CR189">
        <v>28</v>
      </c>
      <c r="CS189">
        <v>3.37</v>
      </c>
      <c r="CT189">
        <v>8.9499999999999993</v>
      </c>
    </row>
    <row r="190" spans="1:98" x14ac:dyDescent="0.15">
      <c r="A190" t="s">
        <v>28</v>
      </c>
      <c r="B190" t="s">
        <v>29</v>
      </c>
      <c r="C190">
        <v>3</v>
      </c>
      <c r="D190" t="s">
        <v>40</v>
      </c>
      <c r="E190">
        <v>45</v>
      </c>
      <c r="F190" t="s">
        <v>73</v>
      </c>
      <c r="G190">
        <v>7</v>
      </c>
      <c r="H190">
        <v>474</v>
      </c>
      <c r="I190">
        <v>350</v>
      </c>
      <c r="J190">
        <v>73.84</v>
      </c>
      <c r="K190">
        <v>124</v>
      </c>
      <c r="L190">
        <v>26.16</v>
      </c>
      <c r="M190">
        <v>1</v>
      </c>
      <c r="N190">
        <v>0.21</v>
      </c>
      <c r="O190">
        <v>0.81</v>
      </c>
      <c r="P190">
        <v>0</v>
      </c>
      <c r="Q190">
        <v>0</v>
      </c>
      <c r="R190">
        <v>0</v>
      </c>
      <c r="S190">
        <v>123</v>
      </c>
      <c r="T190">
        <v>25.95</v>
      </c>
      <c r="U190">
        <v>99.19</v>
      </c>
      <c r="V190">
        <v>1</v>
      </c>
      <c r="W190" t="s">
        <v>32</v>
      </c>
      <c r="X190" t="s">
        <v>153</v>
      </c>
      <c r="Y190" t="s">
        <v>154</v>
      </c>
      <c r="Z190">
        <v>2</v>
      </c>
      <c r="AA190">
        <v>0.42</v>
      </c>
      <c r="AB190">
        <v>1.63</v>
      </c>
      <c r="AC190">
        <v>2</v>
      </c>
      <c r="AD190" t="s">
        <v>35</v>
      </c>
      <c r="AE190" t="s">
        <v>36</v>
      </c>
      <c r="AF190" t="s">
        <v>37</v>
      </c>
      <c r="AG190">
        <v>63</v>
      </c>
      <c r="AH190">
        <v>13.29</v>
      </c>
      <c r="AI190">
        <v>51.22</v>
      </c>
      <c r="AJ190">
        <v>3</v>
      </c>
      <c r="AK190" t="s">
        <v>32</v>
      </c>
      <c r="AL190" t="s">
        <v>33</v>
      </c>
      <c r="AM190" t="s">
        <v>34</v>
      </c>
      <c r="AN190">
        <v>10</v>
      </c>
      <c r="AO190">
        <v>2.11</v>
      </c>
      <c r="AP190">
        <v>8.1300000000000008</v>
      </c>
      <c r="AQ190">
        <v>4</v>
      </c>
      <c r="AR190" t="s">
        <v>32</v>
      </c>
      <c r="AS190" t="s">
        <v>155</v>
      </c>
      <c r="AT190" t="s">
        <v>156</v>
      </c>
      <c r="AU190">
        <v>8</v>
      </c>
      <c r="AV190">
        <v>1.69</v>
      </c>
      <c r="AW190">
        <v>6.5</v>
      </c>
      <c r="AX190">
        <v>5</v>
      </c>
      <c r="AY190" t="s">
        <v>35</v>
      </c>
      <c r="AZ190" t="s">
        <v>157</v>
      </c>
      <c r="BA190" t="s">
        <v>158</v>
      </c>
      <c r="BB190">
        <v>1</v>
      </c>
      <c r="BC190">
        <v>0.21</v>
      </c>
      <c r="BD190">
        <v>0.81</v>
      </c>
      <c r="BE190">
        <v>6</v>
      </c>
      <c r="BF190" t="s">
        <v>32</v>
      </c>
      <c r="BG190" t="s">
        <v>159</v>
      </c>
      <c r="BH190" t="s">
        <v>160</v>
      </c>
      <c r="BI190">
        <v>0</v>
      </c>
      <c r="BJ190">
        <v>0</v>
      </c>
      <c r="BK190">
        <v>0</v>
      </c>
      <c r="BL190">
        <v>7</v>
      </c>
      <c r="BM190" t="s">
        <v>32</v>
      </c>
      <c r="BN190" t="s">
        <v>161</v>
      </c>
      <c r="BO190" t="s">
        <v>162</v>
      </c>
      <c r="BP190">
        <v>0</v>
      </c>
      <c r="BQ190">
        <v>0</v>
      </c>
      <c r="BR190">
        <v>0</v>
      </c>
      <c r="BS190">
        <v>8</v>
      </c>
      <c r="BT190" t="s">
        <v>32</v>
      </c>
      <c r="BU190" t="s">
        <v>163</v>
      </c>
      <c r="BV190" t="s">
        <v>164</v>
      </c>
      <c r="BW190">
        <v>0</v>
      </c>
      <c r="BX190">
        <v>0</v>
      </c>
      <c r="BY190">
        <v>0</v>
      </c>
      <c r="BZ190">
        <v>9</v>
      </c>
      <c r="CA190" t="s">
        <v>32</v>
      </c>
      <c r="CB190" t="s">
        <v>165</v>
      </c>
      <c r="CC190" t="s">
        <v>166</v>
      </c>
      <c r="CD190">
        <v>7</v>
      </c>
      <c r="CE190">
        <v>1.48</v>
      </c>
      <c r="CF190">
        <v>5.69</v>
      </c>
      <c r="CG190">
        <v>10</v>
      </c>
      <c r="CH190" t="s">
        <v>32</v>
      </c>
      <c r="CI190" t="s">
        <v>167</v>
      </c>
      <c r="CJ190" t="s">
        <v>168</v>
      </c>
      <c r="CK190">
        <v>1</v>
      </c>
      <c r="CL190">
        <v>0.21</v>
      </c>
      <c r="CM190">
        <v>0.81</v>
      </c>
      <c r="CN190">
        <v>11</v>
      </c>
      <c r="CO190" t="s">
        <v>32</v>
      </c>
      <c r="CP190" t="s">
        <v>169</v>
      </c>
      <c r="CQ190" t="s">
        <v>168</v>
      </c>
      <c r="CR190">
        <v>31</v>
      </c>
      <c r="CS190">
        <v>6.54</v>
      </c>
      <c r="CT190">
        <v>25.2</v>
      </c>
    </row>
    <row r="191" spans="1:98" x14ac:dyDescent="0.15">
      <c r="A191" t="s">
        <v>28</v>
      </c>
      <c r="B191" t="s">
        <v>29</v>
      </c>
      <c r="C191">
        <v>3</v>
      </c>
      <c r="D191" t="s">
        <v>40</v>
      </c>
      <c r="E191">
        <v>45</v>
      </c>
      <c r="F191" t="s">
        <v>73</v>
      </c>
      <c r="G191">
        <v>8</v>
      </c>
      <c r="H191">
        <v>376</v>
      </c>
      <c r="I191">
        <v>285</v>
      </c>
      <c r="J191">
        <v>75.8</v>
      </c>
      <c r="K191">
        <v>91</v>
      </c>
      <c r="L191">
        <v>24.2</v>
      </c>
      <c r="M191">
        <v>4</v>
      </c>
      <c r="N191">
        <v>1.06</v>
      </c>
      <c r="O191">
        <v>4.4000000000000004</v>
      </c>
      <c r="P191">
        <v>6</v>
      </c>
      <c r="Q191">
        <v>1.6</v>
      </c>
      <c r="R191">
        <v>6.59</v>
      </c>
      <c r="S191">
        <v>81</v>
      </c>
      <c r="T191">
        <v>21.54</v>
      </c>
      <c r="U191">
        <v>89.01</v>
      </c>
      <c r="V191">
        <v>1</v>
      </c>
      <c r="W191" t="s">
        <v>32</v>
      </c>
      <c r="X191" t="s">
        <v>153</v>
      </c>
      <c r="Y191" t="s">
        <v>154</v>
      </c>
      <c r="Z191">
        <v>0</v>
      </c>
      <c r="AA191">
        <v>0</v>
      </c>
      <c r="AB191">
        <v>0</v>
      </c>
      <c r="AC191">
        <v>2</v>
      </c>
      <c r="AD191" t="s">
        <v>35</v>
      </c>
      <c r="AE191" t="s">
        <v>36</v>
      </c>
      <c r="AF191" t="s">
        <v>37</v>
      </c>
      <c r="AG191">
        <v>53</v>
      </c>
      <c r="AH191">
        <v>14.1</v>
      </c>
      <c r="AI191">
        <v>65.430000000000007</v>
      </c>
      <c r="AJ191">
        <v>3</v>
      </c>
      <c r="AK191" t="s">
        <v>32</v>
      </c>
      <c r="AL191" t="s">
        <v>33</v>
      </c>
      <c r="AM191" t="s">
        <v>34</v>
      </c>
      <c r="AN191">
        <v>6</v>
      </c>
      <c r="AO191">
        <v>1.6</v>
      </c>
      <c r="AP191">
        <v>7.41</v>
      </c>
      <c r="AQ191">
        <v>4</v>
      </c>
      <c r="AR191" t="s">
        <v>32</v>
      </c>
      <c r="AS191" t="s">
        <v>155</v>
      </c>
      <c r="AT191" t="s">
        <v>156</v>
      </c>
      <c r="AU191">
        <v>0</v>
      </c>
      <c r="AV191">
        <v>0</v>
      </c>
      <c r="AW191">
        <v>0</v>
      </c>
      <c r="AX191">
        <v>5</v>
      </c>
      <c r="AY191" t="s">
        <v>35</v>
      </c>
      <c r="AZ191" t="s">
        <v>157</v>
      </c>
      <c r="BA191" t="s">
        <v>158</v>
      </c>
      <c r="BB191">
        <v>1</v>
      </c>
      <c r="BC191">
        <v>0.27</v>
      </c>
      <c r="BD191">
        <v>1.23</v>
      </c>
      <c r="BE191">
        <v>6</v>
      </c>
      <c r="BF191" t="s">
        <v>32</v>
      </c>
      <c r="BG191" t="s">
        <v>159</v>
      </c>
      <c r="BH191" t="s">
        <v>160</v>
      </c>
      <c r="BI191">
        <v>0</v>
      </c>
      <c r="BJ191">
        <v>0</v>
      </c>
      <c r="BK191">
        <v>0</v>
      </c>
      <c r="BL191">
        <v>7</v>
      </c>
      <c r="BM191" t="s">
        <v>32</v>
      </c>
      <c r="BN191" t="s">
        <v>161</v>
      </c>
      <c r="BO191" t="s">
        <v>162</v>
      </c>
      <c r="BP191">
        <v>0</v>
      </c>
      <c r="BQ191">
        <v>0</v>
      </c>
      <c r="BR191">
        <v>0</v>
      </c>
      <c r="BS191">
        <v>8</v>
      </c>
      <c r="BT191" t="s">
        <v>32</v>
      </c>
      <c r="BU191" t="s">
        <v>163</v>
      </c>
      <c r="BV191" t="s">
        <v>164</v>
      </c>
      <c r="BW191">
        <v>0</v>
      </c>
      <c r="BX191">
        <v>0</v>
      </c>
      <c r="BY191">
        <v>0</v>
      </c>
      <c r="BZ191">
        <v>9</v>
      </c>
      <c r="CA191" t="s">
        <v>32</v>
      </c>
      <c r="CB191" t="s">
        <v>165</v>
      </c>
      <c r="CC191" t="s">
        <v>166</v>
      </c>
      <c r="CD191">
        <v>1</v>
      </c>
      <c r="CE191">
        <v>0.27</v>
      </c>
      <c r="CF191">
        <v>1.23</v>
      </c>
      <c r="CG191">
        <v>10</v>
      </c>
      <c r="CH191" t="s">
        <v>32</v>
      </c>
      <c r="CI191" t="s">
        <v>167</v>
      </c>
      <c r="CJ191" t="s">
        <v>168</v>
      </c>
      <c r="CK191">
        <v>0</v>
      </c>
      <c r="CL191">
        <v>0</v>
      </c>
      <c r="CM191">
        <v>0</v>
      </c>
      <c r="CN191">
        <v>11</v>
      </c>
      <c r="CO191" t="s">
        <v>32</v>
      </c>
      <c r="CP191" t="s">
        <v>169</v>
      </c>
      <c r="CQ191" t="s">
        <v>168</v>
      </c>
      <c r="CR191">
        <v>20</v>
      </c>
      <c r="CS191">
        <v>5.32</v>
      </c>
      <c r="CT191">
        <v>24.69</v>
      </c>
    </row>
    <row r="192" spans="1:98" x14ac:dyDescent="0.15">
      <c r="A192" t="s">
        <v>28</v>
      </c>
      <c r="B192" t="s">
        <v>29</v>
      </c>
      <c r="C192">
        <v>1</v>
      </c>
      <c r="D192" t="s">
        <v>30</v>
      </c>
      <c r="E192">
        <v>46</v>
      </c>
      <c r="F192" t="s">
        <v>74</v>
      </c>
      <c r="G192">
        <v>1</v>
      </c>
      <c r="H192">
        <v>276</v>
      </c>
      <c r="I192">
        <v>179</v>
      </c>
      <c r="J192">
        <v>64.86</v>
      </c>
      <c r="K192">
        <v>97</v>
      </c>
      <c r="L192">
        <v>35.14</v>
      </c>
      <c r="M192">
        <v>0</v>
      </c>
      <c r="N192">
        <v>0</v>
      </c>
      <c r="O192">
        <v>0</v>
      </c>
      <c r="P192">
        <v>3</v>
      </c>
      <c r="Q192">
        <v>1.0900000000000001</v>
      </c>
      <c r="R192">
        <v>3.09</v>
      </c>
      <c r="S192">
        <v>94</v>
      </c>
      <c r="T192">
        <v>34.06</v>
      </c>
      <c r="U192">
        <v>96.91</v>
      </c>
      <c r="V192">
        <v>1</v>
      </c>
      <c r="W192" t="s">
        <v>32</v>
      </c>
      <c r="X192" t="s">
        <v>153</v>
      </c>
      <c r="Y192" t="s">
        <v>154</v>
      </c>
      <c r="Z192">
        <v>2</v>
      </c>
      <c r="AA192">
        <v>0.72</v>
      </c>
      <c r="AB192">
        <v>2.13</v>
      </c>
      <c r="AC192">
        <v>2</v>
      </c>
      <c r="AD192" t="s">
        <v>35</v>
      </c>
      <c r="AE192" t="s">
        <v>36</v>
      </c>
      <c r="AF192" t="s">
        <v>37</v>
      </c>
      <c r="AG192">
        <v>54</v>
      </c>
      <c r="AH192">
        <v>19.57</v>
      </c>
      <c r="AI192">
        <v>57.45</v>
      </c>
      <c r="AJ192">
        <v>3</v>
      </c>
      <c r="AK192" t="s">
        <v>32</v>
      </c>
      <c r="AL192" t="s">
        <v>33</v>
      </c>
      <c r="AM192" t="s">
        <v>34</v>
      </c>
      <c r="AN192">
        <v>8</v>
      </c>
      <c r="AO192">
        <v>2.9</v>
      </c>
      <c r="AP192">
        <v>8.51</v>
      </c>
      <c r="AQ192">
        <v>4</v>
      </c>
      <c r="AR192" t="s">
        <v>32</v>
      </c>
      <c r="AS192" t="s">
        <v>155</v>
      </c>
      <c r="AT192" t="s">
        <v>156</v>
      </c>
      <c r="AU192">
        <v>0</v>
      </c>
      <c r="AV192">
        <v>0</v>
      </c>
      <c r="AW192">
        <v>0</v>
      </c>
      <c r="AX192">
        <v>5</v>
      </c>
      <c r="AY192" t="s">
        <v>35</v>
      </c>
      <c r="AZ192" t="s">
        <v>157</v>
      </c>
      <c r="BA192" t="s">
        <v>158</v>
      </c>
      <c r="BB192">
        <v>1</v>
      </c>
      <c r="BC192">
        <v>0.36</v>
      </c>
      <c r="BD192">
        <v>1.06</v>
      </c>
      <c r="BE192">
        <v>6</v>
      </c>
      <c r="BF192" t="s">
        <v>32</v>
      </c>
      <c r="BG192" t="s">
        <v>159</v>
      </c>
      <c r="BH192" t="s">
        <v>160</v>
      </c>
      <c r="BI192">
        <v>0</v>
      </c>
      <c r="BJ192">
        <v>0</v>
      </c>
      <c r="BK192">
        <v>0</v>
      </c>
      <c r="BL192">
        <v>7</v>
      </c>
      <c r="BM192" t="s">
        <v>32</v>
      </c>
      <c r="BN192" t="s">
        <v>161</v>
      </c>
      <c r="BO192" t="s">
        <v>162</v>
      </c>
      <c r="BP192">
        <v>0</v>
      </c>
      <c r="BQ192">
        <v>0</v>
      </c>
      <c r="BR192">
        <v>0</v>
      </c>
      <c r="BS192">
        <v>8</v>
      </c>
      <c r="BT192" t="s">
        <v>32</v>
      </c>
      <c r="BU192" t="s">
        <v>163</v>
      </c>
      <c r="BV192" t="s">
        <v>164</v>
      </c>
      <c r="BW192">
        <v>0</v>
      </c>
      <c r="BX192">
        <v>0</v>
      </c>
      <c r="BY192">
        <v>0</v>
      </c>
      <c r="BZ192">
        <v>9</v>
      </c>
      <c r="CA192" t="s">
        <v>32</v>
      </c>
      <c r="CB192" t="s">
        <v>165</v>
      </c>
      <c r="CC192" t="s">
        <v>166</v>
      </c>
      <c r="CD192">
        <v>5</v>
      </c>
      <c r="CE192">
        <v>1.81</v>
      </c>
      <c r="CF192">
        <v>5.32</v>
      </c>
      <c r="CG192">
        <v>10</v>
      </c>
      <c r="CH192" t="s">
        <v>32</v>
      </c>
      <c r="CI192" t="s">
        <v>167</v>
      </c>
      <c r="CJ192" t="s">
        <v>168</v>
      </c>
      <c r="CK192">
        <v>1</v>
      </c>
      <c r="CL192">
        <v>0.36</v>
      </c>
      <c r="CM192">
        <v>1.06</v>
      </c>
      <c r="CN192">
        <v>11</v>
      </c>
      <c r="CO192" t="s">
        <v>32</v>
      </c>
      <c r="CP192" t="s">
        <v>169</v>
      </c>
      <c r="CQ192" t="s">
        <v>168</v>
      </c>
      <c r="CR192">
        <v>23</v>
      </c>
      <c r="CS192">
        <v>8.33</v>
      </c>
      <c r="CT192">
        <v>24.47</v>
      </c>
    </row>
    <row r="193" spans="1:98" x14ac:dyDescent="0.15">
      <c r="A193" t="s">
        <v>28</v>
      </c>
      <c r="B193" t="s">
        <v>29</v>
      </c>
      <c r="C193">
        <v>1</v>
      </c>
      <c r="D193" t="s">
        <v>30</v>
      </c>
      <c r="E193">
        <v>46</v>
      </c>
      <c r="F193" t="s">
        <v>74</v>
      </c>
      <c r="G193">
        <v>2</v>
      </c>
      <c r="H193">
        <v>121</v>
      </c>
      <c r="I193">
        <v>60</v>
      </c>
      <c r="J193">
        <v>49.59</v>
      </c>
      <c r="K193">
        <v>61</v>
      </c>
      <c r="L193">
        <v>50.41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61</v>
      </c>
      <c r="T193">
        <v>50.41</v>
      </c>
      <c r="U193">
        <v>100</v>
      </c>
      <c r="V193">
        <v>1</v>
      </c>
      <c r="W193" t="s">
        <v>32</v>
      </c>
      <c r="X193" t="s">
        <v>153</v>
      </c>
      <c r="Y193" t="s">
        <v>154</v>
      </c>
      <c r="Z193">
        <v>0</v>
      </c>
      <c r="AA193">
        <v>0</v>
      </c>
      <c r="AB193">
        <v>0</v>
      </c>
      <c r="AC193">
        <v>2</v>
      </c>
      <c r="AD193" t="s">
        <v>35</v>
      </c>
      <c r="AE193" t="s">
        <v>36</v>
      </c>
      <c r="AF193" t="s">
        <v>37</v>
      </c>
      <c r="AG193">
        <v>23</v>
      </c>
      <c r="AH193">
        <v>19.010000000000002</v>
      </c>
      <c r="AI193">
        <v>37.700000000000003</v>
      </c>
      <c r="AJ193">
        <v>3</v>
      </c>
      <c r="AK193" t="s">
        <v>32</v>
      </c>
      <c r="AL193" t="s">
        <v>33</v>
      </c>
      <c r="AM193" t="s">
        <v>34</v>
      </c>
      <c r="AN193">
        <v>8</v>
      </c>
      <c r="AO193">
        <v>6.61</v>
      </c>
      <c r="AP193">
        <v>13.11</v>
      </c>
      <c r="AQ193">
        <v>4</v>
      </c>
      <c r="AR193" t="s">
        <v>32</v>
      </c>
      <c r="AS193" t="s">
        <v>155</v>
      </c>
      <c r="AT193" t="s">
        <v>156</v>
      </c>
      <c r="AU193">
        <v>0</v>
      </c>
      <c r="AV193">
        <v>0</v>
      </c>
      <c r="AW193">
        <v>0</v>
      </c>
      <c r="AX193">
        <v>5</v>
      </c>
      <c r="AY193" t="s">
        <v>35</v>
      </c>
      <c r="AZ193" t="s">
        <v>157</v>
      </c>
      <c r="BA193" t="s">
        <v>158</v>
      </c>
      <c r="BB193">
        <v>0</v>
      </c>
      <c r="BC193">
        <v>0</v>
      </c>
      <c r="BD193">
        <v>0</v>
      </c>
      <c r="BE193">
        <v>6</v>
      </c>
      <c r="BF193" t="s">
        <v>32</v>
      </c>
      <c r="BG193" t="s">
        <v>159</v>
      </c>
      <c r="BH193" t="s">
        <v>160</v>
      </c>
      <c r="BI193">
        <v>0</v>
      </c>
      <c r="BJ193">
        <v>0</v>
      </c>
      <c r="BK193">
        <v>0</v>
      </c>
      <c r="BL193">
        <v>7</v>
      </c>
      <c r="BM193" t="s">
        <v>32</v>
      </c>
      <c r="BN193" t="s">
        <v>161</v>
      </c>
      <c r="BO193" t="s">
        <v>162</v>
      </c>
      <c r="BP193">
        <v>0</v>
      </c>
      <c r="BQ193">
        <v>0</v>
      </c>
      <c r="BR193">
        <v>0</v>
      </c>
      <c r="BS193">
        <v>8</v>
      </c>
      <c r="BT193" t="s">
        <v>32</v>
      </c>
      <c r="BU193" t="s">
        <v>163</v>
      </c>
      <c r="BV193" t="s">
        <v>164</v>
      </c>
      <c r="BW193">
        <v>1</v>
      </c>
      <c r="BX193">
        <v>0.83</v>
      </c>
      <c r="BY193">
        <v>1.64</v>
      </c>
      <c r="BZ193">
        <v>9</v>
      </c>
      <c r="CA193" t="s">
        <v>32</v>
      </c>
      <c r="CB193" t="s">
        <v>165</v>
      </c>
      <c r="CC193" t="s">
        <v>166</v>
      </c>
      <c r="CD193">
        <v>0</v>
      </c>
      <c r="CE193">
        <v>0</v>
      </c>
      <c r="CF193">
        <v>0</v>
      </c>
      <c r="CG193">
        <v>10</v>
      </c>
      <c r="CH193" t="s">
        <v>32</v>
      </c>
      <c r="CI193" t="s">
        <v>167</v>
      </c>
      <c r="CJ193" t="s">
        <v>168</v>
      </c>
      <c r="CK193">
        <v>0</v>
      </c>
      <c r="CL193">
        <v>0</v>
      </c>
      <c r="CM193">
        <v>0</v>
      </c>
      <c r="CN193">
        <v>11</v>
      </c>
      <c r="CO193" t="s">
        <v>32</v>
      </c>
      <c r="CP193" t="s">
        <v>169</v>
      </c>
      <c r="CQ193" t="s">
        <v>168</v>
      </c>
      <c r="CR193">
        <v>29</v>
      </c>
      <c r="CS193">
        <v>23.97</v>
      </c>
      <c r="CT193">
        <v>47.54</v>
      </c>
    </row>
    <row r="194" spans="1:98" x14ac:dyDescent="0.15">
      <c r="A194" t="s">
        <v>28</v>
      </c>
      <c r="B194" t="s">
        <v>29</v>
      </c>
      <c r="C194">
        <v>1</v>
      </c>
      <c r="D194" t="s">
        <v>30</v>
      </c>
      <c r="E194">
        <v>46</v>
      </c>
      <c r="F194" t="s">
        <v>74</v>
      </c>
      <c r="G194">
        <v>3</v>
      </c>
      <c r="H194">
        <v>115</v>
      </c>
      <c r="I194">
        <v>52</v>
      </c>
      <c r="J194">
        <v>45.22</v>
      </c>
      <c r="K194">
        <v>63</v>
      </c>
      <c r="L194">
        <v>54.78</v>
      </c>
      <c r="M194">
        <v>0</v>
      </c>
      <c r="N194">
        <v>0</v>
      </c>
      <c r="O194">
        <v>0</v>
      </c>
      <c r="P194">
        <v>1</v>
      </c>
      <c r="Q194">
        <v>0.87</v>
      </c>
      <c r="R194">
        <v>1.59</v>
      </c>
      <c r="S194">
        <v>62</v>
      </c>
      <c r="T194">
        <v>53.91</v>
      </c>
      <c r="U194">
        <v>98.41</v>
      </c>
      <c r="V194">
        <v>1</v>
      </c>
      <c r="W194" t="s">
        <v>32</v>
      </c>
      <c r="X194" t="s">
        <v>153</v>
      </c>
      <c r="Y194" t="s">
        <v>154</v>
      </c>
      <c r="Z194">
        <v>0</v>
      </c>
      <c r="AA194">
        <v>0</v>
      </c>
      <c r="AB194">
        <v>0</v>
      </c>
      <c r="AC194">
        <v>2</v>
      </c>
      <c r="AD194" t="s">
        <v>35</v>
      </c>
      <c r="AE194" t="s">
        <v>36</v>
      </c>
      <c r="AF194" t="s">
        <v>37</v>
      </c>
      <c r="AG194">
        <v>38</v>
      </c>
      <c r="AH194">
        <v>33.04</v>
      </c>
      <c r="AI194">
        <v>61.29</v>
      </c>
      <c r="AJ194">
        <v>3</v>
      </c>
      <c r="AK194" t="s">
        <v>32</v>
      </c>
      <c r="AL194" t="s">
        <v>33</v>
      </c>
      <c r="AM194" t="s">
        <v>34</v>
      </c>
      <c r="AN194">
        <v>2</v>
      </c>
      <c r="AO194">
        <v>1.74</v>
      </c>
      <c r="AP194">
        <v>3.23</v>
      </c>
      <c r="AQ194">
        <v>4</v>
      </c>
      <c r="AR194" t="s">
        <v>32</v>
      </c>
      <c r="AS194" t="s">
        <v>155</v>
      </c>
      <c r="AT194" t="s">
        <v>156</v>
      </c>
      <c r="AU194">
        <v>0</v>
      </c>
      <c r="AV194">
        <v>0</v>
      </c>
      <c r="AW194">
        <v>0</v>
      </c>
      <c r="AX194">
        <v>5</v>
      </c>
      <c r="AY194" t="s">
        <v>35</v>
      </c>
      <c r="AZ194" t="s">
        <v>157</v>
      </c>
      <c r="BA194" t="s">
        <v>158</v>
      </c>
      <c r="BB194">
        <v>2</v>
      </c>
      <c r="BC194">
        <v>1.74</v>
      </c>
      <c r="BD194">
        <v>3.23</v>
      </c>
      <c r="BE194">
        <v>6</v>
      </c>
      <c r="BF194" t="s">
        <v>32</v>
      </c>
      <c r="BG194" t="s">
        <v>159</v>
      </c>
      <c r="BH194" t="s">
        <v>160</v>
      </c>
      <c r="BI194">
        <v>0</v>
      </c>
      <c r="BJ194">
        <v>0</v>
      </c>
      <c r="BK194">
        <v>0</v>
      </c>
      <c r="BL194">
        <v>7</v>
      </c>
      <c r="BM194" t="s">
        <v>32</v>
      </c>
      <c r="BN194" t="s">
        <v>161</v>
      </c>
      <c r="BO194" t="s">
        <v>162</v>
      </c>
      <c r="BP194">
        <v>0</v>
      </c>
      <c r="BQ194">
        <v>0</v>
      </c>
      <c r="BR194">
        <v>0</v>
      </c>
      <c r="BS194">
        <v>8</v>
      </c>
      <c r="BT194" t="s">
        <v>32</v>
      </c>
      <c r="BU194" t="s">
        <v>163</v>
      </c>
      <c r="BV194" t="s">
        <v>164</v>
      </c>
      <c r="BW194">
        <v>0</v>
      </c>
      <c r="BX194">
        <v>0</v>
      </c>
      <c r="BY194">
        <v>0</v>
      </c>
      <c r="BZ194">
        <v>9</v>
      </c>
      <c r="CA194" t="s">
        <v>32</v>
      </c>
      <c r="CB194" t="s">
        <v>165</v>
      </c>
      <c r="CC194" t="s">
        <v>166</v>
      </c>
      <c r="CD194">
        <v>1</v>
      </c>
      <c r="CE194">
        <v>0.87</v>
      </c>
      <c r="CF194">
        <v>1.61</v>
      </c>
      <c r="CG194">
        <v>10</v>
      </c>
      <c r="CH194" t="s">
        <v>32</v>
      </c>
      <c r="CI194" t="s">
        <v>167</v>
      </c>
      <c r="CJ194" t="s">
        <v>168</v>
      </c>
      <c r="CK194">
        <v>0</v>
      </c>
      <c r="CL194">
        <v>0</v>
      </c>
      <c r="CM194">
        <v>0</v>
      </c>
      <c r="CN194">
        <v>11</v>
      </c>
      <c r="CO194" t="s">
        <v>32</v>
      </c>
      <c r="CP194" t="s">
        <v>169</v>
      </c>
      <c r="CQ194" t="s">
        <v>168</v>
      </c>
      <c r="CR194">
        <v>19</v>
      </c>
      <c r="CS194">
        <v>16.52</v>
      </c>
      <c r="CT194">
        <v>30.65</v>
      </c>
    </row>
    <row r="195" spans="1:98" x14ac:dyDescent="0.15">
      <c r="A195" t="s">
        <v>28</v>
      </c>
      <c r="B195" t="s">
        <v>29</v>
      </c>
      <c r="C195">
        <v>1</v>
      </c>
      <c r="D195" t="s">
        <v>30</v>
      </c>
      <c r="E195">
        <v>46</v>
      </c>
      <c r="F195" t="s">
        <v>74</v>
      </c>
      <c r="G195">
        <v>4</v>
      </c>
      <c r="H195">
        <v>90</v>
      </c>
      <c r="I195">
        <v>40</v>
      </c>
      <c r="J195">
        <v>44.44</v>
      </c>
      <c r="K195">
        <v>50</v>
      </c>
      <c r="L195">
        <v>55.56</v>
      </c>
      <c r="M195">
        <v>0</v>
      </c>
      <c r="N195">
        <v>0</v>
      </c>
      <c r="O195">
        <v>0</v>
      </c>
      <c r="P195">
        <v>2</v>
      </c>
      <c r="Q195">
        <v>2.2200000000000002</v>
      </c>
      <c r="R195">
        <v>4</v>
      </c>
      <c r="S195">
        <v>48</v>
      </c>
      <c r="T195">
        <v>53.33</v>
      </c>
      <c r="U195">
        <v>96</v>
      </c>
      <c r="V195">
        <v>1</v>
      </c>
      <c r="W195" t="s">
        <v>32</v>
      </c>
      <c r="X195" t="s">
        <v>153</v>
      </c>
      <c r="Y195" t="s">
        <v>154</v>
      </c>
      <c r="Z195">
        <v>0</v>
      </c>
      <c r="AA195">
        <v>0</v>
      </c>
      <c r="AB195">
        <v>0</v>
      </c>
      <c r="AC195">
        <v>2</v>
      </c>
      <c r="AD195" t="s">
        <v>35</v>
      </c>
      <c r="AE195" t="s">
        <v>36</v>
      </c>
      <c r="AF195" t="s">
        <v>37</v>
      </c>
      <c r="AG195">
        <v>36</v>
      </c>
      <c r="AH195">
        <v>40</v>
      </c>
      <c r="AI195">
        <v>75</v>
      </c>
      <c r="AJ195">
        <v>3</v>
      </c>
      <c r="AK195" t="s">
        <v>32</v>
      </c>
      <c r="AL195" t="s">
        <v>33</v>
      </c>
      <c r="AM195" t="s">
        <v>34</v>
      </c>
      <c r="AN195">
        <v>5</v>
      </c>
      <c r="AO195">
        <v>5.56</v>
      </c>
      <c r="AP195">
        <v>10.42</v>
      </c>
      <c r="AQ195">
        <v>4</v>
      </c>
      <c r="AR195" t="s">
        <v>32</v>
      </c>
      <c r="AS195" t="s">
        <v>155</v>
      </c>
      <c r="AT195" t="s">
        <v>156</v>
      </c>
      <c r="AU195">
        <v>1</v>
      </c>
      <c r="AV195">
        <v>1.1100000000000001</v>
      </c>
      <c r="AW195">
        <v>2.08</v>
      </c>
      <c r="AX195">
        <v>5</v>
      </c>
      <c r="AY195" t="s">
        <v>35</v>
      </c>
      <c r="AZ195" t="s">
        <v>157</v>
      </c>
      <c r="BA195" t="s">
        <v>158</v>
      </c>
      <c r="BB195">
        <v>0</v>
      </c>
      <c r="BC195">
        <v>0</v>
      </c>
      <c r="BD195">
        <v>0</v>
      </c>
      <c r="BE195">
        <v>6</v>
      </c>
      <c r="BF195" t="s">
        <v>32</v>
      </c>
      <c r="BG195" t="s">
        <v>159</v>
      </c>
      <c r="BH195" t="s">
        <v>160</v>
      </c>
      <c r="BI195">
        <v>1</v>
      </c>
      <c r="BJ195">
        <v>1.1100000000000001</v>
      </c>
      <c r="BK195">
        <v>2.08</v>
      </c>
      <c r="BL195">
        <v>7</v>
      </c>
      <c r="BM195" t="s">
        <v>32</v>
      </c>
      <c r="BN195" t="s">
        <v>161</v>
      </c>
      <c r="BO195" t="s">
        <v>162</v>
      </c>
      <c r="BP195">
        <v>0</v>
      </c>
      <c r="BQ195">
        <v>0</v>
      </c>
      <c r="BR195">
        <v>0</v>
      </c>
      <c r="BS195">
        <v>8</v>
      </c>
      <c r="BT195" t="s">
        <v>32</v>
      </c>
      <c r="BU195" t="s">
        <v>163</v>
      </c>
      <c r="BV195" t="s">
        <v>164</v>
      </c>
      <c r="BW195">
        <v>0</v>
      </c>
      <c r="BX195">
        <v>0</v>
      </c>
      <c r="BY195">
        <v>0</v>
      </c>
      <c r="BZ195">
        <v>9</v>
      </c>
      <c r="CA195" t="s">
        <v>32</v>
      </c>
      <c r="CB195" t="s">
        <v>165</v>
      </c>
      <c r="CC195" t="s">
        <v>166</v>
      </c>
      <c r="CD195">
        <v>0</v>
      </c>
      <c r="CE195">
        <v>0</v>
      </c>
      <c r="CF195">
        <v>0</v>
      </c>
      <c r="CG195">
        <v>10</v>
      </c>
      <c r="CH195" t="s">
        <v>32</v>
      </c>
      <c r="CI195" t="s">
        <v>167</v>
      </c>
      <c r="CJ195" t="s">
        <v>168</v>
      </c>
      <c r="CK195">
        <v>0</v>
      </c>
      <c r="CL195">
        <v>0</v>
      </c>
      <c r="CM195">
        <v>0</v>
      </c>
      <c r="CN195">
        <v>11</v>
      </c>
      <c r="CO195" t="s">
        <v>32</v>
      </c>
      <c r="CP195" t="s">
        <v>169</v>
      </c>
      <c r="CQ195" t="s">
        <v>168</v>
      </c>
      <c r="CR195">
        <v>5</v>
      </c>
      <c r="CS195">
        <v>5.56</v>
      </c>
      <c r="CT195">
        <v>10.42</v>
      </c>
    </row>
    <row r="196" spans="1:98" x14ac:dyDescent="0.15">
      <c r="A196" t="s">
        <v>28</v>
      </c>
      <c r="B196" t="s">
        <v>29</v>
      </c>
      <c r="C196">
        <v>2</v>
      </c>
      <c r="D196" t="s">
        <v>49</v>
      </c>
      <c r="E196">
        <v>47</v>
      </c>
      <c r="F196" t="s">
        <v>75</v>
      </c>
      <c r="G196">
        <v>1</v>
      </c>
      <c r="H196">
        <v>1139</v>
      </c>
      <c r="I196">
        <v>787</v>
      </c>
      <c r="J196">
        <v>69.099999999999994</v>
      </c>
      <c r="K196">
        <v>352</v>
      </c>
      <c r="L196">
        <v>30.9</v>
      </c>
      <c r="M196">
        <v>7</v>
      </c>
      <c r="N196">
        <v>0.61</v>
      </c>
      <c r="O196">
        <v>1.99</v>
      </c>
      <c r="P196">
        <v>5</v>
      </c>
      <c r="Q196">
        <v>0.44</v>
      </c>
      <c r="R196">
        <v>1.42</v>
      </c>
      <c r="S196">
        <v>340</v>
      </c>
      <c r="T196">
        <v>29.85</v>
      </c>
      <c r="U196">
        <v>96.59</v>
      </c>
      <c r="V196">
        <v>1</v>
      </c>
      <c r="W196" t="s">
        <v>32</v>
      </c>
      <c r="X196" t="s">
        <v>153</v>
      </c>
      <c r="Y196" t="s">
        <v>154</v>
      </c>
      <c r="Z196">
        <v>10</v>
      </c>
      <c r="AA196">
        <v>0.88</v>
      </c>
      <c r="AB196">
        <v>2.94</v>
      </c>
      <c r="AC196">
        <v>2</v>
      </c>
      <c r="AD196" t="s">
        <v>35</v>
      </c>
      <c r="AE196" t="s">
        <v>36</v>
      </c>
      <c r="AF196" t="s">
        <v>37</v>
      </c>
      <c r="AG196">
        <v>105</v>
      </c>
      <c r="AH196">
        <v>9.2200000000000006</v>
      </c>
      <c r="AI196">
        <v>30.88</v>
      </c>
      <c r="AJ196">
        <v>3</v>
      </c>
      <c r="AK196" t="s">
        <v>32</v>
      </c>
      <c r="AL196" t="s">
        <v>33</v>
      </c>
      <c r="AM196" t="s">
        <v>34</v>
      </c>
      <c r="AN196">
        <v>76</v>
      </c>
      <c r="AO196">
        <v>6.67</v>
      </c>
      <c r="AP196">
        <v>22.35</v>
      </c>
      <c r="AQ196">
        <v>4</v>
      </c>
      <c r="AR196" t="s">
        <v>32</v>
      </c>
      <c r="AS196" t="s">
        <v>155</v>
      </c>
      <c r="AT196" t="s">
        <v>156</v>
      </c>
      <c r="AU196">
        <v>28</v>
      </c>
      <c r="AV196">
        <v>2.46</v>
      </c>
      <c r="AW196">
        <v>8.24</v>
      </c>
      <c r="AX196">
        <v>5</v>
      </c>
      <c r="AY196" t="s">
        <v>35</v>
      </c>
      <c r="AZ196" t="s">
        <v>157</v>
      </c>
      <c r="BA196" t="s">
        <v>158</v>
      </c>
      <c r="BB196">
        <v>3</v>
      </c>
      <c r="BC196">
        <v>0.26</v>
      </c>
      <c r="BD196">
        <v>0.88</v>
      </c>
      <c r="BE196">
        <v>6</v>
      </c>
      <c r="BF196" t="s">
        <v>32</v>
      </c>
      <c r="BG196" t="s">
        <v>159</v>
      </c>
      <c r="BH196" t="s">
        <v>160</v>
      </c>
      <c r="BI196">
        <v>5</v>
      </c>
      <c r="BJ196">
        <v>0.44</v>
      </c>
      <c r="BK196">
        <v>1.47</v>
      </c>
      <c r="BL196">
        <v>7</v>
      </c>
      <c r="BM196" t="s">
        <v>32</v>
      </c>
      <c r="BN196" t="s">
        <v>161</v>
      </c>
      <c r="BO196" t="s">
        <v>162</v>
      </c>
      <c r="BP196">
        <v>0</v>
      </c>
      <c r="BQ196">
        <v>0</v>
      </c>
      <c r="BR196">
        <v>0</v>
      </c>
      <c r="BS196">
        <v>8</v>
      </c>
      <c r="BT196" t="s">
        <v>32</v>
      </c>
      <c r="BU196" t="s">
        <v>163</v>
      </c>
      <c r="BV196" t="s">
        <v>164</v>
      </c>
      <c r="BW196">
        <v>2</v>
      </c>
      <c r="BX196">
        <v>0.18</v>
      </c>
      <c r="BY196">
        <v>0.59</v>
      </c>
      <c r="BZ196">
        <v>9</v>
      </c>
      <c r="CA196" t="s">
        <v>32</v>
      </c>
      <c r="CB196" t="s">
        <v>165</v>
      </c>
      <c r="CC196" t="s">
        <v>166</v>
      </c>
      <c r="CD196">
        <v>29</v>
      </c>
      <c r="CE196">
        <v>2.5499999999999998</v>
      </c>
      <c r="CF196">
        <v>8.5299999999999994</v>
      </c>
      <c r="CG196">
        <v>10</v>
      </c>
      <c r="CH196" t="s">
        <v>32</v>
      </c>
      <c r="CI196" t="s">
        <v>167</v>
      </c>
      <c r="CJ196" t="s">
        <v>168</v>
      </c>
      <c r="CK196">
        <v>13</v>
      </c>
      <c r="CL196">
        <v>1.1399999999999999</v>
      </c>
      <c r="CM196">
        <v>3.82</v>
      </c>
      <c r="CN196">
        <v>11</v>
      </c>
      <c r="CO196" t="s">
        <v>32</v>
      </c>
      <c r="CP196" t="s">
        <v>169</v>
      </c>
      <c r="CQ196" t="s">
        <v>168</v>
      </c>
      <c r="CR196">
        <v>69</v>
      </c>
      <c r="CS196">
        <v>6.06</v>
      </c>
      <c r="CT196">
        <v>20.29</v>
      </c>
    </row>
    <row r="197" spans="1:98" x14ac:dyDescent="0.15">
      <c r="A197" t="s">
        <v>28</v>
      </c>
      <c r="B197" t="s">
        <v>29</v>
      </c>
      <c r="C197">
        <v>2</v>
      </c>
      <c r="D197" t="s">
        <v>49</v>
      </c>
      <c r="E197">
        <v>47</v>
      </c>
      <c r="F197" t="s">
        <v>75</v>
      </c>
      <c r="G197">
        <v>2</v>
      </c>
      <c r="H197">
        <v>1003</v>
      </c>
      <c r="I197">
        <v>665</v>
      </c>
      <c r="J197">
        <v>66.3</v>
      </c>
      <c r="K197">
        <v>338</v>
      </c>
      <c r="L197">
        <v>33.700000000000003</v>
      </c>
      <c r="M197">
        <v>8</v>
      </c>
      <c r="N197">
        <v>0.8</v>
      </c>
      <c r="O197">
        <v>2.37</v>
      </c>
      <c r="P197">
        <v>9</v>
      </c>
      <c r="Q197">
        <v>0.9</v>
      </c>
      <c r="R197">
        <v>2.66</v>
      </c>
      <c r="S197">
        <v>321</v>
      </c>
      <c r="T197">
        <v>32</v>
      </c>
      <c r="U197">
        <v>94.97</v>
      </c>
      <c r="V197">
        <v>1</v>
      </c>
      <c r="W197" t="s">
        <v>32</v>
      </c>
      <c r="X197" t="s">
        <v>153</v>
      </c>
      <c r="Y197" t="s">
        <v>154</v>
      </c>
      <c r="Z197">
        <v>3</v>
      </c>
      <c r="AA197">
        <v>0.3</v>
      </c>
      <c r="AB197">
        <v>0.93</v>
      </c>
      <c r="AC197">
        <v>2</v>
      </c>
      <c r="AD197" t="s">
        <v>35</v>
      </c>
      <c r="AE197" t="s">
        <v>36</v>
      </c>
      <c r="AF197" t="s">
        <v>37</v>
      </c>
      <c r="AG197">
        <v>111</v>
      </c>
      <c r="AH197">
        <v>11.07</v>
      </c>
      <c r="AI197">
        <v>34.58</v>
      </c>
      <c r="AJ197">
        <v>3</v>
      </c>
      <c r="AK197" t="s">
        <v>32</v>
      </c>
      <c r="AL197" t="s">
        <v>33</v>
      </c>
      <c r="AM197" t="s">
        <v>34</v>
      </c>
      <c r="AN197">
        <v>42</v>
      </c>
      <c r="AO197">
        <v>4.1900000000000004</v>
      </c>
      <c r="AP197">
        <v>13.08</v>
      </c>
      <c r="AQ197">
        <v>4</v>
      </c>
      <c r="AR197" t="s">
        <v>32</v>
      </c>
      <c r="AS197" t="s">
        <v>155</v>
      </c>
      <c r="AT197" t="s">
        <v>156</v>
      </c>
      <c r="AU197">
        <v>11</v>
      </c>
      <c r="AV197">
        <v>1.1000000000000001</v>
      </c>
      <c r="AW197">
        <v>3.43</v>
      </c>
      <c r="AX197">
        <v>5</v>
      </c>
      <c r="AY197" t="s">
        <v>35</v>
      </c>
      <c r="AZ197" t="s">
        <v>157</v>
      </c>
      <c r="BA197" t="s">
        <v>158</v>
      </c>
      <c r="BB197">
        <v>3</v>
      </c>
      <c r="BC197">
        <v>0.3</v>
      </c>
      <c r="BD197">
        <v>0.93</v>
      </c>
      <c r="BE197">
        <v>6</v>
      </c>
      <c r="BF197" t="s">
        <v>32</v>
      </c>
      <c r="BG197" t="s">
        <v>159</v>
      </c>
      <c r="BH197" t="s">
        <v>160</v>
      </c>
      <c r="BI197">
        <v>3</v>
      </c>
      <c r="BJ197">
        <v>0.3</v>
      </c>
      <c r="BK197">
        <v>0.93</v>
      </c>
      <c r="BL197">
        <v>7</v>
      </c>
      <c r="BM197" t="s">
        <v>32</v>
      </c>
      <c r="BN197" t="s">
        <v>161</v>
      </c>
      <c r="BO197" t="s">
        <v>162</v>
      </c>
      <c r="BP197">
        <v>1</v>
      </c>
      <c r="BQ197">
        <v>0.1</v>
      </c>
      <c r="BR197">
        <v>0.31</v>
      </c>
      <c r="BS197">
        <v>8</v>
      </c>
      <c r="BT197" t="s">
        <v>32</v>
      </c>
      <c r="BU197" t="s">
        <v>163</v>
      </c>
      <c r="BV197" t="s">
        <v>164</v>
      </c>
      <c r="BW197">
        <v>2</v>
      </c>
      <c r="BX197">
        <v>0.2</v>
      </c>
      <c r="BY197">
        <v>0.62</v>
      </c>
      <c r="BZ197">
        <v>9</v>
      </c>
      <c r="CA197" t="s">
        <v>32</v>
      </c>
      <c r="CB197" t="s">
        <v>165</v>
      </c>
      <c r="CC197" t="s">
        <v>166</v>
      </c>
      <c r="CD197">
        <v>41</v>
      </c>
      <c r="CE197">
        <v>4.09</v>
      </c>
      <c r="CF197">
        <v>12.77</v>
      </c>
      <c r="CG197">
        <v>10</v>
      </c>
      <c r="CH197" t="s">
        <v>32</v>
      </c>
      <c r="CI197" t="s">
        <v>167</v>
      </c>
      <c r="CJ197" t="s">
        <v>168</v>
      </c>
      <c r="CK197">
        <v>6</v>
      </c>
      <c r="CL197">
        <v>0.6</v>
      </c>
      <c r="CM197">
        <v>1.87</v>
      </c>
      <c r="CN197">
        <v>11</v>
      </c>
      <c r="CO197" t="s">
        <v>32</v>
      </c>
      <c r="CP197" t="s">
        <v>169</v>
      </c>
      <c r="CQ197" t="s">
        <v>168</v>
      </c>
      <c r="CR197">
        <v>98</v>
      </c>
      <c r="CS197">
        <v>9.77</v>
      </c>
      <c r="CT197">
        <v>30.53</v>
      </c>
    </row>
    <row r="198" spans="1:98" x14ac:dyDescent="0.15">
      <c r="A198" t="s">
        <v>28</v>
      </c>
      <c r="B198" t="s">
        <v>29</v>
      </c>
      <c r="C198">
        <v>2</v>
      </c>
      <c r="D198" t="s">
        <v>49</v>
      </c>
      <c r="E198">
        <v>47</v>
      </c>
      <c r="F198" t="s">
        <v>75</v>
      </c>
      <c r="G198">
        <v>3</v>
      </c>
      <c r="H198">
        <v>1463</v>
      </c>
      <c r="I198">
        <v>1024</v>
      </c>
      <c r="J198">
        <v>69.989999999999995</v>
      </c>
      <c r="K198">
        <v>439</v>
      </c>
      <c r="L198">
        <v>30.01</v>
      </c>
      <c r="M198">
        <v>9</v>
      </c>
      <c r="N198">
        <v>0.62</v>
      </c>
      <c r="O198">
        <v>2.0499999999999998</v>
      </c>
      <c r="P198">
        <v>6</v>
      </c>
      <c r="Q198">
        <v>0.41</v>
      </c>
      <c r="R198">
        <v>1.37</v>
      </c>
      <c r="S198">
        <v>424</v>
      </c>
      <c r="T198">
        <v>28.98</v>
      </c>
      <c r="U198">
        <v>96.58</v>
      </c>
      <c r="V198">
        <v>1</v>
      </c>
      <c r="W198" t="s">
        <v>32</v>
      </c>
      <c r="X198" t="s">
        <v>153</v>
      </c>
      <c r="Y198" t="s">
        <v>154</v>
      </c>
      <c r="Z198">
        <v>10</v>
      </c>
      <c r="AA198">
        <v>0.68</v>
      </c>
      <c r="AB198">
        <v>2.36</v>
      </c>
      <c r="AC198">
        <v>2</v>
      </c>
      <c r="AD198" t="s">
        <v>35</v>
      </c>
      <c r="AE198" t="s">
        <v>36</v>
      </c>
      <c r="AF198" t="s">
        <v>37</v>
      </c>
      <c r="AG198">
        <v>142</v>
      </c>
      <c r="AH198">
        <v>9.7100000000000009</v>
      </c>
      <c r="AI198">
        <v>33.49</v>
      </c>
      <c r="AJ198">
        <v>3</v>
      </c>
      <c r="AK198" t="s">
        <v>32</v>
      </c>
      <c r="AL198" t="s">
        <v>33</v>
      </c>
      <c r="AM198" t="s">
        <v>34</v>
      </c>
      <c r="AN198">
        <v>67</v>
      </c>
      <c r="AO198">
        <v>4.58</v>
      </c>
      <c r="AP198">
        <v>15.8</v>
      </c>
      <c r="AQ198">
        <v>4</v>
      </c>
      <c r="AR198" t="s">
        <v>32</v>
      </c>
      <c r="AS198" t="s">
        <v>155</v>
      </c>
      <c r="AT198" t="s">
        <v>156</v>
      </c>
      <c r="AU198">
        <v>12</v>
      </c>
      <c r="AV198">
        <v>0.82</v>
      </c>
      <c r="AW198">
        <v>2.83</v>
      </c>
      <c r="AX198">
        <v>5</v>
      </c>
      <c r="AY198" t="s">
        <v>35</v>
      </c>
      <c r="AZ198" t="s">
        <v>157</v>
      </c>
      <c r="BA198" t="s">
        <v>158</v>
      </c>
      <c r="BB198">
        <v>4</v>
      </c>
      <c r="BC198">
        <v>0.27</v>
      </c>
      <c r="BD198">
        <v>0.94</v>
      </c>
      <c r="BE198">
        <v>6</v>
      </c>
      <c r="BF198" t="s">
        <v>32</v>
      </c>
      <c r="BG198" t="s">
        <v>159</v>
      </c>
      <c r="BH198" t="s">
        <v>160</v>
      </c>
      <c r="BI198">
        <v>3</v>
      </c>
      <c r="BJ198">
        <v>0.21</v>
      </c>
      <c r="BK198">
        <v>0.71</v>
      </c>
      <c r="BL198">
        <v>7</v>
      </c>
      <c r="BM198" t="s">
        <v>32</v>
      </c>
      <c r="BN198" t="s">
        <v>161</v>
      </c>
      <c r="BO198" t="s">
        <v>162</v>
      </c>
      <c r="BP198">
        <v>0</v>
      </c>
      <c r="BQ198">
        <v>0</v>
      </c>
      <c r="BR198">
        <v>0</v>
      </c>
      <c r="BS198">
        <v>8</v>
      </c>
      <c r="BT198" t="s">
        <v>32</v>
      </c>
      <c r="BU198" t="s">
        <v>163</v>
      </c>
      <c r="BV198" t="s">
        <v>164</v>
      </c>
      <c r="BW198">
        <v>0</v>
      </c>
      <c r="BX198">
        <v>0</v>
      </c>
      <c r="BY198">
        <v>0</v>
      </c>
      <c r="BZ198">
        <v>9</v>
      </c>
      <c r="CA198" t="s">
        <v>32</v>
      </c>
      <c r="CB198" t="s">
        <v>165</v>
      </c>
      <c r="CC198" t="s">
        <v>166</v>
      </c>
      <c r="CD198">
        <v>40</v>
      </c>
      <c r="CE198">
        <v>2.73</v>
      </c>
      <c r="CF198">
        <v>9.43</v>
      </c>
      <c r="CG198">
        <v>10</v>
      </c>
      <c r="CH198" t="s">
        <v>32</v>
      </c>
      <c r="CI198" t="s">
        <v>167</v>
      </c>
      <c r="CJ198" t="s">
        <v>168</v>
      </c>
      <c r="CK198">
        <v>10</v>
      </c>
      <c r="CL198">
        <v>0.68</v>
      </c>
      <c r="CM198">
        <v>2.36</v>
      </c>
      <c r="CN198">
        <v>11</v>
      </c>
      <c r="CO198" t="s">
        <v>32</v>
      </c>
      <c r="CP198" t="s">
        <v>169</v>
      </c>
      <c r="CQ198" t="s">
        <v>168</v>
      </c>
      <c r="CR198">
        <v>136</v>
      </c>
      <c r="CS198">
        <v>9.3000000000000007</v>
      </c>
      <c r="CT198">
        <v>32.08</v>
      </c>
    </row>
    <row r="199" spans="1:98" x14ac:dyDescent="0.15">
      <c r="A199" t="s">
        <v>28</v>
      </c>
      <c r="B199" t="s">
        <v>29</v>
      </c>
      <c r="C199">
        <v>2</v>
      </c>
      <c r="D199" t="s">
        <v>49</v>
      </c>
      <c r="E199">
        <v>47</v>
      </c>
      <c r="F199" t="s">
        <v>75</v>
      </c>
      <c r="G199">
        <v>4</v>
      </c>
      <c r="H199">
        <v>1181</v>
      </c>
      <c r="I199">
        <v>736</v>
      </c>
      <c r="J199">
        <v>62.32</v>
      </c>
      <c r="K199">
        <v>445</v>
      </c>
      <c r="L199">
        <v>37.68</v>
      </c>
      <c r="M199">
        <v>16</v>
      </c>
      <c r="N199">
        <v>1.35</v>
      </c>
      <c r="O199">
        <v>3.6</v>
      </c>
      <c r="P199">
        <v>9</v>
      </c>
      <c r="Q199">
        <v>0.76</v>
      </c>
      <c r="R199">
        <v>2.02</v>
      </c>
      <c r="S199">
        <v>420</v>
      </c>
      <c r="T199">
        <v>35.56</v>
      </c>
      <c r="U199">
        <v>94.38</v>
      </c>
      <c r="V199">
        <v>1</v>
      </c>
      <c r="W199" t="s">
        <v>32</v>
      </c>
      <c r="X199" t="s">
        <v>153</v>
      </c>
      <c r="Y199" t="s">
        <v>154</v>
      </c>
      <c r="Z199">
        <v>6</v>
      </c>
      <c r="AA199">
        <v>0.51</v>
      </c>
      <c r="AB199">
        <v>1.43</v>
      </c>
      <c r="AC199">
        <v>2</v>
      </c>
      <c r="AD199" t="s">
        <v>35</v>
      </c>
      <c r="AE199" t="s">
        <v>36</v>
      </c>
      <c r="AF199" t="s">
        <v>37</v>
      </c>
      <c r="AG199">
        <v>174</v>
      </c>
      <c r="AH199">
        <v>14.73</v>
      </c>
      <c r="AI199">
        <v>41.43</v>
      </c>
      <c r="AJ199">
        <v>3</v>
      </c>
      <c r="AK199" t="s">
        <v>32</v>
      </c>
      <c r="AL199" t="s">
        <v>33</v>
      </c>
      <c r="AM199" t="s">
        <v>34</v>
      </c>
      <c r="AN199">
        <v>70</v>
      </c>
      <c r="AO199">
        <v>5.93</v>
      </c>
      <c r="AP199">
        <v>16.670000000000002</v>
      </c>
      <c r="AQ199">
        <v>4</v>
      </c>
      <c r="AR199" t="s">
        <v>32</v>
      </c>
      <c r="AS199" t="s">
        <v>155</v>
      </c>
      <c r="AT199" t="s">
        <v>156</v>
      </c>
      <c r="AU199">
        <v>17</v>
      </c>
      <c r="AV199">
        <v>1.44</v>
      </c>
      <c r="AW199">
        <v>4.05</v>
      </c>
      <c r="AX199">
        <v>5</v>
      </c>
      <c r="AY199" t="s">
        <v>35</v>
      </c>
      <c r="AZ199" t="s">
        <v>157</v>
      </c>
      <c r="BA199" t="s">
        <v>158</v>
      </c>
      <c r="BB199">
        <v>6</v>
      </c>
      <c r="BC199">
        <v>0.51</v>
      </c>
      <c r="BD199">
        <v>1.43</v>
      </c>
      <c r="BE199">
        <v>6</v>
      </c>
      <c r="BF199" t="s">
        <v>32</v>
      </c>
      <c r="BG199" t="s">
        <v>159</v>
      </c>
      <c r="BH199" t="s">
        <v>160</v>
      </c>
      <c r="BI199">
        <v>1</v>
      </c>
      <c r="BJ199">
        <v>0.08</v>
      </c>
      <c r="BK199">
        <v>0.24</v>
      </c>
      <c r="BL199">
        <v>7</v>
      </c>
      <c r="BM199" t="s">
        <v>32</v>
      </c>
      <c r="BN199" t="s">
        <v>161</v>
      </c>
      <c r="BO199" t="s">
        <v>162</v>
      </c>
      <c r="BP199">
        <v>0</v>
      </c>
      <c r="BQ199">
        <v>0</v>
      </c>
      <c r="BR199">
        <v>0</v>
      </c>
      <c r="BS199">
        <v>8</v>
      </c>
      <c r="BT199" t="s">
        <v>32</v>
      </c>
      <c r="BU199" t="s">
        <v>163</v>
      </c>
      <c r="BV199" t="s">
        <v>164</v>
      </c>
      <c r="BW199">
        <v>3</v>
      </c>
      <c r="BX199">
        <v>0.25</v>
      </c>
      <c r="BY199">
        <v>0.71</v>
      </c>
      <c r="BZ199">
        <v>9</v>
      </c>
      <c r="CA199" t="s">
        <v>32</v>
      </c>
      <c r="CB199" t="s">
        <v>165</v>
      </c>
      <c r="CC199" t="s">
        <v>166</v>
      </c>
      <c r="CD199">
        <v>47</v>
      </c>
      <c r="CE199">
        <v>3.98</v>
      </c>
      <c r="CF199">
        <v>11.19</v>
      </c>
      <c r="CG199">
        <v>10</v>
      </c>
      <c r="CH199" t="s">
        <v>32</v>
      </c>
      <c r="CI199" t="s">
        <v>167</v>
      </c>
      <c r="CJ199" t="s">
        <v>168</v>
      </c>
      <c r="CK199">
        <v>6</v>
      </c>
      <c r="CL199">
        <v>0.51</v>
      </c>
      <c r="CM199">
        <v>1.43</v>
      </c>
      <c r="CN199">
        <v>11</v>
      </c>
      <c r="CO199" t="s">
        <v>32</v>
      </c>
      <c r="CP199" t="s">
        <v>169</v>
      </c>
      <c r="CQ199" t="s">
        <v>168</v>
      </c>
      <c r="CR199">
        <v>90</v>
      </c>
      <c r="CS199">
        <v>7.62</v>
      </c>
      <c r="CT199">
        <v>21.43</v>
      </c>
    </row>
    <row r="200" spans="1:98" x14ac:dyDescent="0.15">
      <c r="A200" t="s">
        <v>28</v>
      </c>
      <c r="B200" t="s">
        <v>29</v>
      </c>
      <c r="C200">
        <v>2</v>
      </c>
      <c r="D200" t="s">
        <v>49</v>
      </c>
      <c r="E200">
        <v>47</v>
      </c>
      <c r="F200" t="s">
        <v>75</v>
      </c>
      <c r="G200">
        <v>5</v>
      </c>
      <c r="H200">
        <v>1692</v>
      </c>
      <c r="I200">
        <v>1319</v>
      </c>
      <c r="J200">
        <v>77.959999999999994</v>
      </c>
      <c r="K200">
        <v>373</v>
      </c>
      <c r="L200">
        <v>22.04</v>
      </c>
      <c r="M200">
        <v>10</v>
      </c>
      <c r="N200">
        <v>0.59</v>
      </c>
      <c r="O200">
        <v>2.68</v>
      </c>
      <c r="P200">
        <v>5</v>
      </c>
      <c r="Q200">
        <v>0.3</v>
      </c>
      <c r="R200">
        <v>1.34</v>
      </c>
      <c r="S200">
        <v>358</v>
      </c>
      <c r="T200">
        <v>21.16</v>
      </c>
      <c r="U200">
        <v>95.98</v>
      </c>
      <c r="V200">
        <v>1</v>
      </c>
      <c r="W200" t="s">
        <v>32</v>
      </c>
      <c r="X200" t="s">
        <v>153</v>
      </c>
      <c r="Y200" t="s">
        <v>154</v>
      </c>
      <c r="Z200">
        <v>12</v>
      </c>
      <c r="AA200">
        <v>0.71</v>
      </c>
      <c r="AB200">
        <v>3.35</v>
      </c>
      <c r="AC200">
        <v>2</v>
      </c>
      <c r="AD200" t="s">
        <v>35</v>
      </c>
      <c r="AE200" t="s">
        <v>36</v>
      </c>
      <c r="AF200" t="s">
        <v>37</v>
      </c>
      <c r="AG200">
        <v>150</v>
      </c>
      <c r="AH200">
        <v>8.8699999999999992</v>
      </c>
      <c r="AI200">
        <v>41.9</v>
      </c>
      <c r="AJ200">
        <v>3</v>
      </c>
      <c r="AK200" t="s">
        <v>32</v>
      </c>
      <c r="AL200" t="s">
        <v>33</v>
      </c>
      <c r="AM200" t="s">
        <v>34</v>
      </c>
      <c r="AN200">
        <v>34</v>
      </c>
      <c r="AO200">
        <v>2.0099999999999998</v>
      </c>
      <c r="AP200">
        <v>9.5</v>
      </c>
      <c r="AQ200">
        <v>4</v>
      </c>
      <c r="AR200" t="s">
        <v>32</v>
      </c>
      <c r="AS200" t="s">
        <v>155</v>
      </c>
      <c r="AT200" t="s">
        <v>156</v>
      </c>
      <c r="AU200">
        <v>6</v>
      </c>
      <c r="AV200">
        <v>0.35</v>
      </c>
      <c r="AW200">
        <v>1.68</v>
      </c>
      <c r="AX200">
        <v>5</v>
      </c>
      <c r="AY200" t="s">
        <v>35</v>
      </c>
      <c r="AZ200" t="s">
        <v>157</v>
      </c>
      <c r="BA200" t="s">
        <v>158</v>
      </c>
      <c r="BB200">
        <v>5</v>
      </c>
      <c r="BC200">
        <v>0.3</v>
      </c>
      <c r="BD200">
        <v>1.4</v>
      </c>
      <c r="BE200">
        <v>6</v>
      </c>
      <c r="BF200" t="s">
        <v>32</v>
      </c>
      <c r="BG200" t="s">
        <v>159</v>
      </c>
      <c r="BH200" t="s">
        <v>160</v>
      </c>
      <c r="BI200">
        <v>4</v>
      </c>
      <c r="BJ200">
        <v>0.24</v>
      </c>
      <c r="BK200">
        <v>1.1200000000000001</v>
      </c>
      <c r="BL200">
        <v>7</v>
      </c>
      <c r="BM200" t="s">
        <v>32</v>
      </c>
      <c r="BN200" t="s">
        <v>161</v>
      </c>
      <c r="BO200" t="s">
        <v>162</v>
      </c>
      <c r="BP200">
        <v>0</v>
      </c>
      <c r="BQ200">
        <v>0</v>
      </c>
      <c r="BR200">
        <v>0</v>
      </c>
      <c r="BS200">
        <v>8</v>
      </c>
      <c r="BT200" t="s">
        <v>32</v>
      </c>
      <c r="BU200" t="s">
        <v>163</v>
      </c>
      <c r="BV200" t="s">
        <v>164</v>
      </c>
      <c r="BW200">
        <v>0</v>
      </c>
      <c r="BX200">
        <v>0</v>
      </c>
      <c r="BY200">
        <v>0</v>
      </c>
      <c r="BZ200">
        <v>9</v>
      </c>
      <c r="CA200" t="s">
        <v>32</v>
      </c>
      <c r="CB200" t="s">
        <v>165</v>
      </c>
      <c r="CC200" t="s">
        <v>166</v>
      </c>
      <c r="CD200">
        <v>19</v>
      </c>
      <c r="CE200">
        <v>1.1200000000000001</v>
      </c>
      <c r="CF200">
        <v>5.31</v>
      </c>
      <c r="CG200">
        <v>10</v>
      </c>
      <c r="CH200" t="s">
        <v>32</v>
      </c>
      <c r="CI200" t="s">
        <v>167</v>
      </c>
      <c r="CJ200" t="s">
        <v>168</v>
      </c>
      <c r="CK200">
        <v>5</v>
      </c>
      <c r="CL200">
        <v>0.3</v>
      </c>
      <c r="CM200">
        <v>1.4</v>
      </c>
      <c r="CN200">
        <v>11</v>
      </c>
      <c r="CO200" t="s">
        <v>32</v>
      </c>
      <c r="CP200" t="s">
        <v>169</v>
      </c>
      <c r="CQ200" t="s">
        <v>168</v>
      </c>
      <c r="CR200">
        <v>123</v>
      </c>
      <c r="CS200">
        <v>7.27</v>
      </c>
      <c r="CT200">
        <v>34.36</v>
      </c>
    </row>
    <row r="201" spans="1:98" x14ac:dyDescent="0.15">
      <c r="A201" t="s">
        <v>28</v>
      </c>
      <c r="B201" t="s">
        <v>29</v>
      </c>
      <c r="C201">
        <v>2</v>
      </c>
      <c r="D201" t="s">
        <v>49</v>
      </c>
      <c r="E201">
        <v>47</v>
      </c>
      <c r="F201" t="s">
        <v>75</v>
      </c>
      <c r="G201">
        <v>6</v>
      </c>
      <c r="H201">
        <v>1567</v>
      </c>
      <c r="I201">
        <v>1145</v>
      </c>
      <c r="J201">
        <v>73.069999999999993</v>
      </c>
      <c r="K201">
        <v>422</v>
      </c>
      <c r="L201">
        <v>26.93</v>
      </c>
      <c r="M201">
        <v>12</v>
      </c>
      <c r="N201">
        <v>0.77</v>
      </c>
      <c r="O201">
        <v>2.84</v>
      </c>
      <c r="P201">
        <v>6</v>
      </c>
      <c r="Q201">
        <v>0.38</v>
      </c>
      <c r="R201">
        <v>1.42</v>
      </c>
      <c r="S201">
        <v>404</v>
      </c>
      <c r="T201">
        <v>25.78</v>
      </c>
      <c r="U201">
        <v>95.73</v>
      </c>
      <c r="V201">
        <v>1</v>
      </c>
      <c r="W201" t="s">
        <v>32</v>
      </c>
      <c r="X201" t="s">
        <v>153</v>
      </c>
      <c r="Y201" t="s">
        <v>154</v>
      </c>
      <c r="Z201">
        <v>4</v>
      </c>
      <c r="AA201">
        <v>0.26</v>
      </c>
      <c r="AB201">
        <v>0.99</v>
      </c>
      <c r="AC201">
        <v>2</v>
      </c>
      <c r="AD201" t="s">
        <v>35</v>
      </c>
      <c r="AE201" t="s">
        <v>36</v>
      </c>
      <c r="AF201" t="s">
        <v>37</v>
      </c>
      <c r="AG201">
        <v>138</v>
      </c>
      <c r="AH201">
        <v>8.81</v>
      </c>
      <c r="AI201">
        <v>34.159999999999997</v>
      </c>
      <c r="AJ201">
        <v>3</v>
      </c>
      <c r="AK201" t="s">
        <v>32</v>
      </c>
      <c r="AL201" t="s">
        <v>33</v>
      </c>
      <c r="AM201" t="s">
        <v>34</v>
      </c>
      <c r="AN201">
        <v>58</v>
      </c>
      <c r="AO201">
        <v>3.7</v>
      </c>
      <c r="AP201">
        <v>14.36</v>
      </c>
      <c r="AQ201">
        <v>4</v>
      </c>
      <c r="AR201" t="s">
        <v>32</v>
      </c>
      <c r="AS201" t="s">
        <v>155</v>
      </c>
      <c r="AT201" t="s">
        <v>156</v>
      </c>
      <c r="AU201">
        <v>14</v>
      </c>
      <c r="AV201">
        <v>0.89</v>
      </c>
      <c r="AW201">
        <v>3.47</v>
      </c>
      <c r="AX201">
        <v>5</v>
      </c>
      <c r="AY201" t="s">
        <v>35</v>
      </c>
      <c r="AZ201" t="s">
        <v>157</v>
      </c>
      <c r="BA201" t="s">
        <v>158</v>
      </c>
      <c r="BB201">
        <v>2</v>
      </c>
      <c r="BC201">
        <v>0.13</v>
      </c>
      <c r="BD201">
        <v>0.5</v>
      </c>
      <c r="BE201">
        <v>6</v>
      </c>
      <c r="BF201" t="s">
        <v>32</v>
      </c>
      <c r="BG201" t="s">
        <v>159</v>
      </c>
      <c r="BH201" t="s">
        <v>160</v>
      </c>
      <c r="BI201">
        <v>4</v>
      </c>
      <c r="BJ201">
        <v>0.26</v>
      </c>
      <c r="BK201">
        <v>0.99</v>
      </c>
      <c r="BL201">
        <v>7</v>
      </c>
      <c r="BM201" t="s">
        <v>32</v>
      </c>
      <c r="BN201" t="s">
        <v>161</v>
      </c>
      <c r="BO201" t="s">
        <v>162</v>
      </c>
      <c r="BP201">
        <v>0</v>
      </c>
      <c r="BQ201">
        <v>0</v>
      </c>
      <c r="BR201">
        <v>0</v>
      </c>
      <c r="BS201">
        <v>8</v>
      </c>
      <c r="BT201" t="s">
        <v>32</v>
      </c>
      <c r="BU201" t="s">
        <v>163</v>
      </c>
      <c r="BV201" t="s">
        <v>164</v>
      </c>
      <c r="BW201">
        <v>0</v>
      </c>
      <c r="BX201">
        <v>0</v>
      </c>
      <c r="BY201">
        <v>0</v>
      </c>
      <c r="BZ201">
        <v>9</v>
      </c>
      <c r="CA201" t="s">
        <v>32</v>
      </c>
      <c r="CB201" t="s">
        <v>165</v>
      </c>
      <c r="CC201" t="s">
        <v>166</v>
      </c>
      <c r="CD201">
        <v>17</v>
      </c>
      <c r="CE201">
        <v>1.08</v>
      </c>
      <c r="CF201">
        <v>4.21</v>
      </c>
      <c r="CG201">
        <v>10</v>
      </c>
      <c r="CH201" t="s">
        <v>32</v>
      </c>
      <c r="CI201" t="s">
        <v>167</v>
      </c>
      <c r="CJ201" t="s">
        <v>168</v>
      </c>
      <c r="CK201">
        <v>7</v>
      </c>
      <c r="CL201">
        <v>0.45</v>
      </c>
      <c r="CM201">
        <v>1.73</v>
      </c>
      <c r="CN201">
        <v>11</v>
      </c>
      <c r="CO201" t="s">
        <v>32</v>
      </c>
      <c r="CP201" t="s">
        <v>169</v>
      </c>
      <c r="CQ201" t="s">
        <v>168</v>
      </c>
      <c r="CR201">
        <v>160</v>
      </c>
      <c r="CS201">
        <v>10.210000000000001</v>
      </c>
      <c r="CT201">
        <v>39.6</v>
      </c>
    </row>
    <row r="202" spans="1:98" x14ac:dyDescent="0.15">
      <c r="A202" t="s">
        <v>28</v>
      </c>
      <c r="B202" t="s">
        <v>29</v>
      </c>
      <c r="C202">
        <v>2</v>
      </c>
      <c r="D202" t="s">
        <v>49</v>
      </c>
      <c r="E202">
        <v>47</v>
      </c>
      <c r="F202" t="s">
        <v>75</v>
      </c>
      <c r="G202">
        <v>7</v>
      </c>
      <c r="H202">
        <v>1047</v>
      </c>
      <c r="I202">
        <v>759</v>
      </c>
      <c r="J202">
        <v>72.489999999999995</v>
      </c>
      <c r="K202">
        <v>288</v>
      </c>
      <c r="L202">
        <v>27.51</v>
      </c>
      <c r="M202">
        <v>7</v>
      </c>
      <c r="N202">
        <v>0.67</v>
      </c>
      <c r="O202">
        <v>2.4300000000000002</v>
      </c>
      <c r="P202">
        <v>2</v>
      </c>
      <c r="Q202">
        <v>0.19</v>
      </c>
      <c r="R202">
        <v>0.69</v>
      </c>
      <c r="S202">
        <v>279</v>
      </c>
      <c r="T202">
        <v>26.65</v>
      </c>
      <c r="U202">
        <v>96.88</v>
      </c>
      <c r="V202">
        <v>1</v>
      </c>
      <c r="W202" t="s">
        <v>32</v>
      </c>
      <c r="X202" t="s">
        <v>153</v>
      </c>
      <c r="Y202" t="s">
        <v>154</v>
      </c>
      <c r="Z202">
        <v>8</v>
      </c>
      <c r="AA202">
        <v>0.76</v>
      </c>
      <c r="AB202">
        <v>2.87</v>
      </c>
      <c r="AC202">
        <v>2</v>
      </c>
      <c r="AD202" t="s">
        <v>35</v>
      </c>
      <c r="AE202" t="s">
        <v>36</v>
      </c>
      <c r="AF202" t="s">
        <v>37</v>
      </c>
      <c r="AG202">
        <v>125</v>
      </c>
      <c r="AH202">
        <v>11.94</v>
      </c>
      <c r="AI202">
        <v>44.8</v>
      </c>
      <c r="AJ202">
        <v>3</v>
      </c>
      <c r="AK202" t="s">
        <v>32</v>
      </c>
      <c r="AL202" t="s">
        <v>33</v>
      </c>
      <c r="AM202" t="s">
        <v>34</v>
      </c>
      <c r="AN202">
        <v>39</v>
      </c>
      <c r="AO202">
        <v>3.72</v>
      </c>
      <c r="AP202">
        <v>13.98</v>
      </c>
      <c r="AQ202">
        <v>4</v>
      </c>
      <c r="AR202" t="s">
        <v>32</v>
      </c>
      <c r="AS202" t="s">
        <v>155</v>
      </c>
      <c r="AT202" t="s">
        <v>156</v>
      </c>
      <c r="AU202">
        <v>9</v>
      </c>
      <c r="AV202">
        <v>0.86</v>
      </c>
      <c r="AW202">
        <v>3.23</v>
      </c>
      <c r="AX202">
        <v>5</v>
      </c>
      <c r="AY202" t="s">
        <v>35</v>
      </c>
      <c r="AZ202" t="s">
        <v>157</v>
      </c>
      <c r="BA202" t="s">
        <v>158</v>
      </c>
      <c r="BB202">
        <v>1</v>
      </c>
      <c r="BC202">
        <v>0.1</v>
      </c>
      <c r="BD202">
        <v>0.36</v>
      </c>
      <c r="BE202">
        <v>6</v>
      </c>
      <c r="BF202" t="s">
        <v>32</v>
      </c>
      <c r="BG202" t="s">
        <v>159</v>
      </c>
      <c r="BH202" t="s">
        <v>160</v>
      </c>
      <c r="BI202">
        <v>4</v>
      </c>
      <c r="BJ202">
        <v>0.38</v>
      </c>
      <c r="BK202">
        <v>1.43</v>
      </c>
      <c r="BL202">
        <v>7</v>
      </c>
      <c r="BM202" t="s">
        <v>32</v>
      </c>
      <c r="BN202" t="s">
        <v>161</v>
      </c>
      <c r="BO202" t="s">
        <v>162</v>
      </c>
      <c r="BP202">
        <v>1</v>
      </c>
      <c r="BQ202">
        <v>0.1</v>
      </c>
      <c r="BR202">
        <v>0.36</v>
      </c>
      <c r="BS202">
        <v>8</v>
      </c>
      <c r="BT202" t="s">
        <v>32</v>
      </c>
      <c r="BU202" t="s">
        <v>163</v>
      </c>
      <c r="BV202" t="s">
        <v>164</v>
      </c>
      <c r="BW202">
        <v>3</v>
      </c>
      <c r="BX202">
        <v>0.28999999999999998</v>
      </c>
      <c r="BY202">
        <v>1.08</v>
      </c>
      <c r="BZ202">
        <v>9</v>
      </c>
      <c r="CA202" t="s">
        <v>32</v>
      </c>
      <c r="CB202" t="s">
        <v>165</v>
      </c>
      <c r="CC202" t="s">
        <v>166</v>
      </c>
      <c r="CD202">
        <v>11</v>
      </c>
      <c r="CE202">
        <v>1.05</v>
      </c>
      <c r="CF202">
        <v>3.94</v>
      </c>
      <c r="CG202">
        <v>10</v>
      </c>
      <c r="CH202" t="s">
        <v>32</v>
      </c>
      <c r="CI202" t="s">
        <v>167</v>
      </c>
      <c r="CJ202" t="s">
        <v>168</v>
      </c>
      <c r="CK202">
        <v>2</v>
      </c>
      <c r="CL202">
        <v>0.19</v>
      </c>
      <c r="CM202">
        <v>0.72</v>
      </c>
      <c r="CN202">
        <v>11</v>
      </c>
      <c r="CO202" t="s">
        <v>32</v>
      </c>
      <c r="CP202" t="s">
        <v>169</v>
      </c>
      <c r="CQ202" t="s">
        <v>168</v>
      </c>
      <c r="CR202">
        <v>76</v>
      </c>
      <c r="CS202">
        <v>7.26</v>
      </c>
      <c r="CT202">
        <v>27.24</v>
      </c>
    </row>
    <row r="203" spans="1:98" x14ac:dyDescent="0.15">
      <c r="A203" t="s">
        <v>28</v>
      </c>
      <c r="B203" t="s">
        <v>29</v>
      </c>
      <c r="C203">
        <v>2</v>
      </c>
      <c r="D203" t="s">
        <v>49</v>
      </c>
      <c r="E203">
        <v>47</v>
      </c>
      <c r="F203" t="s">
        <v>75</v>
      </c>
      <c r="G203">
        <v>8</v>
      </c>
      <c r="H203">
        <v>1192</v>
      </c>
      <c r="I203">
        <v>829</v>
      </c>
      <c r="J203">
        <v>69.55</v>
      </c>
      <c r="K203">
        <v>363</v>
      </c>
      <c r="L203">
        <v>30.45</v>
      </c>
      <c r="M203">
        <v>10</v>
      </c>
      <c r="N203">
        <v>0.84</v>
      </c>
      <c r="O203">
        <v>2.75</v>
      </c>
      <c r="P203">
        <v>8</v>
      </c>
      <c r="Q203">
        <v>0.67</v>
      </c>
      <c r="R203">
        <v>2.2000000000000002</v>
      </c>
      <c r="S203">
        <v>345</v>
      </c>
      <c r="T203">
        <v>28.94</v>
      </c>
      <c r="U203">
        <v>95.04</v>
      </c>
      <c r="V203">
        <v>1</v>
      </c>
      <c r="W203" t="s">
        <v>32</v>
      </c>
      <c r="X203" t="s">
        <v>153</v>
      </c>
      <c r="Y203" t="s">
        <v>154</v>
      </c>
      <c r="Z203">
        <v>4</v>
      </c>
      <c r="AA203">
        <v>0.34</v>
      </c>
      <c r="AB203">
        <v>1.1599999999999999</v>
      </c>
      <c r="AC203">
        <v>2</v>
      </c>
      <c r="AD203" t="s">
        <v>35</v>
      </c>
      <c r="AE203" t="s">
        <v>36</v>
      </c>
      <c r="AF203" t="s">
        <v>37</v>
      </c>
      <c r="AG203">
        <v>165</v>
      </c>
      <c r="AH203">
        <v>13.84</v>
      </c>
      <c r="AI203">
        <v>47.83</v>
      </c>
      <c r="AJ203">
        <v>3</v>
      </c>
      <c r="AK203" t="s">
        <v>32</v>
      </c>
      <c r="AL203" t="s">
        <v>33</v>
      </c>
      <c r="AM203" t="s">
        <v>34</v>
      </c>
      <c r="AN203">
        <v>53</v>
      </c>
      <c r="AO203">
        <v>4.45</v>
      </c>
      <c r="AP203">
        <v>15.36</v>
      </c>
      <c r="AQ203">
        <v>4</v>
      </c>
      <c r="AR203" t="s">
        <v>32</v>
      </c>
      <c r="AS203" t="s">
        <v>155</v>
      </c>
      <c r="AT203" t="s">
        <v>156</v>
      </c>
      <c r="AU203">
        <v>9</v>
      </c>
      <c r="AV203">
        <v>0.76</v>
      </c>
      <c r="AW203">
        <v>2.61</v>
      </c>
      <c r="AX203">
        <v>5</v>
      </c>
      <c r="AY203" t="s">
        <v>35</v>
      </c>
      <c r="AZ203" t="s">
        <v>157</v>
      </c>
      <c r="BA203" t="s">
        <v>158</v>
      </c>
      <c r="BB203">
        <v>6</v>
      </c>
      <c r="BC203">
        <v>0.5</v>
      </c>
      <c r="BD203">
        <v>1.74</v>
      </c>
      <c r="BE203">
        <v>6</v>
      </c>
      <c r="BF203" t="s">
        <v>32</v>
      </c>
      <c r="BG203" t="s">
        <v>159</v>
      </c>
      <c r="BH203" t="s">
        <v>160</v>
      </c>
      <c r="BI203">
        <v>4</v>
      </c>
      <c r="BJ203">
        <v>0.34</v>
      </c>
      <c r="BK203">
        <v>1.1599999999999999</v>
      </c>
      <c r="BL203">
        <v>7</v>
      </c>
      <c r="BM203" t="s">
        <v>32</v>
      </c>
      <c r="BN203" t="s">
        <v>161</v>
      </c>
      <c r="BO203" t="s">
        <v>162</v>
      </c>
      <c r="BP203">
        <v>0</v>
      </c>
      <c r="BQ203">
        <v>0</v>
      </c>
      <c r="BR203">
        <v>0</v>
      </c>
      <c r="BS203">
        <v>8</v>
      </c>
      <c r="BT203" t="s">
        <v>32</v>
      </c>
      <c r="BU203" t="s">
        <v>163</v>
      </c>
      <c r="BV203" t="s">
        <v>164</v>
      </c>
      <c r="BW203">
        <v>2</v>
      </c>
      <c r="BX203">
        <v>0.17</v>
      </c>
      <c r="BY203">
        <v>0.57999999999999996</v>
      </c>
      <c r="BZ203">
        <v>9</v>
      </c>
      <c r="CA203" t="s">
        <v>32</v>
      </c>
      <c r="CB203" t="s">
        <v>165</v>
      </c>
      <c r="CC203" t="s">
        <v>166</v>
      </c>
      <c r="CD203">
        <v>20</v>
      </c>
      <c r="CE203">
        <v>1.68</v>
      </c>
      <c r="CF203">
        <v>5.8</v>
      </c>
      <c r="CG203">
        <v>10</v>
      </c>
      <c r="CH203" t="s">
        <v>32</v>
      </c>
      <c r="CI203" t="s">
        <v>167</v>
      </c>
      <c r="CJ203" t="s">
        <v>168</v>
      </c>
      <c r="CK203">
        <v>1</v>
      </c>
      <c r="CL203">
        <v>0.08</v>
      </c>
      <c r="CM203">
        <v>0.28999999999999998</v>
      </c>
      <c r="CN203">
        <v>11</v>
      </c>
      <c r="CO203" t="s">
        <v>32</v>
      </c>
      <c r="CP203" t="s">
        <v>169</v>
      </c>
      <c r="CQ203" t="s">
        <v>168</v>
      </c>
      <c r="CR203">
        <v>81</v>
      </c>
      <c r="CS203">
        <v>6.8</v>
      </c>
      <c r="CT203">
        <v>23.48</v>
      </c>
    </row>
    <row r="204" spans="1:98" x14ac:dyDescent="0.15">
      <c r="A204" t="s">
        <v>28</v>
      </c>
      <c r="B204" t="s">
        <v>29</v>
      </c>
      <c r="C204">
        <v>2</v>
      </c>
      <c r="D204" t="s">
        <v>49</v>
      </c>
      <c r="E204">
        <v>48</v>
      </c>
      <c r="F204" t="s">
        <v>76</v>
      </c>
      <c r="G204">
        <v>1</v>
      </c>
      <c r="H204">
        <v>2425</v>
      </c>
      <c r="I204">
        <v>1531</v>
      </c>
      <c r="J204">
        <v>63.13</v>
      </c>
      <c r="K204">
        <v>894</v>
      </c>
      <c r="L204">
        <v>36.869999999999997</v>
      </c>
      <c r="M204">
        <v>38</v>
      </c>
      <c r="N204">
        <v>1.57</v>
      </c>
      <c r="O204">
        <v>4.25</v>
      </c>
      <c r="P204">
        <v>17</v>
      </c>
      <c r="Q204">
        <v>0.7</v>
      </c>
      <c r="R204">
        <v>1.9</v>
      </c>
      <c r="S204">
        <v>839</v>
      </c>
      <c r="T204">
        <v>34.6</v>
      </c>
      <c r="U204">
        <v>93.85</v>
      </c>
      <c r="V204">
        <v>1</v>
      </c>
      <c r="W204" t="s">
        <v>32</v>
      </c>
      <c r="X204" t="s">
        <v>153</v>
      </c>
      <c r="Y204" t="s">
        <v>154</v>
      </c>
      <c r="Z204">
        <v>19</v>
      </c>
      <c r="AA204">
        <v>0.78</v>
      </c>
      <c r="AB204">
        <v>2.2599999999999998</v>
      </c>
      <c r="AC204">
        <v>2</v>
      </c>
      <c r="AD204" t="s">
        <v>35</v>
      </c>
      <c r="AE204" t="s">
        <v>36</v>
      </c>
      <c r="AF204" t="s">
        <v>37</v>
      </c>
      <c r="AG204">
        <v>332</v>
      </c>
      <c r="AH204">
        <v>13.69</v>
      </c>
      <c r="AI204">
        <v>39.57</v>
      </c>
      <c r="AJ204">
        <v>3</v>
      </c>
      <c r="AK204" t="s">
        <v>32</v>
      </c>
      <c r="AL204" t="s">
        <v>33</v>
      </c>
      <c r="AM204" t="s">
        <v>34</v>
      </c>
      <c r="AN204">
        <v>157</v>
      </c>
      <c r="AO204">
        <v>6.47</v>
      </c>
      <c r="AP204">
        <v>18.71</v>
      </c>
      <c r="AQ204">
        <v>4</v>
      </c>
      <c r="AR204" t="s">
        <v>32</v>
      </c>
      <c r="AS204" t="s">
        <v>155</v>
      </c>
      <c r="AT204" t="s">
        <v>156</v>
      </c>
      <c r="AU204">
        <v>29</v>
      </c>
      <c r="AV204">
        <v>1.2</v>
      </c>
      <c r="AW204">
        <v>3.46</v>
      </c>
      <c r="AX204">
        <v>5</v>
      </c>
      <c r="AY204" t="s">
        <v>35</v>
      </c>
      <c r="AZ204" t="s">
        <v>157</v>
      </c>
      <c r="BA204" t="s">
        <v>158</v>
      </c>
      <c r="BB204">
        <v>6</v>
      </c>
      <c r="BC204">
        <v>0.25</v>
      </c>
      <c r="BD204">
        <v>0.72</v>
      </c>
      <c r="BE204">
        <v>6</v>
      </c>
      <c r="BF204" t="s">
        <v>32</v>
      </c>
      <c r="BG204" t="s">
        <v>159</v>
      </c>
      <c r="BH204" t="s">
        <v>160</v>
      </c>
      <c r="BI204">
        <v>5</v>
      </c>
      <c r="BJ204">
        <v>0.21</v>
      </c>
      <c r="BK204">
        <v>0.6</v>
      </c>
      <c r="BL204">
        <v>7</v>
      </c>
      <c r="BM204" t="s">
        <v>32</v>
      </c>
      <c r="BN204" t="s">
        <v>161</v>
      </c>
      <c r="BO204" t="s">
        <v>162</v>
      </c>
      <c r="BP204">
        <v>1</v>
      </c>
      <c r="BQ204">
        <v>0.04</v>
      </c>
      <c r="BR204">
        <v>0.12</v>
      </c>
      <c r="BS204">
        <v>8</v>
      </c>
      <c r="BT204" t="s">
        <v>32</v>
      </c>
      <c r="BU204" t="s">
        <v>163</v>
      </c>
      <c r="BV204" t="s">
        <v>164</v>
      </c>
      <c r="BW204">
        <v>3</v>
      </c>
      <c r="BX204">
        <v>0.12</v>
      </c>
      <c r="BY204">
        <v>0.36</v>
      </c>
      <c r="BZ204">
        <v>9</v>
      </c>
      <c r="CA204" t="s">
        <v>32</v>
      </c>
      <c r="CB204" t="s">
        <v>165</v>
      </c>
      <c r="CC204" t="s">
        <v>166</v>
      </c>
      <c r="CD204">
        <v>82</v>
      </c>
      <c r="CE204">
        <v>3.38</v>
      </c>
      <c r="CF204">
        <v>9.77</v>
      </c>
      <c r="CG204">
        <v>10</v>
      </c>
      <c r="CH204" t="s">
        <v>32</v>
      </c>
      <c r="CI204" t="s">
        <v>167</v>
      </c>
      <c r="CJ204" t="s">
        <v>168</v>
      </c>
      <c r="CK204">
        <v>9</v>
      </c>
      <c r="CL204">
        <v>0.37</v>
      </c>
      <c r="CM204">
        <v>1.07</v>
      </c>
      <c r="CN204">
        <v>11</v>
      </c>
      <c r="CO204" t="s">
        <v>32</v>
      </c>
      <c r="CP204" t="s">
        <v>169</v>
      </c>
      <c r="CQ204" t="s">
        <v>168</v>
      </c>
      <c r="CR204">
        <v>196</v>
      </c>
      <c r="CS204">
        <v>8.08</v>
      </c>
      <c r="CT204">
        <v>23.36</v>
      </c>
    </row>
    <row r="205" spans="1:98" x14ac:dyDescent="0.15">
      <c r="A205" t="s">
        <v>28</v>
      </c>
      <c r="B205" t="s">
        <v>29</v>
      </c>
      <c r="C205">
        <v>2</v>
      </c>
      <c r="D205" t="s">
        <v>49</v>
      </c>
      <c r="E205">
        <v>48</v>
      </c>
      <c r="F205" t="s">
        <v>76</v>
      </c>
      <c r="G205">
        <v>2</v>
      </c>
      <c r="H205">
        <v>2325</v>
      </c>
      <c r="I205">
        <v>1685</v>
      </c>
      <c r="J205">
        <v>72.47</v>
      </c>
      <c r="K205">
        <v>640</v>
      </c>
      <c r="L205">
        <v>27.53</v>
      </c>
      <c r="M205">
        <v>13</v>
      </c>
      <c r="N205">
        <v>0.56000000000000005</v>
      </c>
      <c r="O205">
        <v>2.0299999999999998</v>
      </c>
      <c r="P205">
        <v>9</v>
      </c>
      <c r="Q205">
        <v>0.39</v>
      </c>
      <c r="R205">
        <v>1.41</v>
      </c>
      <c r="S205">
        <v>618</v>
      </c>
      <c r="T205">
        <v>26.58</v>
      </c>
      <c r="U205">
        <v>96.56</v>
      </c>
      <c r="V205">
        <v>1</v>
      </c>
      <c r="W205" t="s">
        <v>32</v>
      </c>
      <c r="X205" t="s">
        <v>153</v>
      </c>
      <c r="Y205" t="s">
        <v>154</v>
      </c>
      <c r="Z205">
        <v>10</v>
      </c>
      <c r="AA205">
        <v>0.43</v>
      </c>
      <c r="AB205">
        <v>1.62</v>
      </c>
      <c r="AC205">
        <v>2</v>
      </c>
      <c r="AD205" t="s">
        <v>35</v>
      </c>
      <c r="AE205" t="s">
        <v>36</v>
      </c>
      <c r="AF205" t="s">
        <v>37</v>
      </c>
      <c r="AG205">
        <v>312</v>
      </c>
      <c r="AH205">
        <v>13.42</v>
      </c>
      <c r="AI205">
        <v>50.49</v>
      </c>
      <c r="AJ205">
        <v>3</v>
      </c>
      <c r="AK205" t="s">
        <v>32</v>
      </c>
      <c r="AL205" t="s">
        <v>33</v>
      </c>
      <c r="AM205" t="s">
        <v>34</v>
      </c>
      <c r="AN205">
        <v>76</v>
      </c>
      <c r="AO205">
        <v>3.27</v>
      </c>
      <c r="AP205">
        <v>12.3</v>
      </c>
      <c r="AQ205">
        <v>4</v>
      </c>
      <c r="AR205" t="s">
        <v>32</v>
      </c>
      <c r="AS205" t="s">
        <v>155</v>
      </c>
      <c r="AT205" t="s">
        <v>156</v>
      </c>
      <c r="AU205">
        <v>18</v>
      </c>
      <c r="AV205">
        <v>0.77</v>
      </c>
      <c r="AW205">
        <v>2.91</v>
      </c>
      <c r="AX205">
        <v>5</v>
      </c>
      <c r="AY205" t="s">
        <v>35</v>
      </c>
      <c r="AZ205" t="s">
        <v>157</v>
      </c>
      <c r="BA205" t="s">
        <v>158</v>
      </c>
      <c r="BB205">
        <v>5</v>
      </c>
      <c r="BC205">
        <v>0.22</v>
      </c>
      <c r="BD205">
        <v>0.81</v>
      </c>
      <c r="BE205">
        <v>6</v>
      </c>
      <c r="BF205" t="s">
        <v>32</v>
      </c>
      <c r="BG205" t="s">
        <v>159</v>
      </c>
      <c r="BH205" t="s">
        <v>160</v>
      </c>
      <c r="BI205">
        <v>7</v>
      </c>
      <c r="BJ205">
        <v>0.3</v>
      </c>
      <c r="BK205">
        <v>1.1299999999999999</v>
      </c>
      <c r="BL205">
        <v>7</v>
      </c>
      <c r="BM205" t="s">
        <v>32</v>
      </c>
      <c r="BN205" t="s">
        <v>161</v>
      </c>
      <c r="BO205" t="s">
        <v>162</v>
      </c>
      <c r="BP205">
        <v>0</v>
      </c>
      <c r="BQ205">
        <v>0</v>
      </c>
      <c r="BR205">
        <v>0</v>
      </c>
      <c r="BS205">
        <v>8</v>
      </c>
      <c r="BT205" t="s">
        <v>32</v>
      </c>
      <c r="BU205" t="s">
        <v>163</v>
      </c>
      <c r="BV205" t="s">
        <v>164</v>
      </c>
      <c r="BW205">
        <v>3</v>
      </c>
      <c r="BX205">
        <v>0.13</v>
      </c>
      <c r="BY205">
        <v>0.49</v>
      </c>
      <c r="BZ205">
        <v>9</v>
      </c>
      <c r="CA205" t="s">
        <v>32</v>
      </c>
      <c r="CB205" t="s">
        <v>165</v>
      </c>
      <c r="CC205" t="s">
        <v>166</v>
      </c>
      <c r="CD205">
        <v>32</v>
      </c>
      <c r="CE205">
        <v>1.38</v>
      </c>
      <c r="CF205">
        <v>5.18</v>
      </c>
      <c r="CG205">
        <v>10</v>
      </c>
      <c r="CH205" t="s">
        <v>32</v>
      </c>
      <c r="CI205" t="s">
        <v>167</v>
      </c>
      <c r="CJ205" t="s">
        <v>168</v>
      </c>
      <c r="CK205">
        <v>8</v>
      </c>
      <c r="CL205">
        <v>0.34</v>
      </c>
      <c r="CM205">
        <v>1.29</v>
      </c>
      <c r="CN205">
        <v>11</v>
      </c>
      <c r="CO205" t="s">
        <v>32</v>
      </c>
      <c r="CP205" t="s">
        <v>169</v>
      </c>
      <c r="CQ205" t="s">
        <v>168</v>
      </c>
      <c r="CR205">
        <v>147</v>
      </c>
      <c r="CS205">
        <v>6.32</v>
      </c>
      <c r="CT205">
        <v>23.79</v>
      </c>
    </row>
    <row r="206" spans="1:98" x14ac:dyDescent="0.15">
      <c r="A206" t="s">
        <v>28</v>
      </c>
      <c r="B206" t="s">
        <v>29</v>
      </c>
      <c r="C206">
        <v>2</v>
      </c>
      <c r="D206" t="s">
        <v>49</v>
      </c>
      <c r="E206">
        <v>48</v>
      </c>
      <c r="F206" t="s">
        <v>76</v>
      </c>
      <c r="G206">
        <v>3</v>
      </c>
      <c r="H206">
        <v>1433</v>
      </c>
      <c r="I206">
        <v>1009</v>
      </c>
      <c r="J206">
        <v>70.41</v>
      </c>
      <c r="K206">
        <v>424</v>
      </c>
      <c r="L206">
        <v>29.59</v>
      </c>
      <c r="M206">
        <v>5</v>
      </c>
      <c r="N206">
        <v>0.35</v>
      </c>
      <c r="O206">
        <v>1.18</v>
      </c>
      <c r="P206">
        <v>17</v>
      </c>
      <c r="Q206">
        <v>1.19</v>
      </c>
      <c r="R206">
        <v>4.01</v>
      </c>
      <c r="S206">
        <v>402</v>
      </c>
      <c r="T206">
        <v>28.05</v>
      </c>
      <c r="U206">
        <v>94.81</v>
      </c>
      <c r="V206">
        <v>1</v>
      </c>
      <c r="W206" t="s">
        <v>32</v>
      </c>
      <c r="X206" t="s">
        <v>153</v>
      </c>
      <c r="Y206" t="s">
        <v>154</v>
      </c>
      <c r="Z206">
        <v>12</v>
      </c>
      <c r="AA206">
        <v>0.84</v>
      </c>
      <c r="AB206">
        <v>2.99</v>
      </c>
      <c r="AC206">
        <v>2</v>
      </c>
      <c r="AD206" t="s">
        <v>35</v>
      </c>
      <c r="AE206" t="s">
        <v>36</v>
      </c>
      <c r="AF206" t="s">
        <v>37</v>
      </c>
      <c r="AG206">
        <v>190</v>
      </c>
      <c r="AH206">
        <v>13.26</v>
      </c>
      <c r="AI206">
        <v>47.26</v>
      </c>
      <c r="AJ206">
        <v>3</v>
      </c>
      <c r="AK206" t="s">
        <v>32</v>
      </c>
      <c r="AL206" t="s">
        <v>33</v>
      </c>
      <c r="AM206" t="s">
        <v>34</v>
      </c>
      <c r="AN206">
        <v>45</v>
      </c>
      <c r="AO206">
        <v>3.14</v>
      </c>
      <c r="AP206">
        <v>11.19</v>
      </c>
      <c r="AQ206">
        <v>4</v>
      </c>
      <c r="AR206" t="s">
        <v>32</v>
      </c>
      <c r="AS206" t="s">
        <v>155</v>
      </c>
      <c r="AT206" t="s">
        <v>156</v>
      </c>
      <c r="AU206">
        <v>11</v>
      </c>
      <c r="AV206">
        <v>0.77</v>
      </c>
      <c r="AW206">
        <v>2.74</v>
      </c>
      <c r="AX206">
        <v>5</v>
      </c>
      <c r="AY206" t="s">
        <v>35</v>
      </c>
      <c r="AZ206" t="s">
        <v>157</v>
      </c>
      <c r="BA206" t="s">
        <v>158</v>
      </c>
      <c r="BB206">
        <v>4</v>
      </c>
      <c r="BC206">
        <v>0.28000000000000003</v>
      </c>
      <c r="BD206">
        <v>1</v>
      </c>
      <c r="BE206">
        <v>6</v>
      </c>
      <c r="BF206" t="s">
        <v>32</v>
      </c>
      <c r="BG206" t="s">
        <v>159</v>
      </c>
      <c r="BH206" t="s">
        <v>160</v>
      </c>
      <c r="BI206">
        <v>2</v>
      </c>
      <c r="BJ206">
        <v>0.14000000000000001</v>
      </c>
      <c r="BK206">
        <v>0.5</v>
      </c>
      <c r="BL206">
        <v>7</v>
      </c>
      <c r="BM206" t="s">
        <v>32</v>
      </c>
      <c r="BN206" t="s">
        <v>161</v>
      </c>
      <c r="BO206" t="s">
        <v>162</v>
      </c>
      <c r="BP206">
        <v>4</v>
      </c>
      <c r="BQ206">
        <v>0.28000000000000003</v>
      </c>
      <c r="BR206">
        <v>1</v>
      </c>
      <c r="BS206">
        <v>8</v>
      </c>
      <c r="BT206" t="s">
        <v>32</v>
      </c>
      <c r="BU206" t="s">
        <v>163</v>
      </c>
      <c r="BV206" t="s">
        <v>164</v>
      </c>
      <c r="BW206">
        <v>1</v>
      </c>
      <c r="BX206">
        <v>7.0000000000000007E-2</v>
      </c>
      <c r="BY206">
        <v>0.25</v>
      </c>
      <c r="BZ206">
        <v>9</v>
      </c>
      <c r="CA206" t="s">
        <v>32</v>
      </c>
      <c r="CB206" t="s">
        <v>165</v>
      </c>
      <c r="CC206" t="s">
        <v>166</v>
      </c>
      <c r="CD206">
        <v>20</v>
      </c>
      <c r="CE206">
        <v>1.4</v>
      </c>
      <c r="CF206">
        <v>4.9800000000000004</v>
      </c>
      <c r="CG206">
        <v>10</v>
      </c>
      <c r="CH206" t="s">
        <v>32</v>
      </c>
      <c r="CI206" t="s">
        <v>167</v>
      </c>
      <c r="CJ206" t="s">
        <v>168</v>
      </c>
      <c r="CK206">
        <v>1</v>
      </c>
      <c r="CL206">
        <v>7.0000000000000007E-2</v>
      </c>
      <c r="CM206">
        <v>0.25</v>
      </c>
      <c r="CN206">
        <v>11</v>
      </c>
      <c r="CO206" t="s">
        <v>32</v>
      </c>
      <c r="CP206" t="s">
        <v>169</v>
      </c>
      <c r="CQ206" t="s">
        <v>168</v>
      </c>
      <c r="CR206">
        <v>112</v>
      </c>
      <c r="CS206">
        <v>7.82</v>
      </c>
      <c r="CT206">
        <v>27.86</v>
      </c>
    </row>
    <row r="207" spans="1:98" x14ac:dyDescent="0.15">
      <c r="A207" t="s">
        <v>28</v>
      </c>
      <c r="B207" t="s">
        <v>29</v>
      </c>
      <c r="C207">
        <v>1</v>
      </c>
      <c r="D207" t="s">
        <v>30</v>
      </c>
      <c r="E207">
        <v>49</v>
      </c>
      <c r="F207" t="s">
        <v>77</v>
      </c>
      <c r="G207">
        <v>1</v>
      </c>
      <c r="H207">
        <v>829</v>
      </c>
      <c r="I207">
        <v>386</v>
      </c>
      <c r="J207">
        <v>46.56</v>
      </c>
      <c r="K207">
        <v>443</v>
      </c>
      <c r="L207">
        <v>53.44</v>
      </c>
      <c r="M207">
        <v>14</v>
      </c>
      <c r="N207">
        <v>1.69</v>
      </c>
      <c r="O207">
        <v>3.16</v>
      </c>
      <c r="P207">
        <v>4</v>
      </c>
      <c r="Q207">
        <v>0.48</v>
      </c>
      <c r="R207">
        <v>0.9</v>
      </c>
      <c r="S207">
        <v>425</v>
      </c>
      <c r="T207">
        <v>51.27</v>
      </c>
      <c r="U207">
        <v>95.94</v>
      </c>
      <c r="V207">
        <v>1</v>
      </c>
      <c r="W207" t="s">
        <v>32</v>
      </c>
      <c r="X207" t="s">
        <v>153</v>
      </c>
      <c r="Y207" t="s">
        <v>154</v>
      </c>
      <c r="Z207">
        <v>6</v>
      </c>
      <c r="AA207">
        <v>0.72</v>
      </c>
      <c r="AB207">
        <v>1.41</v>
      </c>
      <c r="AC207">
        <v>2</v>
      </c>
      <c r="AD207" t="s">
        <v>35</v>
      </c>
      <c r="AE207" t="s">
        <v>36</v>
      </c>
      <c r="AF207" t="s">
        <v>37</v>
      </c>
      <c r="AG207">
        <v>166</v>
      </c>
      <c r="AH207">
        <v>20.02</v>
      </c>
      <c r="AI207">
        <v>39.06</v>
      </c>
      <c r="AJ207">
        <v>3</v>
      </c>
      <c r="AK207" t="s">
        <v>32</v>
      </c>
      <c r="AL207" t="s">
        <v>33</v>
      </c>
      <c r="AM207" t="s">
        <v>34</v>
      </c>
      <c r="AN207">
        <v>9</v>
      </c>
      <c r="AO207">
        <v>1.0900000000000001</v>
      </c>
      <c r="AP207">
        <v>2.12</v>
      </c>
      <c r="AQ207">
        <v>4</v>
      </c>
      <c r="AR207" t="s">
        <v>32</v>
      </c>
      <c r="AS207" t="s">
        <v>155</v>
      </c>
      <c r="AT207" t="s">
        <v>156</v>
      </c>
      <c r="AU207">
        <v>2</v>
      </c>
      <c r="AV207">
        <v>0.24</v>
      </c>
      <c r="AW207">
        <v>0.47</v>
      </c>
      <c r="AX207">
        <v>5</v>
      </c>
      <c r="AY207" t="s">
        <v>35</v>
      </c>
      <c r="AZ207" t="s">
        <v>157</v>
      </c>
      <c r="BA207" t="s">
        <v>158</v>
      </c>
      <c r="BB207">
        <v>1</v>
      </c>
      <c r="BC207">
        <v>0.12</v>
      </c>
      <c r="BD207">
        <v>0.24</v>
      </c>
      <c r="BE207">
        <v>6</v>
      </c>
      <c r="BF207" t="s">
        <v>32</v>
      </c>
      <c r="BG207" t="s">
        <v>159</v>
      </c>
      <c r="BH207" t="s">
        <v>160</v>
      </c>
      <c r="BI207">
        <v>1</v>
      </c>
      <c r="BJ207">
        <v>0.12</v>
      </c>
      <c r="BK207">
        <v>0.24</v>
      </c>
      <c r="BL207">
        <v>7</v>
      </c>
      <c r="BM207" t="s">
        <v>32</v>
      </c>
      <c r="BN207" t="s">
        <v>161</v>
      </c>
      <c r="BO207" t="s">
        <v>162</v>
      </c>
      <c r="BP207">
        <v>0</v>
      </c>
      <c r="BQ207">
        <v>0</v>
      </c>
      <c r="BR207">
        <v>0</v>
      </c>
      <c r="BS207">
        <v>8</v>
      </c>
      <c r="BT207" t="s">
        <v>32</v>
      </c>
      <c r="BU207" t="s">
        <v>163</v>
      </c>
      <c r="BV207" t="s">
        <v>164</v>
      </c>
      <c r="BW207">
        <v>0</v>
      </c>
      <c r="BX207">
        <v>0</v>
      </c>
      <c r="BY207">
        <v>0</v>
      </c>
      <c r="BZ207">
        <v>9</v>
      </c>
      <c r="CA207" t="s">
        <v>32</v>
      </c>
      <c r="CB207" t="s">
        <v>165</v>
      </c>
      <c r="CC207" t="s">
        <v>166</v>
      </c>
      <c r="CD207">
        <v>4</v>
      </c>
      <c r="CE207">
        <v>0.48</v>
      </c>
      <c r="CF207">
        <v>0.94</v>
      </c>
      <c r="CG207">
        <v>10</v>
      </c>
      <c r="CH207" t="s">
        <v>32</v>
      </c>
      <c r="CI207" t="s">
        <v>167</v>
      </c>
      <c r="CJ207" t="s">
        <v>168</v>
      </c>
      <c r="CK207">
        <v>0</v>
      </c>
      <c r="CL207">
        <v>0</v>
      </c>
      <c r="CM207">
        <v>0</v>
      </c>
      <c r="CN207">
        <v>11</v>
      </c>
      <c r="CO207" t="s">
        <v>32</v>
      </c>
      <c r="CP207" t="s">
        <v>169</v>
      </c>
      <c r="CQ207" t="s">
        <v>168</v>
      </c>
      <c r="CR207">
        <v>236</v>
      </c>
      <c r="CS207">
        <v>28.47</v>
      </c>
      <c r="CT207">
        <v>55.53</v>
      </c>
    </row>
    <row r="208" spans="1:98" x14ac:dyDescent="0.15">
      <c r="A208" t="s">
        <v>28</v>
      </c>
      <c r="B208" t="s">
        <v>29</v>
      </c>
      <c r="C208">
        <v>1</v>
      </c>
      <c r="D208" t="s">
        <v>30</v>
      </c>
      <c r="E208">
        <v>49</v>
      </c>
      <c r="F208" t="s">
        <v>77</v>
      </c>
      <c r="G208">
        <v>2</v>
      </c>
      <c r="H208">
        <v>468</v>
      </c>
      <c r="I208">
        <v>218</v>
      </c>
      <c r="J208">
        <v>46.58</v>
      </c>
      <c r="K208">
        <v>250</v>
      </c>
      <c r="L208">
        <v>53.42</v>
      </c>
      <c r="M208">
        <v>13</v>
      </c>
      <c r="N208">
        <v>2.78</v>
      </c>
      <c r="O208">
        <v>5.2</v>
      </c>
      <c r="P208">
        <v>6</v>
      </c>
      <c r="Q208">
        <v>1.28</v>
      </c>
      <c r="R208">
        <v>2.4</v>
      </c>
      <c r="S208">
        <v>231</v>
      </c>
      <c r="T208">
        <v>49.36</v>
      </c>
      <c r="U208">
        <v>92.4</v>
      </c>
      <c r="V208">
        <v>1</v>
      </c>
      <c r="W208" t="s">
        <v>32</v>
      </c>
      <c r="X208" t="s">
        <v>153</v>
      </c>
      <c r="Y208" t="s">
        <v>154</v>
      </c>
      <c r="Z208">
        <v>4</v>
      </c>
      <c r="AA208">
        <v>0.85</v>
      </c>
      <c r="AB208">
        <v>1.73</v>
      </c>
      <c r="AC208">
        <v>2</v>
      </c>
      <c r="AD208" t="s">
        <v>35</v>
      </c>
      <c r="AE208" t="s">
        <v>36</v>
      </c>
      <c r="AF208" t="s">
        <v>37</v>
      </c>
      <c r="AG208">
        <v>24</v>
      </c>
      <c r="AH208">
        <v>5.13</v>
      </c>
      <c r="AI208">
        <v>10.39</v>
      </c>
      <c r="AJ208">
        <v>3</v>
      </c>
      <c r="AK208" t="s">
        <v>32</v>
      </c>
      <c r="AL208" t="s">
        <v>33</v>
      </c>
      <c r="AM208" t="s">
        <v>34</v>
      </c>
      <c r="AN208">
        <v>20</v>
      </c>
      <c r="AO208">
        <v>4.2699999999999996</v>
      </c>
      <c r="AP208">
        <v>8.66</v>
      </c>
      <c r="AQ208">
        <v>4</v>
      </c>
      <c r="AR208" t="s">
        <v>32</v>
      </c>
      <c r="AS208" t="s">
        <v>155</v>
      </c>
      <c r="AT208" t="s">
        <v>156</v>
      </c>
      <c r="AU208">
        <v>6</v>
      </c>
      <c r="AV208">
        <v>1.28</v>
      </c>
      <c r="AW208">
        <v>2.6</v>
      </c>
      <c r="AX208">
        <v>5</v>
      </c>
      <c r="AY208" t="s">
        <v>35</v>
      </c>
      <c r="AZ208" t="s">
        <v>157</v>
      </c>
      <c r="BA208" t="s">
        <v>158</v>
      </c>
      <c r="BB208">
        <v>2</v>
      </c>
      <c r="BC208">
        <v>0.43</v>
      </c>
      <c r="BD208">
        <v>0.87</v>
      </c>
      <c r="BE208">
        <v>6</v>
      </c>
      <c r="BF208" t="s">
        <v>32</v>
      </c>
      <c r="BG208" t="s">
        <v>159</v>
      </c>
      <c r="BH208" t="s">
        <v>160</v>
      </c>
      <c r="BI208">
        <v>1</v>
      </c>
      <c r="BJ208">
        <v>0.21</v>
      </c>
      <c r="BK208">
        <v>0.43</v>
      </c>
      <c r="BL208">
        <v>7</v>
      </c>
      <c r="BM208" t="s">
        <v>32</v>
      </c>
      <c r="BN208" t="s">
        <v>161</v>
      </c>
      <c r="BO208" t="s">
        <v>162</v>
      </c>
      <c r="BP208">
        <v>0</v>
      </c>
      <c r="BQ208">
        <v>0</v>
      </c>
      <c r="BR208">
        <v>0</v>
      </c>
      <c r="BS208">
        <v>8</v>
      </c>
      <c r="BT208" t="s">
        <v>32</v>
      </c>
      <c r="BU208" t="s">
        <v>163</v>
      </c>
      <c r="BV208" t="s">
        <v>164</v>
      </c>
      <c r="BW208">
        <v>6</v>
      </c>
      <c r="BX208">
        <v>1.28</v>
      </c>
      <c r="BY208">
        <v>2.6</v>
      </c>
      <c r="BZ208">
        <v>9</v>
      </c>
      <c r="CA208" t="s">
        <v>32</v>
      </c>
      <c r="CB208" t="s">
        <v>165</v>
      </c>
      <c r="CC208" t="s">
        <v>166</v>
      </c>
      <c r="CD208">
        <v>28</v>
      </c>
      <c r="CE208">
        <v>5.98</v>
      </c>
      <c r="CF208">
        <v>12.12</v>
      </c>
      <c r="CG208">
        <v>10</v>
      </c>
      <c r="CH208" t="s">
        <v>32</v>
      </c>
      <c r="CI208" t="s">
        <v>167</v>
      </c>
      <c r="CJ208" t="s">
        <v>168</v>
      </c>
      <c r="CK208">
        <v>1</v>
      </c>
      <c r="CL208">
        <v>0.21</v>
      </c>
      <c r="CM208">
        <v>0.43</v>
      </c>
      <c r="CN208">
        <v>11</v>
      </c>
      <c r="CO208" t="s">
        <v>32</v>
      </c>
      <c r="CP208" t="s">
        <v>169</v>
      </c>
      <c r="CQ208" t="s">
        <v>168</v>
      </c>
      <c r="CR208">
        <v>139</v>
      </c>
      <c r="CS208">
        <v>29.7</v>
      </c>
      <c r="CT208">
        <v>60.17</v>
      </c>
    </row>
    <row r="209" spans="1:98" x14ac:dyDescent="0.15">
      <c r="A209" t="s">
        <v>28</v>
      </c>
      <c r="B209" t="s">
        <v>29</v>
      </c>
      <c r="C209">
        <v>3</v>
      </c>
      <c r="D209" t="s">
        <v>40</v>
      </c>
      <c r="E209">
        <v>50</v>
      </c>
      <c r="F209" t="s">
        <v>78</v>
      </c>
      <c r="G209">
        <v>1</v>
      </c>
      <c r="H209">
        <v>1278</v>
      </c>
      <c r="I209">
        <v>653</v>
      </c>
      <c r="J209">
        <v>51.1</v>
      </c>
      <c r="K209">
        <v>625</v>
      </c>
      <c r="L209">
        <v>48.9</v>
      </c>
      <c r="M209">
        <v>13</v>
      </c>
      <c r="N209">
        <v>1.02</v>
      </c>
      <c r="O209">
        <v>2.08</v>
      </c>
      <c r="P209">
        <v>15</v>
      </c>
      <c r="Q209">
        <v>1.17</v>
      </c>
      <c r="R209">
        <v>2.4</v>
      </c>
      <c r="S209">
        <v>597</v>
      </c>
      <c r="T209">
        <v>46.71</v>
      </c>
      <c r="U209">
        <v>95.52</v>
      </c>
      <c r="V209">
        <v>1</v>
      </c>
      <c r="W209" t="s">
        <v>32</v>
      </c>
      <c r="X209" t="s">
        <v>153</v>
      </c>
      <c r="Y209" t="s">
        <v>154</v>
      </c>
      <c r="Z209">
        <v>20</v>
      </c>
      <c r="AA209">
        <v>1.56</v>
      </c>
      <c r="AB209">
        <v>3.35</v>
      </c>
      <c r="AC209">
        <v>2</v>
      </c>
      <c r="AD209" t="s">
        <v>35</v>
      </c>
      <c r="AE209" t="s">
        <v>36</v>
      </c>
      <c r="AF209" t="s">
        <v>37</v>
      </c>
      <c r="AG209">
        <v>189</v>
      </c>
      <c r="AH209">
        <v>14.79</v>
      </c>
      <c r="AI209">
        <v>31.66</v>
      </c>
      <c r="AJ209">
        <v>3</v>
      </c>
      <c r="AK209" t="s">
        <v>32</v>
      </c>
      <c r="AL209" t="s">
        <v>33</v>
      </c>
      <c r="AM209" t="s">
        <v>34</v>
      </c>
      <c r="AN209">
        <v>83</v>
      </c>
      <c r="AO209">
        <v>6.49</v>
      </c>
      <c r="AP209">
        <v>13.9</v>
      </c>
      <c r="AQ209">
        <v>4</v>
      </c>
      <c r="AR209" t="s">
        <v>32</v>
      </c>
      <c r="AS209" t="s">
        <v>155</v>
      </c>
      <c r="AT209" t="s">
        <v>156</v>
      </c>
      <c r="AU209">
        <v>18</v>
      </c>
      <c r="AV209">
        <v>1.41</v>
      </c>
      <c r="AW209">
        <v>3.02</v>
      </c>
      <c r="AX209">
        <v>5</v>
      </c>
      <c r="AY209" t="s">
        <v>35</v>
      </c>
      <c r="AZ209" t="s">
        <v>157</v>
      </c>
      <c r="BA209" t="s">
        <v>158</v>
      </c>
      <c r="BB209">
        <v>4</v>
      </c>
      <c r="BC209">
        <v>0.31</v>
      </c>
      <c r="BD209">
        <v>0.67</v>
      </c>
      <c r="BE209">
        <v>6</v>
      </c>
      <c r="BF209" t="s">
        <v>32</v>
      </c>
      <c r="BG209" t="s">
        <v>159</v>
      </c>
      <c r="BH209" t="s">
        <v>160</v>
      </c>
      <c r="BI209">
        <v>6</v>
      </c>
      <c r="BJ209">
        <v>0.47</v>
      </c>
      <c r="BK209">
        <v>1.01</v>
      </c>
      <c r="BL209">
        <v>7</v>
      </c>
      <c r="BM209" t="s">
        <v>32</v>
      </c>
      <c r="BN209" t="s">
        <v>161</v>
      </c>
      <c r="BO209" t="s">
        <v>162</v>
      </c>
      <c r="BP209">
        <v>0</v>
      </c>
      <c r="BQ209">
        <v>0</v>
      </c>
      <c r="BR209">
        <v>0</v>
      </c>
      <c r="BS209">
        <v>8</v>
      </c>
      <c r="BT209" t="s">
        <v>32</v>
      </c>
      <c r="BU209" t="s">
        <v>163</v>
      </c>
      <c r="BV209" t="s">
        <v>164</v>
      </c>
      <c r="BW209">
        <v>3</v>
      </c>
      <c r="BX209">
        <v>0.23</v>
      </c>
      <c r="BY209">
        <v>0.5</v>
      </c>
      <c r="BZ209">
        <v>9</v>
      </c>
      <c r="CA209" t="s">
        <v>32</v>
      </c>
      <c r="CB209" t="s">
        <v>165</v>
      </c>
      <c r="CC209" t="s">
        <v>166</v>
      </c>
      <c r="CD209">
        <v>87</v>
      </c>
      <c r="CE209">
        <v>6.81</v>
      </c>
      <c r="CF209">
        <v>14.57</v>
      </c>
      <c r="CG209">
        <v>10</v>
      </c>
      <c r="CH209" t="s">
        <v>32</v>
      </c>
      <c r="CI209" t="s">
        <v>167</v>
      </c>
      <c r="CJ209" t="s">
        <v>168</v>
      </c>
      <c r="CK209">
        <v>13</v>
      </c>
      <c r="CL209">
        <v>1.02</v>
      </c>
      <c r="CM209">
        <v>2.1800000000000002</v>
      </c>
      <c r="CN209">
        <v>11</v>
      </c>
      <c r="CO209" t="s">
        <v>32</v>
      </c>
      <c r="CP209" t="s">
        <v>169</v>
      </c>
      <c r="CQ209" t="s">
        <v>168</v>
      </c>
      <c r="CR209">
        <v>174</v>
      </c>
      <c r="CS209">
        <v>13.62</v>
      </c>
      <c r="CT209">
        <v>29.15</v>
      </c>
    </row>
    <row r="210" spans="1:98" x14ac:dyDescent="0.15">
      <c r="A210" t="s">
        <v>28</v>
      </c>
      <c r="B210" t="s">
        <v>29</v>
      </c>
      <c r="C210">
        <v>3</v>
      </c>
      <c r="D210" t="s">
        <v>40</v>
      </c>
      <c r="E210">
        <v>50</v>
      </c>
      <c r="F210" t="s">
        <v>78</v>
      </c>
      <c r="G210">
        <v>2</v>
      </c>
      <c r="H210">
        <v>1313</v>
      </c>
      <c r="I210">
        <v>726</v>
      </c>
      <c r="J210">
        <v>55.29</v>
      </c>
      <c r="K210">
        <v>587</v>
      </c>
      <c r="L210">
        <v>44.71</v>
      </c>
      <c r="M210">
        <v>10</v>
      </c>
      <c r="N210">
        <v>0.76</v>
      </c>
      <c r="O210">
        <v>1.7</v>
      </c>
      <c r="P210">
        <v>14</v>
      </c>
      <c r="Q210">
        <v>1.07</v>
      </c>
      <c r="R210">
        <v>2.39</v>
      </c>
      <c r="S210">
        <v>563</v>
      </c>
      <c r="T210">
        <v>42.88</v>
      </c>
      <c r="U210">
        <v>95.91</v>
      </c>
      <c r="V210">
        <v>1</v>
      </c>
      <c r="W210" t="s">
        <v>32</v>
      </c>
      <c r="X210" t="s">
        <v>153</v>
      </c>
      <c r="Y210" t="s">
        <v>154</v>
      </c>
      <c r="Z210">
        <v>11</v>
      </c>
      <c r="AA210">
        <v>0.84</v>
      </c>
      <c r="AB210">
        <v>1.95</v>
      </c>
      <c r="AC210">
        <v>2</v>
      </c>
      <c r="AD210" t="s">
        <v>35</v>
      </c>
      <c r="AE210" t="s">
        <v>36</v>
      </c>
      <c r="AF210" t="s">
        <v>37</v>
      </c>
      <c r="AG210">
        <v>285</v>
      </c>
      <c r="AH210">
        <v>21.71</v>
      </c>
      <c r="AI210">
        <v>50.62</v>
      </c>
      <c r="AJ210">
        <v>3</v>
      </c>
      <c r="AK210" t="s">
        <v>32</v>
      </c>
      <c r="AL210" t="s">
        <v>33</v>
      </c>
      <c r="AM210" t="s">
        <v>34</v>
      </c>
      <c r="AN210">
        <v>46</v>
      </c>
      <c r="AO210">
        <v>3.5</v>
      </c>
      <c r="AP210">
        <v>8.17</v>
      </c>
      <c r="AQ210">
        <v>4</v>
      </c>
      <c r="AR210" t="s">
        <v>32</v>
      </c>
      <c r="AS210" t="s">
        <v>155</v>
      </c>
      <c r="AT210" t="s">
        <v>156</v>
      </c>
      <c r="AU210">
        <v>10</v>
      </c>
      <c r="AV210">
        <v>0.76</v>
      </c>
      <c r="AW210">
        <v>1.78</v>
      </c>
      <c r="AX210">
        <v>5</v>
      </c>
      <c r="AY210" t="s">
        <v>35</v>
      </c>
      <c r="AZ210" t="s">
        <v>157</v>
      </c>
      <c r="BA210" t="s">
        <v>158</v>
      </c>
      <c r="BB210">
        <v>3</v>
      </c>
      <c r="BC210">
        <v>0.23</v>
      </c>
      <c r="BD210">
        <v>0.53</v>
      </c>
      <c r="BE210">
        <v>6</v>
      </c>
      <c r="BF210" t="s">
        <v>32</v>
      </c>
      <c r="BG210" t="s">
        <v>159</v>
      </c>
      <c r="BH210" t="s">
        <v>160</v>
      </c>
      <c r="BI210">
        <v>2</v>
      </c>
      <c r="BJ210">
        <v>0.15</v>
      </c>
      <c r="BK210">
        <v>0.36</v>
      </c>
      <c r="BL210">
        <v>7</v>
      </c>
      <c r="BM210" t="s">
        <v>32</v>
      </c>
      <c r="BN210" t="s">
        <v>161</v>
      </c>
      <c r="BO210" t="s">
        <v>162</v>
      </c>
      <c r="BP210">
        <v>2</v>
      </c>
      <c r="BQ210">
        <v>0.15</v>
      </c>
      <c r="BR210">
        <v>0.36</v>
      </c>
      <c r="BS210">
        <v>8</v>
      </c>
      <c r="BT210" t="s">
        <v>32</v>
      </c>
      <c r="BU210" t="s">
        <v>163</v>
      </c>
      <c r="BV210" t="s">
        <v>164</v>
      </c>
      <c r="BW210">
        <v>2</v>
      </c>
      <c r="BX210">
        <v>0.15</v>
      </c>
      <c r="BY210">
        <v>0.36</v>
      </c>
      <c r="BZ210">
        <v>9</v>
      </c>
      <c r="CA210" t="s">
        <v>32</v>
      </c>
      <c r="CB210" t="s">
        <v>165</v>
      </c>
      <c r="CC210" t="s">
        <v>166</v>
      </c>
      <c r="CD210">
        <v>35</v>
      </c>
      <c r="CE210">
        <v>2.67</v>
      </c>
      <c r="CF210">
        <v>6.22</v>
      </c>
      <c r="CG210">
        <v>10</v>
      </c>
      <c r="CH210" t="s">
        <v>32</v>
      </c>
      <c r="CI210" t="s">
        <v>167</v>
      </c>
      <c r="CJ210" t="s">
        <v>168</v>
      </c>
      <c r="CK210">
        <v>3</v>
      </c>
      <c r="CL210">
        <v>0.23</v>
      </c>
      <c r="CM210">
        <v>0.53</v>
      </c>
      <c r="CN210">
        <v>11</v>
      </c>
      <c r="CO210" t="s">
        <v>32</v>
      </c>
      <c r="CP210" t="s">
        <v>169</v>
      </c>
      <c r="CQ210" t="s">
        <v>168</v>
      </c>
      <c r="CR210">
        <v>164</v>
      </c>
      <c r="CS210">
        <v>12.49</v>
      </c>
      <c r="CT210">
        <v>29.13</v>
      </c>
    </row>
    <row r="211" spans="1:98" x14ac:dyDescent="0.15">
      <c r="A211" t="s">
        <v>28</v>
      </c>
      <c r="B211" t="s">
        <v>29</v>
      </c>
      <c r="C211">
        <v>3</v>
      </c>
      <c r="D211" t="s">
        <v>40</v>
      </c>
      <c r="E211">
        <v>50</v>
      </c>
      <c r="F211" t="s">
        <v>78</v>
      </c>
      <c r="G211">
        <v>3</v>
      </c>
      <c r="H211">
        <v>957</v>
      </c>
      <c r="I211">
        <v>517</v>
      </c>
      <c r="J211">
        <v>54.02</v>
      </c>
      <c r="K211">
        <v>440</v>
      </c>
      <c r="L211">
        <v>45.98</v>
      </c>
      <c r="M211">
        <v>1</v>
      </c>
      <c r="N211">
        <v>0.1</v>
      </c>
      <c r="O211">
        <v>0.23</v>
      </c>
      <c r="P211">
        <v>28</v>
      </c>
      <c r="Q211">
        <v>2.93</v>
      </c>
      <c r="R211">
        <v>6.36</v>
      </c>
      <c r="S211">
        <v>411</v>
      </c>
      <c r="T211">
        <v>42.95</v>
      </c>
      <c r="U211">
        <v>93.41</v>
      </c>
      <c r="V211">
        <v>1</v>
      </c>
      <c r="W211" t="s">
        <v>32</v>
      </c>
      <c r="X211" t="s">
        <v>153</v>
      </c>
      <c r="Y211" t="s">
        <v>154</v>
      </c>
      <c r="Z211">
        <v>9</v>
      </c>
      <c r="AA211">
        <v>0.94</v>
      </c>
      <c r="AB211">
        <v>2.19</v>
      </c>
      <c r="AC211">
        <v>2</v>
      </c>
      <c r="AD211" t="s">
        <v>35</v>
      </c>
      <c r="AE211" t="s">
        <v>36</v>
      </c>
      <c r="AF211" t="s">
        <v>37</v>
      </c>
      <c r="AG211">
        <v>151</v>
      </c>
      <c r="AH211">
        <v>15.78</v>
      </c>
      <c r="AI211">
        <v>36.74</v>
      </c>
      <c r="AJ211">
        <v>3</v>
      </c>
      <c r="AK211" t="s">
        <v>32</v>
      </c>
      <c r="AL211" t="s">
        <v>33</v>
      </c>
      <c r="AM211" t="s">
        <v>34</v>
      </c>
      <c r="AN211">
        <v>36</v>
      </c>
      <c r="AO211">
        <v>3.76</v>
      </c>
      <c r="AP211">
        <v>8.76</v>
      </c>
      <c r="AQ211">
        <v>4</v>
      </c>
      <c r="AR211" t="s">
        <v>32</v>
      </c>
      <c r="AS211" t="s">
        <v>155</v>
      </c>
      <c r="AT211" t="s">
        <v>156</v>
      </c>
      <c r="AU211">
        <v>11</v>
      </c>
      <c r="AV211">
        <v>1.1499999999999999</v>
      </c>
      <c r="AW211">
        <v>2.68</v>
      </c>
      <c r="AX211">
        <v>5</v>
      </c>
      <c r="AY211" t="s">
        <v>35</v>
      </c>
      <c r="AZ211" t="s">
        <v>157</v>
      </c>
      <c r="BA211" t="s">
        <v>158</v>
      </c>
      <c r="BB211">
        <v>7</v>
      </c>
      <c r="BC211">
        <v>0.73</v>
      </c>
      <c r="BD211">
        <v>1.7</v>
      </c>
      <c r="BE211">
        <v>6</v>
      </c>
      <c r="BF211" t="s">
        <v>32</v>
      </c>
      <c r="BG211" t="s">
        <v>159</v>
      </c>
      <c r="BH211" t="s">
        <v>160</v>
      </c>
      <c r="BI211">
        <v>10</v>
      </c>
      <c r="BJ211">
        <v>1.04</v>
      </c>
      <c r="BK211">
        <v>2.4300000000000002</v>
      </c>
      <c r="BL211">
        <v>7</v>
      </c>
      <c r="BM211" t="s">
        <v>32</v>
      </c>
      <c r="BN211" t="s">
        <v>161</v>
      </c>
      <c r="BO211" t="s">
        <v>162</v>
      </c>
      <c r="BP211">
        <v>1</v>
      </c>
      <c r="BQ211">
        <v>0.1</v>
      </c>
      <c r="BR211">
        <v>0.24</v>
      </c>
      <c r="BS211">
        <v>8</v>
      </c>
      <c r="BT211" t="s">
        <v>32</v>
      </c>
      <c r="BU211" t="s">
        <v>163</v>
      </c>
      <c r="BV211" t="s">
        <v>164</v>
      </c>
      <c r="BW211">
        <v>2</v>
      </c>
      <c r="BX211">
        <v>0.21</v>
      </c>
      <c r="BY211">
        <v>0.49</v>
      </c>
      <c r="BZ211">
        <v>9</v>
      </c>
      <c r="CA211" t="s">
        <v>32</v>
      </c>
      <c r="CB211" t="s">
        <v>165</v>
      </c>
      <c r="CC211" t="s">
        <v>166</v>
      </c>
      <c r="CD211">
        <v>19</v>
      </c>
      <c r="CE211">
        <v>1.99</v>
      </c>
      <c r="CF211">
        <v>4.62</v>
      </c>
      <c r="CG211">
        <v>10</v>
      </c>
      <c r="CH211" t="s">
        <v>32</v>
      </c>
      <c r="CI211" t="s">
        <v>167</v>
      </c>
      <c r="CJ211" t="s">
        <v>168</v>
      </c>
      <c r="CK211">
        <v>6</v>
      </c>
      <c r="CL211">
        <v>0.63</v>
      </c>
      <c r="CM211">
        <v>1.46</v>
      </c>
      <c r="CN211">
        <v>11</v>
      </c>
      <c r="CO211" t="s">
        <v>32</v>
      </c>
      <c r="CP211" t="s">
        <v>169</v>
      </c>
      <c r="CQ211" t="s">
        <v>168</v>
      </c>
      <c r="CR211">
        <v>159</v>
      </c>
      <c r="CS211">
        <v>16.61</v>
      </c>
      <c r="CT211">
        <v>38.69</v>
      </c>
    </row>
    <row r="212" spans="1:98" x14ac:dyDescent="0.15">
      <c r="A212" t="s">
        <v>28</v>
      </c>
      <c r="B212" t="s">
        <v>29</v>
      </c>
      <c r="C212">
        <v>3</v>
      </c>
      <c r="D212" t="s">
        <v>40</v>
      </c>
      <c r="E212">
        <v>50</v>
      </c>
      <c r="F212" t="s">
        <v>78</v>
      </c>
      <c r="G212">
        <v>4</v>
      </c>
      <c r="H212">
        <v>293</v>
      </c>
      <c r="I212">
        <v>130</v>
      </c>
      <c r="J212">
        <v>44.37</v>
      </c>
      <c r="K212">
        <v>163</v>
      </c>
      <c r="L212">
        <v>55.63</v>
      </c>
      <c r="M212">
        <v>3</v>
      </c>
      <c r="N212">
        <v>1.02</v>
      </c>
      <c r="O212">
        <v>1.84</v>
      </c>
      <c r="P212">
        <v>7</v>
      </c>
      <c r="Q212">
        <v>2.39</v>
      </c>
      <c r="R212">
        <v>4.29</v>
      </c>
      <c r="S212">
        <v>153</v>
      </c>
      <c r="T212">
        <v>52.22</v>
      </c>
      <c r="U212">
        <v>93.87</v>
      </c>
      <c r="V212">
        <v>1</v>
      </c>
      <c r="W212" t="s">
        <v>32</v>
      </c>
      <c r="X212" t="s">
        <v>153</v>
      </c>
      <c r="Y212" t="s">
        <v>154</v>
      </c>
      <c r="Z212">
        <v>2</v>
      </c>
      <c r="AA212">
        <v>0.68</v>
      </c>
      <c r="AB212">
        <v>1.31</v>
      </c>
      <c r="AC212">
        <v>2</v>
      </c>
      <c r="AD212" t="s">
        <v>35</v>
      </c>
      <c r="AE212" t="s">
        <v>36</v>
      </c>
      <c r="AF212" t="s">
        <v>37</v>
      </c>
      <c r="AG212">
        <v>61</v>
      </c>
      <c r="AH212">
        <v>20.82</v>
      </c>
      <c r="AI212">
        <v>39.869999999999997</v>
      </c>
      <c r="AJ212">
        <v>3</v>
      </c>
      <c r="AK212" t="s">
        <v>32</v>
      </c>
      <c r="AL212" t="s">
        <v>33</v>
      </c>
      <c r="AM212" t="s">
        <v>34</v>
      </c>
      <c r="AN212">
        <v>15</v>
      </c>
      <c r="AO212">
        <v>5.12</v>
      </c>
      <c r="AP212">
        <v>9.8000000000000007</v>
      </c>
      <c r="AQ212">
        <v>4</v>
      </c>
      <c r="AR212" t="s">
        <v>32</v>
      </c>
      <c r="AS212" t="s">
        <v>155</v>
      </c>
      <c r="AT212" t="s">
        <v>156</v>
      </c>
      <c r="AU212">
        <v>3</v>
      </c>
      <c r="AV212">
        <v>1.02</v>
      </c>
      <c r="AW212">
        <v>1.96</v>
      </c>
      <c r="AX212">
        <v>5</v>
      </c>
      <c r="AY212" t="s">
        <v>35</v>
      </c>
      <c r="AZ212" t="s">
        <v>157</v>
      </c>
      <c r="BA212" t="s">
        <v>158</v>
      </c>
      <c r="BB212">
        <v>1</v>
      </c>
      <c r="BC212">
        <v>0.34</v>
      </c>
      <c r="BD212">
        <v>0.65</v>
      </c>
      <c r="BE212">
        <v>6</v>
      </c>
      <c r="BF212" t="s">
        <v>32</v>
      </c>
      <c r="BG212" t="s">
        <v>159</v>
      </c>
      <c r="BH212" t="s">
        <v>160</v>
      </c>
      <c r="BI212">
        <v>0</v>
      </c>
      <c r="BJ212">
        <v>0</v>
      </c>
      <c r="BK212">
        <v>0</v>
      </c>
      <c r="BL212">
        <v>7</v>
      </c>
      <c r="BM212" t="s">
        <v>32</v>
      </c>
      <c r="BN212" t="s">
        <v>161</v>
      </c>
      <c r="BO212" t="s">
        <v>162</v>
      </c>
      <c r="BP212">
        <v>0</v>
      </c>
      <c r="BQ212">
        <v>0</v>
      </c>
      <c r="BR212">
        <v>0</v>
      </c>
      <c r="BS212">
        <v>8</v>
      </c>
      <c r="BT212" t="s">
        <v>32</v>
      </c>
      <c r="BU212" t="s">
        <v>163</v>
      </c>
      <c r="BV212" t="s">
        <v>164</v>
      </c>
      <c r="BW212">
        <v>1</v>
      </c>
      <c r="BX212">
        <v>0.34</v>
      </c>
      <c r="BY212">
        <v>0.65</v>
      </c>
      <c r="BZ212">
        <v>9</v>
      </c>
      <c r="CA212" t="s">
        <v>32</v>
      </c>
      <c r="CB212" t="s">
        <v>165</v>
      </c>
      <c r="CC212" t="s">
        <v>166</v>
      </c>
      <c r="CD212">
        <v>5</v>
      </c>
      <c r="CE212">
        <v>1.71</v>
      </c>
      <c r="CF212">
        <v>3.27</v>
      </c>
      <c r="CG212">
        <v>10</v>
      </c>
      <c r="CH212" t="s">
        <v>32</v>
      </c>
      <c r="CI212" t="s">
        <v>167</v>
      </c>
      <c r="CJ212" t="s">
        <v>168</v>
      </c>
      <c r="CK212">
        <v>1</v>
      </c>
      <c r="CL212">
        <v>0.34</v>
      </c>
      <c r="CM212">
        <v>0.65</v>
      </c>
      <c r="CN212">
        <v>11</v>
      </c>
      <c r="CO212" t="s">
        <v>32</v>
      </c>
      <c r="CP212" t="s">
        <v>169</v>
      </c>
      <c r="CQ212" t="s">
        <v>168</v>
      </c>
      <c r="CR212">
        <v>64</v>
      </c>
      <c r="CS212">
        <v>21.84</v>
      </c>
      <c r="CT212">
        <v>41.83</v>
      </c>
    </row>
    <row r="213" spans="1:98" x14ac:dyDescent="0.15">
      <c r="A213" t="s">
        <v>28</v>
      </c>
      <c r="B213" t="s">
        <v>29</v>
      </c>
      <c r="C213">
        <v>1</v>
      </c>
      <c r="D213" t="s">
        <v>30</v>
      </c>
      <c r="E213">
        <v>51</v>
      </c>
      <c r="F213" t="s">
        <v>79</v>
      </c>
      <c r="G213">
        <v>1</v>
      </c>
      <c r="H213">
        <v>205</v>
      </c>
      <c r="I213">
        <v>88</v>
      </c>
      <c r="J213">
        <v>42.93</v>
      </c>
      <c r="K213">
        <v>117</v>
      </c>
      <c r="L213">
        <v>57.07</v>
      </c>
      <c r="M213">
        <v>1</v>
      </c>
      <c r="N213">
        <v>0.49</v>
      </c>
      <c r="O213">
        <v>0.85</v>
      </c>
      <c r="P213">
        <v>1</v>
      </c>
      <c r="Q213">
        <v>0.49</v>
      </c>
      <c r="R213">
        <v>0.85</v>
      </c>
      <c r="S213">
        <v>115</v>
      </c>
      <c r="T213">
        <v>56.1</v>
      </c>
      <c r="U213">
        <v>98.29</v>
      </c>
      <c r="V213">
        <v>1</v>
      </c>
      <c r="W213" t="s">
        <v>32</v>
      </c>
      <c r="X213" t="s">
        <v>153</v>
      </c>
      <c r="Y213" t="s">
        <v>154</v>
      </c>
      <c r="Z213">
        <v>2</v>
      </c>
      <c r="AA213">
        <v>0.98</v>
      </c>
      <c r="AB213">
        <v>1.74</v>
      </c>
      <c r="AC213">
        <v>2</v>
      </c>
      <c r="AD213" t="s">
        <v>35</v>
      </c>
      <c r="AE213" t="s">
        <v>36</v>
      </c>
      <c r="AF213" t="s">
        <v>37</v>
      </c>
      <c r="AG213">
        <v>86</v>
      </c>
      <c r="AH213">
        <v>41.95</v>
      </c>
      <c r="AI213">
        <v>74.78</v>
      </c>
      <c r="AJ213">
        <v>3</v>
      </c>
      <c r="AK213" t="s">
        <v>32</v>
      </c>
      <c r="AL213" t="s">
        <v>33</v>
      </c>
      <c r="AM213" t="s">
        <v>34</v>
      </c>
      <c r="AN213">
        <v>4</v>
      </c>
      <c r="AO213">
        <v>1.95</v>
      </c>
      <c r="AP213">
        <v>3.48</v>
      </c>
      <c r="AQ213">
        <v>4</v>
      </c>
      <c r="AR213" t="s">
        <v>32</v>
      </c>
      <c r="AS213" t="s">
        <v>155</v>
      </c>
      <c r="AT213" t="s">
        <v>156</v>
      </c>
      <c r="AU213">
        <v>2</v>
      </c>
      <c r="AV213">
        <v>0.98</v>
      </c>
      <c r="AW213">
        <v>1.74</v>
      </c>
      <c r="AX213">
        <v>5</v>
      </c>
      <c r="AY213" t="s">
        <v>35</v>
      </c>
      <c r="AZ213" t="s">
        <v>157</v>
      </c>
      <c r="BA213" t="s">
        <v>158</v>
      </c>
      <c r="BB213">
        <v>1</v>
      </c>
      <c r="BC213">
        <v>0.49</v>
      </c>
      <c r="BD213">
        <v>0.87</v>
      </c>
      <c r="BE213">
        <v>6</v>
      </c>
      <c r="BF213" t="s">
        <v>32</v>
      </c>
      <c r="BG213" t="s">
        <v>159</v>
      </c>
      <c r="BH213" t="s">
        <v>160</v>
      </c>
      <c r="BI213">
        <v>3</v>
      </c>
      <c r="BJ213">
        <v>1.46</v>
      </c>
      <c r="BK213">
        <v>2.61</v>
      </c>
      <c r="BL213">
        <v>7</v>
      </c>
      <c r="BM213" t="s">
        <v>32</v>
      </c>
      <c r="BN213" t="s">
        <v>161</v>
      </c>
      <c r="BO213" t="s">
        <v>162</v>
      </c>
      <c r="BP213">
        <v>0</v>
      </c>
      <c r="BQ213">
        <v>0</v>
      </c>
      <c r="BR213">
        <v>0</v>
      </c>
      <c r="BS213">
        <v>8</v>
      </c>
      <c r="BT213" t="s">
        <v>32</v>
      </c>
      <c r="BU213" t="s">
        <v>163</v>
      </c>
      <c r="BV213" t="s">
        <v>164</v>
      </c>
      <c r="BW213">
        <v>0</v>
      </c>
      <c r="BX213">
        <v>0</v>
      </c>
      <c r="BY213">
        <v>0</v>
      </c>
      <c r="BZ213">
        <v>9</v>
      </c>
      <c r="CA213" t="s">
        <v>32</v>
      </c>
      <c r="CB213" t="s">
        <v>165</v>
      </c>
      <c r="CC213" t="s">
        <v>166</v>
      </c>
      <c r="CD213">
        <v>5</v>
      </c>
      <c r="CE213">
        <v>2.44</v>
      </c>
      <c r="CF213">
        <v>4.3499999999999996</v>
      </c>
      <c r="CG213">
        <v>10</v>
      </c>
      <c r="CH213" t="s">
        <v>32</v>
      </c>
      <c r="CI213" t="s">
        <v>167</v>
      </c>
      <c r="CJ213" t="s">
        <v>168</v>
      </c>
      <c r="CK213">
        <v>0</v>
      </c>
      <c r="CL213">
        <v>0</v>
      </c>
      <c r="CM213">
        <v>0</v>
      </c>
      <c r="CN213">
        <v>11</v>
      </c>
      <c r="CO213" t="s">
        <v>32</v>
      </c>
      <c r="CP213" t="s">
        <v>169</v>
      </c>
      <c r="CQ213" t="s">
        <v>168</v>
      </c>
      <c r="CR213">
        <v>12</v>
      </c>
      <c r="CS213">
        <v>5.85</v>
      </c>
      <c r="CT213">
        <v>10.43</v>
      </c>
    </row>
    <row r="214" spans="1:98" x14ac:dyDescent="0.15">
      <c r="A214" t="s">
        <v>28</v>
      </c>
      <c r="B214" t="s">
        <v>29</v>
      </c>
      <c r="C214">
        <v>2</v>
      </c>
      <c r="D214" t="s">
        <v>49</v>
      </c>
      <c r="E214">
        <v>52</v>
      </c>
      <c r="F214" t="s">
        <v>80</v>
      </c>
      <c r="G214">
        <v>1</v>
      </c>
      <c r="H214">
        <v>2018</v>
      </c>
      <c r="I214">
        <v>1373</v>
      </c>
      <c r="J214">
        <v>68.040000000000006</v>
      </c>
      <c r="K214">
        <v>645</v>
      </c>
      <c r="L214">
        <v>31.96</v>
      </c>
      <c r="M214">
        <v>0</v>
      </c>
      <c r="N214">
        <v>0</v>
      </c>
      <c r="O214">
        <v>0</v>
      </c>
      <c r="P214">
        <v>26</v>
      </c>
      <c r="Q214">
        <v>1.29</v>
      </c>
      <c r="R214">
        <v>4.03</v>
      </c>
      <c r="S214">
        <v>619</v>
      </c>
      <c r="T214">
        <v>30.67</v>
      </c>
      <c r="U214">
        <v>95.97</v>
      </c>
      <c r="V214">
        <v>1</v>
      </c>
      <c r="W214" t="s">
        <v>32</v>
      </c>
      <c r="X214" t="s">
        <v>153</v>
      </c>
      <c r="Y214" t="s">
        <v>154</v>
      </c>
      <c r="Z214">
        <v>8</v>
      </c>
      <c r="AA214">
        <v>0.4</v>
      </c>
      <c r="AB214">
        <v>1.29</v>
      </c>
      <c r="AC214">
        <v>2</v>
      </c>
      <c r="AD214" t="s">
        <v>35</v>
      </c>
      <c r="AE214" t="s">
        <v>36</v>
      </c>
      <c r="AF214" t="s">
        <v>37</v>
      </c>
      <c r="AG214">
        <v>165</v>
      </c>
      <c r="AH214">
        <v>8.18</v>
      </c>
      <c r="AI214">
        <v>26.66</v>
      </c>
      <c r="AJ214">
        <v>3</v>
      </c>
      <c r="AK214" t="s">
        <v>32</v>
      </c>
      <c r="AL214" t="s">
        <v>33</v>
      </c>
      <c r="AM214" t="s">
        <v>34</v>
      </c>
      <c r="AN214">
        <v>98</v>
      </c>
      <c r="AO214">
        <v>4.8600000000000003</v>
      </c>
      <c r="AP214">
        <v>15.83</v>
      </c>
      <c r="AQ214">
        <v>4</v>
      </c>
      <c r="AR214" t="s">
        <v>32</v>
      </c>
      <c r="AS214" t="s">
        <v>155</v>
      </c>
      <c r="AT214" t="s">
        <v>156</v>
      </c>
      <c r="AU214">
        <v>15</v>
      </c>
      <c r="AV214">
        <v>0.74</v>
      </c>
      <c r="AW214">
        <v>2.42</v>
      </c>
      <c r="AX214">
        <v>5</v>
      </c>
      <c r="AY214" t="s">
        <v>35</v>
      </c>
      <c r="AZ214" t="s">
        <v>157</v>
      </c>
      <c r="BA214" t="s">
        <v>158</v>
      </c>
      <c r="BB214">
        <v>8</v>
      </c>
      <c r="BC214">
        <v>0.4</v>
      </c>
      <c r="BD214">
        <v>1.29</v>
      </c>
      <c r="BE214">
        <v>6</v>
      </c>
      <c r="BF214" t="s">
        <v>32</v>
      </c>
      <c r="BG214" t="s">
        <v>159</v>
      </c>
      <c r="BH214" t="s">
        <v>160</v>
      </c>
      <c r="BI214">
        <v>4</v>
      </c>
      <c r="BJ214">
        <v>0.2</v>
      </c>
      <c r="BK214">
        <v>0.65</v>
      </c>
      <c r="BL214">
        <v>7</v>
      </c>
      <c r="BM214" t="s">
        <v>32</v>
      </c>
      <c r="BN214" t="s">
        <v>161</v>
      </c>
      <c r="BO214" t="s">
        <v>162</v>
      </c>
      <c r="BP214">
        <v>7</v>
      </c>
      <c r="BQ214">
        <v>0.35</v>
      </c>
      <c r="BR214">
        <v>1.1299999999999999</v>
      </c>
      <c r="BS214">
        <v>8</v>
      </c>
      <c r="BT214" t="s">
        <v>32</v>
      </c>
      <c r="BU214" t="s">
        <v>163</v>
      </c>
      <c r="BV214" t="s">
        <v>164</v>
      </c>
      <c r="BW214">
        <v>3</v>
      </c>
      <c r="BX214">
        <v>0.15</v>
      </c>
      <c r="BY214">
        <v>0.48</v>
      </c>
      <c r="BZ214">
        <v>9</v>
      </c>
      <c r="CA214" t="s">
        <v>32</v>
      </c>
      <c r="CB214" t="s">
        <v>165</v>
      </c>
      <c r="CC214" t="s">
        <v>166</v>
      </c>
      <c r="CD214">
        <v>55</v>
      </c>
      <c r="CE214">
        <v>2.73</v>
      </c>
      <c r="CF214">
        <v>8.89</v>
      </c>
      <c r="CG214">
        <v>10</v>
      </c>
      <c r="CH214" t="s">
        <v>32</v>
      </c>
      <c r="CI214" t="s">
        <v>167</v>
      </c>
      <c r="CJ214" t="s">
        <v>168</v>
      </c>
      <c r="CK214">
        <v>5</v>
      </c>
      <c r="CL214">
        <v>0.25</v>
      </c>
      <c r="CM214">
        <v>0.81</v>
      </c>
      <c r="CN214">
        <v>11</v>
      </c>
      <c r="CO214" t="s">
        <v>32</v>
      </c>
      <c r="CP214" t="s">
        <v>169</v>
      </c>
      <c r="CQ214" t="s">
        <v>168</v>
      </c>
      <c r="CR214">
        <v>251</v>
      </c>
      <c r="CS214">
        <v>12.44</v>
      </c>
      <c r="CT214">
        <v>40.549999999999997</v>
      </c>
    </row>
    <row r="215" spans="1:98" x14ac:dyDescent="0.15">
      <c r="A215" t="s">
        <v>28</v>
      </c>
      <c r="B215" t="s">
        <v>29</v>
      </c>
      <c r="C215">
        <v>2</v>
      </c>
      <c r="D215" t="s">
        <v>49</v>
      </c>
      <c r="E215">
        <v>52</v>
      </c>
      <c r="F215" t="s">
        <v>80</v>
      </c>
      <c r="G215">
        <v>2</v>
      </c>
      <c r="H215">
        <v>1727</v>
      </c>
      <c r="I215">
        <v>1132</v>
      </c>
      <c r="J215">
        <v>65.55</v>
      </c>
      <c r="K215">
        <v>595</v>
      </c>
      <c r="L215">
        <v>34.450000000000003</v>
      </c>
      <c r="M215">
        <v>0</v>
      </c>
      <c r="N215">
        <v>0</v>
      </c>
      <c r="O215">
        <v>0</v>
      </c>
      <c r="P215">
        <v>35</v>
      </c>
      <c r="Q215">
        <v>2.0299999999999998</v>
      </c>
      <c r="R215">
        <v>5.88</v>
      </c>
      <c r="S215">
        <v>560</v>
      </c>
      <c r="T215">
        <v>32.43</v>
      </c>
      <c r="U215">
        <v>94.12</v>
      </c>
      <c r="V215">
        <v>1</v>
      </c>
      <c r="W215" t="s">
        <v>32</v>
      </c>
      <c r="X215" t="s">
        <v>153</v>
      </c>
      <c r="Y215" t="s">
        <v>154</v>
      </c>
      <c r="Z215">
        <v>10</v>
      </c>
      <c r="AA215">
        <v>0.57999999999999996</v>
      </c>
      <c r="AB215">
        <v>1.79</v>
      </c>
      <c r="AC215">
        <v>2</v>
      </c>
      <c r="AD215" t="s">
        <v>35</v>
      </c>
      <c r="AE215" t="s">
        <v>36</v>
      </c>
      <c r="AF215" t="s">
        <v>37</v>
      </c>
      <c r="AG215">
        <v>178</v>
      </c>
      <c r="AH215">
        <v>10.31</v>
      </c>
      <c r="AI215">
        <v>31.79</v>
      </c>
      <c r="AJ215">
        <v>3</v>
      </c>
      <c r="AK215" t="s">
        <v>32</v>
      </c>
      <c r="AL215" t="s">
        <v>33</v>
      </c>
      <c r="AM215" t="s">
        <v>34</v>
      </c>
      <c r="AN215">
        <v>76</v>
      </c>
      <c r="AO215">
        <v>4.4000000000000004</v>
      </c>
      <c r="AP215">
        <v>13.57</v>
      </c>
      <c r="AQ215">
        <v>4</v>
      </c>
      <c r="AR215" t="s">
        <v>32</v>
      </c>
      <c r="AS215" t="s">
        <v>155</v>
      </c>
      <c r="AT215" t="s">
        <v>156</v>
      </c>
      <c r="AU215">
        <v>12</v>
      </c>
      <c r="AV215">
        <v>0.69</v>
      </c>
      <c r="AW215">
        <v>2.14</v>
      </c>
      <c r="AX215">
        <v>5</v>
      </c>
      <c r="AY215" t="s">
        <v>35</v>
      </c>
      <c r="AZ215" t="s">
        <v>157</v>
      </c>
      <c r="BA215" t="s">
        <v>158</v>
      </c>
      <c r="BB215">
        <v>2</v>
      </c>
      <c r="BC215">
        <v>0.12</v>
      </c>
      <c r="BD215">
        <v>0.36</v>
      </c>
      <c r="BE215">
        <v>6</v>
      </c>
      <c r="BF215" t="s">
        <v>32</v>
      </c>
      <c r="BG215" t="s">
        <v>159</v>
      </c>
      <c r="BH215" t="s">
        <v>160</v>
      </c>
      <c r="BI215">
        <v>7</v>
      </c>
      <c r="BJ215">
        <v>0.41</v>
      </c>
      <c r="BK215">
        <v>1.25</v>
      </c>
      <c r="BL215">
        <v>7</v>
      </c>
      <c r="BM215" t="s">
        <v>32</v>
      </c>
      <c r="BN215" t="s">
        <v>161</v>
      </c>
      <c r="BO215" t="s">
        <v>162</v>
      </c>
      <c r="BP215">
        <v>0</v>
      </c>
      <c r="BQ215">
        <v>0</v>
      </c>
      <c r="BR215">
        <v>0</v>
      </c>
      <c r="BS215">
        <v>8</v>
      </c>
      <c r="BT215" t="s">
        <v>32</v>
      </c>
      <c r="BU215" t="s">
        <v>163</v>
      </c>
      <c r="BV215" t="s">
        <v>164</v>
      </c>
      <c r="BW215">
        <v>1</v>
      </c>
      <c r="BX215">
        <v>0.06</v>
      </c>
      <c r="BY215">
        <v>0.18</v>
      </c>
      <c r="BZ215">
        <v>9</v>
      </c>
      <c r="CA215" t="s">
        <v>32</v>
      </c>
      <c r="CB215" t="s">
        <v>165</v>
      </c>
      <c r="CC215" t="s">
        <v>166</v>
      </c>
      <c r="CD215">
        <v>42</v>
      </c>
      <c r="CE215">
        <v>2.4300000000000002</v>
      </c>
      <c r="CF215">
        <v>7.5</v>
      </c>
      <c r="CG215">
        <v>10</v>
      </c>
      <c r="CH215" t="s">
        <v>32</v>
      </c>
      <c r="CI215" t="s">
        <v>167</v>
      </c>
      <c r="CJ215" t="s">
        <v>168</v>
      </c>
      <c r="CK215">
        <v>4</v>
      </c>
      <c r="CL215">
        <v>0.23</v>
      </c>
      <c r="CM215">
        <v>0.71</v>
      </c>
      <c r="CN215">
        <v>11</v>
      </c>
      <c r="CO215" t="s">
        <v>32</v>
      </c>
      <c r="CP215" t="s">
        <v>169</v>
      </c>
      <c r="CQ215" t="s">
        <v>168</v>
      </c>
      <c r="CR215">
        <v>228</v>
      </c>
      <c r="CS215">
        <v>13.2</v>
      </c>
      <c r="CT215">
        <v>40.71</v>
      </c>
    </row>
    <row r="216" spans="1:98" x14ac:dyDescent="0.15">
      <c r="A216" t="s">
        <v>28</v>
      </c>
      <c r="B216" t="s">
        <v>29</v>
      </c>
      <c r="C216">
        <v>2</v>
      </c>
      <c r="D216" t="s">
        <v>49</v>
      </c>
      <c r="E216">
        <v>52</v>
      </c>
      <c r="F216" t="s">
        <v>80</v>
      </c>
      <c r="G216">
        <v>3</v>
      </c>
      <c r="H216">
        <v>1523</v>
      </c>
      <c r="I216">
        <v>1029</v>
      </c>
      <c r="J216">
        <v>67.56</v>
      </c>
      <c r="K216">
        <v>494</v>
      </c>
      <c r="L216">
        <v>32.44</v>
      </c>
      <c r="M216">
        <v>8</v>
      </c>
      <c r="N216">
        <v>0.53</v>
      </c>
      <c r="O216">
        <v>1.62</v>
      </c>
      <c r="P216">
        <v>4</v>
      </c>
      <c r="Q216">
        <v>0.26</v>
      </c>
      <c r="R216">
        <v>0.81</v>
      </c>
      <c r="S216">
        <v>482</v>
      </c>
      <c r="T216">
        <v>31.65</v>
      </c>
      <c r="U216">
        <v>97.57</v>
      </c>
      <c r="V216">
        <v>1</v>
      </c>
      <c r="W216" t="s">
        <v>32</v>
      </c>
      <c r="X216" t="s">
        <v>153</v>
      </c>
      <c r="Y216" t="s">
        <v>154</v>
      </c>
      <c r="Z216">
        <v>11</v>
      </c>
      <c r="AA216">
        <v>0.72</v>
      </c>
      <c r="AB216">
        <v>2.2799999999999998</v>
      </c>
      <c r="AC216">
        <v>2</v>
      </c>
      <c r="AD216" t="s">
        <v>35</v>
      </c>
      <c r="AE216" t="s">
        <v>36</v>
      </c>
      <c r="AF216" t="s">
        <v>37</v>
      </c>
      <c r="AG216">
        <v>304</v>
      </c>
      <c r="AH216">
        <v>19.96</v>
      </c>
      <c r="AI216">
        <v>63.07</v>
      </c>
      <c r="AJ216">
        <v>3</v>
      </c>
      <c r="AK216" t="s">
        <v>32</v>
      </c>
      <c r="AL216" t="s">
        <v>33</v>
      </c>
      <c r="AM216" t="s">
        <v>34</v>
      </c>
      <c r="AN216">
        <v>49</v>
      </c>
      <c r="AO216">
        <v>3.22</v>
      </c>
      <c r="AP216">
        <v>10.17</v>
      </c>
      <c r="AQ216">
        <v>4</v>
      </c>
      <c r="AR216" t="s">
        <v>32</v>
      </c>
      <c r="AS216" t="s">
        <v>155</v>
      </c>
      <c r="AT216" t="s">
        <v>156</v>
      </c>
      <c r="AU216">
        <v>9</v>
      </c>
      <c r="AV216">
        <v>0.59</v>
      </c>
      <c r="AW216">
        <v>1.87</v>
      </c>
      <c r="AX216">
        <v>5</v>
      </c>
      <c r="AY216" t="s">
        <v>35</v>
      </c>
      <c r="AZ216" t="s">
        <v>157</v>
      </c>
      <c r="BA216" t="s">
        <v>158</v>
      </c>
      <c r="BB216">
        <v>1</v>
      </c>
      <c r="BC216">
        <v>7.0000000000000007E-2</v>
      </c>
      <c r="BD216">
        <v>0.21</v>
      </c>
      <c r="BE216">
        <v>6</v>
      </c>
      <c r="BF216" t="s">
        <v>32</v>
      </c>
      <c r="BG216" t="s">
        <v>159</v>
      </c>
      <c r="BH216" t="s">
        <v>160</v>
      </c>
      <c r="BI216">
        <v>4</v>
      </c>
      <c r="BJ216">
        <v>0.26</v>
      </c>
      <c r="BK216">
        <v>0.83</v>
      </c>
      <c r="BL216">
        <v>7</v>
      </c>
      <c r="BM216" t="s">
        <v>32</v>
      </c>
      <c r="BN216" t="s">
        <v>161</v>
      </c>
      <c r="BO216" t="s">
        <v>162</v>
      </c>
      <c r="BP216">
        <v>0</v>
      </c>
      <c r="BQ216">
        <v>0</v>
      </c>
      <c r="BR216">
        <v>0</v>
      </c>
      <c r="BS216">
        <v>8</v>
      </c>
      <c r="BT216" t="s">
        <v>32</v>
      </c>
      <c r="BU216" t="s">
        <v>163</v>
      </c>
      <c r="BV216" t="s">
        <v>164</v>
      </c>
      <c r="BW216">
        <v>0</v>
      </c>
      <c r="BX216">
        <v>0</v>
      </c>
      <c r="BY216">
        <v>0</v>
      </c>
      <c r="BZ216">
        <v>9</v>
      </c>
      <c r="CA216" t="s">
        <v>32</v>
      </c>
      <c r="CB216" t="s">
        <v>165</v>
      </c>
      <c r="CC216" t="s">
        <v>166</v>
      </c>
      <c r="CD216">
        <v>18</v>
      </c>
      <c r="CE216">
        <v>1.18</v>
      </c>
      <c r="CF216">
        <v>3.73</v>
      </c>
      <c r="CG216">
        <v>10</v>
      </c>
      <c r="CH216" t="s">
        <v>32</v>
      </c>
      <c r="CI216" t="s">
        <v>167</v>
      </c>
      <c r="CJ216" t="s">
        <v>168</v>
      </c>
      <c r="CK216">
        <v>3</v>
      </c>
      <c r="CL216">
        <v>0.2</v>
      </c>
      <c r="CM216">
        <v>0.62</v>
      </c>
      <c r="CN216">
        <v>11</v>
      </c>
      <c r="CO216" t="s">
        <v>32</v>
      </c>
      <c r="CP216" t="s">
        <v>169</v>
      </c>
      <c r="CQ216" t="s">
        <v>168</v>
      </c>
      <c r="CR216">
        <v>83</v>
      </c>
      <c r="CS216">
        <v>5.45</v>
      </c>
      <c r="CT216">
        <v>17.22</v>
      </c>
    </row>
    <row r="217" spans="1:98" x14ac:dyDescent="0.15">
      <c r="A217" t="s">
        <v>28</v>
      </c>
      <c r="B217" t="s">
        <v>29</v>
      </c>
      <c r="C217">
        <v>2</v>
      </c>
      <c r="D217" t="s">
        <v>49</v>
      </c>
      <c r="E217">
        <v>52</v>
      </c>
      <c r="F217" t="s">
        <v>80</v>
      </c>
      <c r="G217">
        <v>4</v>
      </c>
      <c r="H217">
        <v>1984</v>
      </c>
      <c r="I217">
        <v>1358</v>
      </c>
      <c r="J217">
        <v>68.45</v>
      </c>
      <c r="K217">
        <v>626</v>
      </c>
      <c r="L217">
        <v>31.55</v>
      </c>
      <c r="M217">
        <v>14</v>
      </c>
      <c r="N217">
        <v>0.71</v>
      </c>
      <c r="O217">
        <v>2.2400000000000002</v>
      </c>
      <c r="P217">
        <v>15</v>
      </c>
      <c r="Q217">
        <v>0.76</v>
      </c>
      <c r="R217">
        <v>2.4</v>
      </c>
      <c r="S217">
        <v>597</v>
      </c>
      <c r="T217">
        <v>30.09</v>
      </c>
      <c r="U217">
        <v>95.37</v>
      </c>
      <c r="V217">
        <v>1</v>
      </c>
      <c r="W217" t="s">
        <v>32</v>
      </c>
      <c r="X217" t="s">
        <v>153</v>
      </c>
      <c r="Y217" t="s">
        <v>154</v>
      </c>
      <c r="Z217">
        <v>5</v>
      </c>
      <c r="AA217">
        <v>0.25</v>
      </c>
      <c r="AB217">
        <v>0.84</v>
      </c>
      <c r="AC217">
        <v>2</v>
      </c>
      <c r="AD217" t="s">
        <v>35</v>
      </c>
      <c r="AE217" t="s">
        <v>36</v>
      </c>
      <c r="AF217" t="s">
        <v>37</v>
      </c>
      <c r="AG217">
        <v>318</v>
      </c>
      <c r="AH217">
        <v>16.03</v>
      </c>
      <c r="AI217">
        <v>53.27</v>
      </c>
      <c r="AJ217">
        <v>3</v>
      </c>
      <c r="AK217" t="s">
        <v>32</v>
      </c>
      <c r="AL217" t="s">
        <v>33</v>
      </c>
      <c r="AM217" t="s">
        <v>34</v>
      </c>
      <c r="AN217">
        <v>61</v>
      </c>
      <c r="AO217">
        <v>3.07</v>
      </c>
      <c r="AP217">
        <v>10.220000000000001</v>
      </c>
      <c r="AQ217">
        <v>4</v>
      </c>
      <c r="AR217" t="s">
        <v>32</v>
      </c>
      <c r="AS217" t="s">
        <v>155</v>
      </c>
      <c r="AT217" t="s">
        <v>156</v>
      </c>
      <c r="AU217">
        <v>14</v>
      </c>
      <c r="AV217">
        <v>0.71</v>
      </c>
      <c r="AW217">
        <v>2.35</v>
      </c>
      <c r="AX217">
        <v>5</v>
      </c>
      <c r="AY217" t="s">
        <v>35</v>
      </c>
      <c r="AZ217" t="s">
        <v>157</v>
      </c>
      <c r="BA217" t="s">
        <v>158</v>
      </c>
      <c r="BB217">
        <v>8</v>
      </c>
      <c r="BC217">
        <v>0.4</v>
      </c>
      <c r="BD217">
        <v>1.34</v>
      </c>
      <c r="BE217">
        <v>6</v>
      </c>
      <c r="BF217" t="s">
        <v>32</v>
      </c>
      <c r="BG217" t="s">
        <v>159</v>
      </c>
      <c r="BH217" t="s">
        <v>160</v>
      </c>
      <c r="BI217">
        <v>8</v>
      </c>
      <c r="BJ217">
        <v>0.4</v>
      </c>
      <c r="BK217">
        <v>1.34</v>
      </c>
      <c r="BL217">
        <v>7</v>
      </c>
      <c r="BM217" t="s">
        <v>32</v>
      </c>
      <c r="BN217" t="s">
        <v>161</v>
      </c>
      <c r="BO217" t="s">
        <v>162</v>
      </c>
      <c r="BP217">
        <v>1</v>
      </c>
      <c r="BQ217">
        <v>0.05</v>
      </c>
      <c r="BR217">
        <v>0.17</v>
      </c>
      <c r="BS217">
        <v>8</v>
      </c>
      <c r="BT217" t="s">
        <v>32</v>
      </c>
      <c r="BU217" t="s">
        <v>163</v>
      </c>
      <c r="BV217" t="s">
        <v>164</v>
      </c>
      <c r="BW217">
        <v>2</v>
      </c>
      <c r="BX217">
        <v>0.1</v>
      </c>
      <c r="BY217">
        <v>0.34</v>
      </c>
      <c r="BZ217">
        <v>9</v>
      </c>
      <c r="CA217" t="s">
        <v>32</v>
      </c>
      <c r="CB217" t="s">
        <v>165</v>
      </c>
      <c r="CC217" t="s">
        <v>166</v>
      </c>
      <c r="CD217">
        <v>43</v>
      </c>
      <c r="CE217">
        <v>2.17</v>
      </c>
      <c r="CF217">
        <v>7.2</v>
      </c>
      <c r="CG217">
        <v>10</v>
      </c>
      <c r="CH217" t="s">
        <v>32</v>
      </c>
      <c r="CI217" t="s">
        <v>167</v>
      </c>
      <c r="CJ217" t="s">
        <v>168</v>
      </c>
      <c r="CK217">
        <v>9</v>
      </c>
      <c r="CL217">
        <v>0.45</v>
      </c>
      <c r="CM217">
        <v>1.51</v>
      </c>
      <c r="CN217">
        <v>11</v>
      </c>
      <c r="CO217" t="s">
        <v>32</v>
      </c>
      <c r="CP217" t="s">
        <v>169</v>
      </c>
      <c r="CQ217" t="s">
        <v>168</v>
      </c>
      <c r="CR217">
        <v>128</v>
      </c>
      <c r="CS217">
        <v>6.45</v>
      </c>
      <c r="CT217">
        <v>21.44</v>
      </c>
    </row>
    <row r="218" spans="1:98" x14ac:dyDescent="0.15">
      <c r="A218" t="s">
        <v>28</v>
      </c>
      <c r="B218" t="s">
        <v>29</v>
      </c>
      <c r="C218">
        <v>2</v>
      </c>
      <c r="D218" t="s">
        <v>49</v>
      </c>
      <c r="E218">
        <v>53</v>
      </c>
      <c r="F218" t="s">
        <v>81</v>
      </c>
      <c r="G218">
        <v>1</v>
      </c>
      <c r="H218">
        <v>765</v>
      </c>
      <c r="I218">
        <v>377</v>
      </c>
      <c r="J218">
        <v>49.28</v>
      </c>
      <c r="K218">
        <v>388</v>
      </c>
      <c r="L218">
        <v>50.72</v>
      </c>
      <c r="M218">
        <v>17</v>
      </c>
      <c r="N218">
        <v>2.2200000000000002</v>
      </c>
      <c r="O218">
        <v>4.38</v>
      </c>
      <c r="P218">
        <v>6</v>
      </c>
      <c r="Q218">
        <v>0.78</v>
      </c>
      <c r="R218">
        <v>1.55</v>
      </c>
      <c r="S218">
        <v>365</v>
      </c>
      <c r="T218">
        <v>47.71</v>
      </c>
      <c r="U218">
        <v>94.07</v>
      </c>
      <c r="V218">
        <v>1</v>
      </c>
      <c r="W218" t="s">
        <v>32</v>
      </c>
      <c r="X218" t="s">
        <v>153</v>
      </c>
      <c r="Y218" t="s">
        <v>154</v>
      </c>
      <c r="Z218">
        <v>9</v>
      </c>
      <c r="AA218">
        <v>1.18</v>
      </c>
      <c r="AB218">
        <v>2.4700000000000002</v>
      </c>
      <c r="AC218">
        <v>2</v>
      </c>
      <c r="AD218" t="s">
        <v>35</v>
      </c>
      <c r="AE218" t="s">
        <v>36</v>
      </c>
      <c r="AF218" t="s">
        <v>37</v>
      </c>
      <c r="AG218">
        <v>174</v>
      </c>
      <c r="AH218">
        <v>22.75</v>
      </c>
      <c r="AI218">
        <v>47.67</v>
      </c>
      <c r="AJ218">
        <v>3</v>
      </c>
      <c r="AK218" t="s">
        <v>32</v>
      </c>
      <c r="AL218" t="s">
        <v>33</v>
      </c>
      <c r="AM218" t="s">
        <v>34</v>
      </c>
      <c r="AN218">
        <v>26</v>
      </c>
      <c r="AO218">
        <v>3.4</v>
      </c>
      <c r="AP218">
        <v>7.12</v>
      </c>
      <c r="AQ218">
        <v>4</v>
      </c>
      <c r="AR218" t="s">
        <v>32</v>
      </c>
      <c r="AS218" t="s">
        <v>155</v>
      </c>
      <c r="AT218" t="s">
        <v>156</v>
      </c>
      <c r="AU218">
        <v>9</v>
      </c>
      <c r="AV218">
        <v>1.18</v>
      </c>
      <c r="AW218">
        <v>2.4700000000000002</v>
      </c>
      <c r="AX218">
        <v>5</v>
      </c>
      <c r="AY218" t="s">
        <v>35</v>
      </c>
      <c r="AZ218" t="s">
        <v>157</v>
      </c>
      <c r="BA218" t="s">
        <v>158</v>
      </c>
      <c r="BB218">
        <v>1</v>
      </c>
      <c r="BC218">
        <v>0.13</v>
      </c>
      <c r="BD218">
        <v>0.27</v>
      </c>
      <c r="BE218">
        <v>6</v>
      </c>
      <c r="BF218" t="s">
        <v>32</v>
      </c>
      <c r="BG218" t="s">
        <v>159</v>
      </c>
      <c r="BH218" t="s">
        <v>160</v>
      </c>
      <c r="BI218">
        <v>3</v>
      </c>
      <c r="BJ218">
        <v>0.39</v>
      </c>
      <c r="BK218">
        <v>0.82</v>
      </c>
      <c r="BL218">
        <v>7</v>
      </c>
      <c r="BM218" t="s">
        <v>32</v>
      </c>
      <c r="BN218" t="s">
        <v>161</v>
      </c>
      <c r="BO218" t="s">
        <v>162</v>
      </c>
      <c r="BP218">
        <v>1</v>
      </c>
      <c r="BQ218">
        <v>0.13</v>
      </c>
      <c r="BR218">
        <v>0.27</v>
      </c>
      <c r="BS218">
        <v>8</v>
      </c>
      <c r="BT218" t="s">
        <v>32</v>
      </c>
      <c r="BU218" t="s">
        <v>163</v>
      </c>
      <c r="BV218" t="s">
        <v>164</v>
      </c>
      <c r="BW218">
        <v>0</v>
      </c>
      <c r="BX218">
        <v>0</v>
      </c>
      <c r="BY218">
        <v>0</v>
      </c>
      <c r="BZ218">
        <v>9</v>
      </c>
      <c r="CA218" t="s">
        <v>32</v>
      </c>
      <c r="CB218" t="s">
        <v>165</v>
      </c>
      <c r="CC218" t="s">
        <v>166</v>
      </c>
      <c r="CD218">
        <v>14</v>
      </c>
      <c r="CE218">
        <v>1.83</v>
      </c>
      <c r="CF218">
        <v>3.84</v>
      </c>
      <c r="CG218">
        <v>10</v>
      </c>
      <c r="CH218" t="s">
        <v>32</v>
      </c>
      <c r="CI218" t="s">
        <v>167</v>
      </c>
      <c r="CJ218" t="s">
        <v>168</v>
      </c>
      <c r="CK218">
        <v>10</v>
      </c>
      <c r="CL218">
        <v>1.31</v>
      </c>
      <c r="CM218">
        <v>2.74</v>
      </c>
      <c r="CN218">
        <v>11</v>
      </c>
      <c r="CO218" t="s">
        <v>32</v>
      </c>
      <c r="CP218" t="s">
        <v>169</v>
      </c>
      <c r="CQ218" t="s">
        <v>168</v>
      </c>
      <c r="CR218">
        <v>118</v>
      </c>
      <c r="CS218">
        <v>15.42</v>
      </c>
      <c r="CT218">
        <v>32.33</v>
      </c>
    </row>
    <row r="219" spans="1:98" x14ac:dyDescent="0.15">
      <c r="A219" t="s">
        <v>28</v>
      </c>
      <c r="B219" t="s">
        <v>29</v>
      </c>
      <c r="C219">
        <v>2</v>
      </c>
      <c r="D219" t="s">
        <v>49</v>
      </c>
      <c r="E219">
        <v>53</v>
      </c>
      <c r="F219" t="s">
        <v>81</v>
      </c>
      <c r="G219">
        <v>2</v>
      </c>
      <c r="H219">
        <v>419</v>
      </c>
      <c r="I219">
        <v>188</v>
      </c>
      <c r="J219">
        <v>44.87</v>
      </c>
      <c r="K219">
        <v>231</v>
      </c>
      <c r="L219">
        <v>55.13</v>
      </c>
      <c r="M219">
        <v>3</v>
      </c>
      <c r="N219">
        <v>0.72</v>
      </c>
      <c r="O219">
        <v>1.3</v>
      </c>
      <c r="P219">
        <v>8</v>
      </c>
      <c r="Q219">
        <v>1.91</v>
      </c>
      <c r="R219">
        <v>3.46</v>
      </c>
      <c r="S219">
        <v>220</v>
      </c>
      <c r="T219">
        <v>52.51</v>
      </c>
      <c r="U219">
        <v>95.24</v>
      </c>
      <c r="V219">
        <v>1</v>
      </c>
      <c r="W219" t="s">
        <v>32</v>
      </c>
      <c r="X219" t="s">
        <v>153</v>
      </c>
      <c r="Y219" t="s">
        <v>154</v>
      </c>
      <c r="Z219">
        <v>0</v>
      </c>
      <c r="AA219">
        <v>0</v>
      </c>
      <c r="AB219">
        <v>0</v>
      </c>
      <c r="AC219">
        <v>2</v>
      </c>
      <c r="AD219" t="s">
        <v>35</v>
      </c>
      <c r="AE219" t="s">
        <v>36</v>
      </c>
      <c r="AF219" t="s">
        <v>37</v>
      </c>
      <c r="AG219">
        <v>110</v>
      </c>
      <c r="AH219">
        <v>26.25</v>
      </c>
      <c r="AI219">
        <v>50</v>
      </c>
      <c r="AJ219">
        <v>3</v>
      </c>
      <c r="AK219" t="s">
        <v>32</v>
      </c>
      <c r="AL219" t="s">
        <v>33</v>
      </c>
      <c r="AM219" t="s">
        <v>34</v>
      </c>
      <c r="AN219">
        <v>7</v>
      </c>
      <c r="AO219">
        <v>1.67</v>
      </c>
      <c r="AP219">
        <v>3.18</v>
      </c>
      <c r="AQ219">
        <v>4</v>
      </c>
      <c r="AR219" t="s">
        <v>32</v>
      </c>
      <c r="AS219" t="s">
        <v>155</v>
      </c>
      <c r="AT219" t="s">
        <v>156</v>
      </c>
      <c r="AU219">
        <v>3</v>
      </c>
      <c r="AV219">
        <v>0.72</v>
      </c>
      <c r="AW219">
        <v>1.36</v>
      </c>
      <c r="AX219">
        <v>5</v>
      </c>
      <c r="AY219" t="s">
        <v>35</v>
      </c>
      <c r="AZ219" t="s">
        <v>157</v>
      </c>
      <c r="BA219" t="s">
        <v>158</v>
      </c>
      <c r="BB219">
        <v>0</v>
      </c>
      <c r="BC219">
        <v>0</v>
      </c>
      <c r="BD219">
        <v>0</v>
      </c>
      <c r="BE219">
        <v>6</v>
      </c>
      <c r="BF219" t="s">
        <v>32</v>
      </c>
      <c r="BG219" t="s">
        <v>159</v>
      </c>
      <c r="BH219" t="s">
        <v>160</v>
      </c>
      <c r="BI219">
        <v>2</v>
      </c>
      <c r="BJ219">
        <v>0.48</v>
      </c>
      <c r="BK219">
        <v>0.91</v>
      </c>
      <c r="BL219">
        <v>7</v>
      </c>
      <c r="BM219" t="s">
        <v>32</v>
      </c>
      <c r="BN219" t="s">
        <v>161</v>
      </c>
      <c r="BO219" t="s">
        <v>162</v>
      </c>
      <c r="BP219">
        <v>0</v>
      </c>
      <c r="BQ219">
        <v>0</v>
      </c>
      <c r="BR219">
        <v>0</v>
      </c>
      <c r="BS219">
        <v>8</v>
      </c>
      <c r="BT219" t="s">
        <v>32</v>
      </c>
      <c r="BU219" t="s">
        <v>163</v>
      </c>
      <c r="BV219" t="s">
        <v>164</v>
      </c>
      <c r="BW219">
        <v>1</v>
      </c>
      <c r="BX219">
        <v>0.24</v>
      </c>
      <c r="BY219">
        <v>0.45</v>
      </c>
      <c r="BZ219">
        <v>9</v>
      </c>
      <c r="CA219" t="s">
        <v>32</v>
      </c>
      <c r="CB219" t="s">
        <v>165</v>
      </c>
      <c r="CC219" t="s">
        <v>166</v>
      </c>
      <c r="CD219">
        <v>14</v>
      </c>
      <c r="CE219">
        <v>3.34</v>
      </c>
      <c r="CF219">
        <v>6.36</v>
      </c>
      <c r="CG219">
        <v>10</v>
      </c>
      <c r="CH219" t="s">
        <v>32</v>
      </c>
      <c r="CI219" t="s">
        <v>167</v>
      </c>
      <c r="CJ219" t="s">
        <v>168</v>
      </c>
      <c r="CK219">
        <v>9</v>
      </c>
      <c r="CL219">
        <v>2.15</v>
      </c>
      <c r="CM219">
        <v>4.09</v>
      </c>
      <c r="CN219">
        <v>11</v>
      </c>
      <c r="CO219" t="s">
        <v>32</v>
      </c>
      <c r="CP219" t="s">
        <v>169</v>
      </c>
      <c r="CQ219" t="s">
        <v>168</v>
      </c>
      <c r="CR219">
        <v>74</v>
      </c>
      <c r="CS219">
        <v>17.66</v>
      </c>
      <c r="CT219">
        <v>33.64</v>
      </c>
    </row>
    <row r="220" spans="1:98" x14ac:dyDescent="0.15">
      <c r="A220" t="s">
        <v>28</v>
      </c>
      <c r="B220" t="s">
        <v>29</v>
      </c>
      <c r="C220">
        <v>2</v>
      </c>
      <c r="D220" t="s">
        <v>49</v>
      </c>
      <c r="E220">
        <v>53</v>
      </c>
      <c r="F220" t="s">
        <v>81</v>
      </c>
      <c r="G220">
        <v>3</v>
      </c>
      <c r="H220">
        <v>453</v>
      </c>
      <c r="I220">
        <v>192</v>
      </c>
      <c r="J220">
        <v>42.38</v>
      </c>
      <c r="K220">
        <v>261</v>
      </c>
      <c r="L220">
        <v>57.62</v>
      </c>
      <c r="M220">
        <v>6</v>
      </c>
      <c r="N220">
        <v>1.32</v>
      </c>
      <c r="O220">
        <v>2.2999999999999998</v>
      </c>
      <c r="P220">
        <v>8</v>
      </c>
      <c r="Q220">
        <v>1.77</v>
      </c>
      <c r="R220">
        <v>3.07</v>
      </c>
      <c r="S220">
        <v>247</v>
      </c>
      <c r="T220">
        <v>54.53</v>
      </c>
      <c r="U220">
        <v>94.64</v>
      </c>
      <c r="V220">
        <v>1</v>
      </c>
      <c r="W220" t="s">
        <v>32</v>
      </c>
      <c r="X220" t="s">
        <v>153</v>
      </c>
      <c r="Y220" t="s">
        <v>154</v>
      </c>
      <c r="Z220">
        <v>5</v>
      </c>
      <c r="AA220">
        <v>1.1000000000000001</v>
      </c>
      <c r="AB220">
        <v>2.02</v>
      </c>
      <c r="AC220">
        <v>2</v>
      </c>
      <c r="AD220" t="s">
        <v>35</v>
      </c>
      <c r="AE220" t="s">
        <v>36</v>
      </c>
      <c r="AF220" t="s">
        <v>37</v>
      </c>
      <c r="AG220">
        <v>100</v>
      </c>
      <c r="AH220">
        <v>22.08</v>
      </c>
      <c r="AI220">
        <v>40.49</v>
      </c>
      <c r="AJ220">
        <v>3</v>
      </c>
      <c r="AK220" t="s">
        <v>32</v>
      </c>
      <c r="AL220" t="s">
        <v>33</v>
      </c>
      <c r="AM220" t="s">
        <v>34</v>
      </c>
      <c r="AN220">
        <v>12</v>
      </c>
      <c r="AO220">
        <v>2.65</v>
      </c>
      <c r="AP220">
        <v>4.8600000000000003</v>
      </c>
      <c r="AQ220">
        <v>4</v>
      </c>
      <c r="AR220" t="s">
        <v>32</v>
      </c>
      <c r="AS220" t="s">
        <v>155</v>
      </c>
      <c r="AT220" t="s">
        <v>156</v>
      </c>
      <c r="AU220">
        <v>6</v>
      </c>
      <c r="AV220">
        <v>1.32</v>
      </c>
      <c r="AW220">
        <v>2.4300000000000002</v>
      </c>
      <c r="AX220">
        <v>5</v>
      </c>
      <c r="AY220" t="s">
        <v>35</v>
      </c>
      <c r="AZ220" t="s">
        <v>157</v>
      </c>
      <c r="BA220" t="s">
        <v>158</v>
      </c>
      <c r="BB220">
        <v>1</v>
      </c>
      <c r="BC220">
        <v>0.22</v>
      </c>
      <c r="BD220">
        <v>0.4</v>
      </c>
      <c r="BE220">
        <v>6</v>
      </c>
      <c r="BF220" t="s">
        <v>32</v>
      </c>
      <c r="BG220" t="s">
        <v>159</v>
      </c>
      <c r="BH220" t="s">
        <v>160</v>
      </c>
      <c r="BI220">
        <v>3</v>
      </c>
      <c r="BJ220">
        <v>0.66</v>
      </c>
      <c r="BK220">
        <v>1.21</v>
      </c>
      <c r="BL220">
        <v>7</v>
      </c>
      <c r="BM220" t="s">
        <v>32</v>
      </c>
      <c r="BN220" t="s">
        <v>161</v>
      </c>
      <c r="BO220" t="s">
        <v>162</v>
      </c>
      <c r="BP220">
        <v>0</v>
      </c>
      <c r="BQ220">
        <v>0</v>
      </c>
      <c r="BR220">
        <v>0</v>
      </c>
      <c r="BS220">
        <v>8</v>
      </c>
      <c r="BT220" t="s">
        <v>32</v>
      </c>
      <c r="BU220" t="s">
        <v>163</v>
      </c>
      <c r="BV220" t="s">
        <v>164</v>
      </c>
      <c r="BW220">
        <v>1</v>
      </c>
      <c r="BX220">
        <v>0.22</v>
      </c>
      <c r="BY220">
        <v>0.4</v>
      </c>
      <c r="BZ220">
        <v>9</v>
      </c>
      <c r="CA220" t="s">
        <v>32</v>
      </c>
      <c r="CB220" t="s">
        <v>165</v>
      </c>
      <c r="CC220" t="s">
        <v>166</v>
      </c>
      <c r="CD220">
        <v>1</v>
      </c>
      <c r="CE220">
        <v>0.22</v>
      </c>
      <c r="CF220">
        <v>0.4</v>
      </c>
      <c r="CG220">
        <v>10</v>
      </c>
      <c r="CH220" t="s">
        <v>32</v>
      </c>
      <c r="CI220" t="s">
        <v>167</v>
      </c>
      <c r="CJ220" t="s">
        <v>168</v>
      </c>
      <c r="CK220">
        <v>4</v>
      </c>
      <c r="CL220">
        <v>0.88</v>
      </c>
      <c r="CM220">
        <v>1.62</v>
      </c>
      <c r="CN220">
        <v>11</v>
      </c>
      <c r="CO220" t="s">
        <v>32</v>
      </c>
      <c r="CP220" t="s">
        <v>169</v>
      </c>
      <c r="CQ220" t="s">
        <v>168</v>
      </c>
      <c r="CR220">
        <v>114</v>
      </c>
      <c r="CS220">
        <v>25.17</v>
      </c>
      <c r="CT220">
        <v>46.15</v>
      </c>
    </row>
    <row r="221" spans="1:98" x14ac:dyDescent="0.15">
      <c r="A221" t="s">
        <v>28</v>
      </c>
      <c r="B221" t="s">
        <v>29</v>
      </c>
      <c r="C221">
        <v>3</v>
      </c>
      <c r="D221" t="s">
        <v>40</v>
      </c>
      <c r="E221">
        <v>54</v>
      </c>
      <c r="F221" t="s">
        <v>82</v>
      </c>
      <c r="G221">
        <v>1</v>
      </c>
      <c r="H221">
        <v>804</v>
      </c>
      <c r="I221">
        <v>364</v>
      </c>
      <c r="J221">
        <v>45.27</v>
      </c>
      <c r="K221">
        <v>440</v>
      </c>
      <c r="L221">
        <v>54.73</v>
      </c>
      <c r="M221">
        <v>8</v>
      </c>
      <c r="N221">
        <v>1</v>
      </c>
      <c r="O221">
        <v>1.82</v>
      </c>
      <c r="P221">
        <v>5</v>
      </c>
      <c r="Q221">
        <v>0.62</v>
      </c>
      <c r="R221">
        <v>1.1399999999999999</v>
      </c>
      <c r="S221">
        <v>427</v>
      </c>
      <c r="T221">
        <v>53.11</v>
      </c>
      <c r="U221">
        <v>97.05</v>
      </c>
      <c r="V221">
        <v>1</v>
      </c>
      <c r="W221" t="s">
        <v>32</v>
      </c>
      <c r="X221" t="s">
        <v>153</v>
      </c>
      <c r="Y221" t="s">
        <v>154</v>
      </c>
      <c r="Z221">
        <v>15</v>
      </c>
      <c r="AA221">
        <v>1.87</v>
      </c>
      <c r="AB221">
        <v>3.51</v>
      </c>
      <c r="AC221">
        <v>2</v>
      </c>
      <c r="AD221" t="s">
        <v>35</v>
      </c>
      <c r="AE221" t="s">
        <v>36</v>
      </c>
      <c r="AF221" t="s">
        <v>37</v>
      </c>
      <c r="AG221">
        <v>106</v>
      </c>
      <c r="AH221">
        <v>13.18</v>
      </c>
      <c r="AI221">
        <v>24.82</v>
      </c>
      <c r="AJ221">
        <v>3</v>
      </c>
      <c r="AK221" t="s">
        <v>32</v>
      </c>
      <c r="AL221" t="s">
        <v>33</v>
      </c>
      <c r="AM221" t="s">
        <v>34</v>
      </c>
      <c r="AN221">
        <v>57</v>
      </c>
      <c r="AO221">
        <v>7.09</v>
      </c>
      <c r="AP221">
        <v>13.35</v>
      </c>
      <c r="AQ221">
        <v>4</v>
      </c>
      <c r="AR221" t="s">
        <v>32</v>
      </c>
      <c r="AS221" t="s">
        <v>155</v>
      </c>
      <c r="AT221" t="s">
        <v>156</v>
      </c>
      <c r="AU221">
        <v>19</v>
      </c>
      <c r="AV221">
        <v>2.36</v>
      </c>
      <c r="AW221">
        <v>4.45</v>
      </c>
      <c r="AX221">
        <v>5</v>
      </c>
      <c r="AY221" t="s">
        <v>35</v>
      </c>
      <c r="AZ221" t="s">
        <v>157</v>
      </c>
      <c r="BA221" t="s">
        <v>158</v>
      </c>
      <c r="BB221">
        <v>1</v>
      </c>
      <c r="BC221">
        <v>0.12</v>
      </c>
      <c r="BD221">
        <v>0.23</v>
      </c>
      <c r="BE221">
        <v>6</v>
      </c>
      <c r="BF221" t="s">
        <v>32</v>
      </c>
      <c r="BG221" t="s">
        <v>159</v>
      </c>
      <c r="BH221" t="s">
        <v>160</v>
      </c>
      <c r="BI221">
        <v>0</v>
      </c>
      <c r="BJ221">
        <v>0</v>
      </c>
      <c r="BK221">
        <v>0</v>
      </c>
      <c r="BL221">
        <v>7</v>
      </c>
      <c r="BM221" t="s">
        <v>32</v>
      </c>
      <c r="BN221" t="s">
        <v>161</v>
      </c>
      <c r="BO221" t="s">
        <v>162</v>
      </c>
      <c r="BP221">
        <v>1</v>
      </c>
      <c r="BQ221">
        <v>0.12</v>
      </c>
      <c r="BR221">
        <v>0.23</v>
      </c>
      <c r="BS221">
        <v>8</v>
      </c>
      <c r="BT221" t="s">
        <v>32</v>
      </c>
      <c r="BU221" t="s">
        <v>163</v>
      </c>
      <c r="BV221" t="s">
        <v>164</v>
      </c>
      <c r="BW221">
        <v>4</v>
      </c>
      <c r="BX221">
        <v>0.5</v>
      </c>
      <c r="BY221">
        <v>0.94</v>
      </c>
      <c r="BZ221">
        <v>9</v>
      </c>
      <c r="CA221" t="s">
        <v>32</v>
      </c>
      <c r="CB221" t="s">
        <v>165</v>
      </c>
      <c r="CC221" t="s">
        <v>166</v>
      </c>
      <c r="CD221">
        <v>38</v>
      </c>
      <c r="CE221">
        <v>4.7300000000000004</v>
      </c>
      <c r="CF221">
        <v>8.9</v>
      </c>
      <c r="CG221">
        <v>10</v>
      </c>
      <c r="CH221" t="s">
        <v>32</v>
      </c>
      <c r="CI221" t="s">
        <v>167</v>
      </c>
      <c r="CJ221" t="s">
        <v>168</v>
      </c>
      <c r="CK221">
        <v>4</v>
      </c>
      <c r="CL221">
        <v>0.5</v>
      </c>
      <c r="CM221">
        <v>0.94</v>
      </c>
      <c r="CN221">
        <v>11</v>
      </c>
      <c r="CO221" t="s">
        <v>32</v>
      </c>
      <c r="CP221" t="s">
        <v>169</v>
      </c>
      <c r="CQ221" t="s">
        <v>168</v>
      </c>
      <c r="CR221">
        <v>182</v>
      </c>
      <c r="CS221">
        <v>22.64</v>
      </c>
      <c r="CT221">
        <v>42.62</v>
      </c>
    </row>
    <row r="222" spans="1:98" x14ac:dyDescent="0.15">
      <c r="A222" t="s">
        <v>28</v>
      </c>
      <c r="B222" t="s">
        <v>29</v>
      </c>
      <c r="C222">
        <v>3</v>
      </c>
      <c r="D222" t="s">
        <v>40</v>
      </c>
      <c r="E222">
        <v>54</v>
      </c>
      <c r="F222" t="s">
        <v>82</v>
      </c>
      <c r="G222">
        <v>2</v>
      </c>
      <c r="H222">
        <v>806</v>
      </c>
      <c r="I222">
        <v>355</v>
      </c>
      <c r="J222">
        <v>44.04</v>
      </c>
      <c r="K222">
        <v>451</v>
      </c>
      <c r="L222">
        <v>55.96</v>
      </c>
      <c r="M222">
        <v>0</v>
      </c>
      <c r="N222">
        <v>0</v>
      </c>
      <c r="O222">
        <v>0</v>
      </c>
      <c r="P222">
        <v>4</v>
      </c>
      <c r="Q222">
        <v>0.5</v>
      </c>
      <c r="R222">
        <v>0.89</v>
      </c>
      <c r="S222">
        <v>447</v>
      </c>
      <c r="T222">
        <v>55.46</v>
      </c>
      <c r="U222">
        <v>99.11</v>
      </c>
      <c r="V222">
        <v>1</v>
      </c>
      <c r="W222" t="s">
        <v>32</v>
      </c>
      <c r="X222" t="s">
        <v>153</v>
      </c>
      <c r="Y222" t="s">
        <v>154</v>
      </c>
      <c r="Z222">
        <v>5</v>
      </c>
      <c r="AA222">
        <v>0.62</v>
      </c>
      <c r="AB222">
        <v>1.1200000000000001</v>
      </c>
      <c r="AC222">
        <v>2</v>
      </c>
      <c r="AD222" t="s">
        <v>35</v>
      </c>
      <c r="AE222" t="s">
        <v>36</v>
      </c>
      <c r="AF222" t="s">
        <v>37</v>
      </c>
      <c r="AG222">
        <v>144</v>
      </c>
      <c r="AH222">
        <v>17.87</v>
      </c>
      <c r="AI222">
        <v>32.21</v>
      </c>
      <c r="AJ222">
        <v>3</v>
      </c>
      <c r="AK222" t="s">
        <v>32</v>
      </c>
      <c r="AL222" t="s">
        <v>33</v>
      </c>
      <c r="AM222" t="s">
        <v>34</v>
      </c>
      <c r="AN222">
        <v>18</v>
      </c>
      <c r="AO222">
        <v>2.23</v>
      </c>
      <c r="AP222">
        <v>4.03</v>
      </c>
      <c r="AQ222">
        <v>4</v>
      </c>
      <c r="AR222" t="s">
        <v>32</v>
      </c>
      <c r="AS222" t="s">
        <v>155</v>
      </c>
      <c r="AT222" t="s">
        <v>156</v>
      </c>
      <c r="AU222">
        <v>6</v>
      </c>
      <c r="AV222">
        <v>0.74</v>
      </c>
      <c r="AW222">
        <v>1.34</v>
      </c>
      <c r="AX222">
        <v>5</v>
      </c>
      <c r="AY222" t="s">
        <v>35</v>
      </c>
      <c r="AZ222" t="s">
        <v>157</v>
      </c>
      <c r="BA222" t="s">
        <v>158</v>
      </c>
      <c r="BB222">
        <v>2</v>
      </c>
      <c r="BC222">
        <v>0.25</v>
      </c>
      <c r="BD222">
        <v>0.45</v>
      </c>
      <c r="BE222">
        <v>6</v>
      </c>
      <c r="BF222" t="s">
        <v>32</v>
      </c>
      <c r="BG222" t="s">
        <v>159</v>
      </c>
      <c r="BH222" t="s">
        <v>160</v>
      </c>
      <c r="BI222">
        <v>4</v>
      </c>
      <c r="BJ222">
        <v>0.5</v>
      </c>
      <c r="BK222">
        <v>0.89</v>
      </c>
      <c r="BL222">
        <v>7</v>
      </c>
      <c r="BM222" t="s">
        <v>32</v>
      </c>
      <c r="BN222" t="s">
        <v>161</v>
      </c>
      <c r="BO222" t="s">
        <v>162</v>
      </c>
      <c r="BP222">
        <v>0</v>
      </c>
      <c r="BQ222">
        <v>0</v>
      </c>
      <c r="BR222">
        <v>0</v>
      </c>
      <c r="BS222">
        <v>8</v>
      </c>
      <c r="BT222" t="s">
        <v>32</v>
      </c>
      <c r="BU222" t="s">
        <v>163</v>
      </c>
      <c r="BV222" t="s">
        <v>164</v>
      </c>
      <c r="BW222">
        <v>0</v>
      </c>
      <c r="BX222">
        <v>0</v>
      </c>
      <c r="BY222">
        <v>0</v>
      </c>
      <c r="BZ222">
        <v>9</v>
      </c>
      <c r="CA222" t="s">
        <v>32</v>
      </c>
      <c r="CB222" t="s">
        <v>165</v>
      </c>
      <c r="CC222" t="s">
        <v>166</v>
      </c>
      <c r="CD222">
        <v>8</v>
      </c>
      <c r="CE222">
        <v>0.99</v>
      </c>
      <c r="CF222">
        <v>1.79</v>
      </c>
      <c r="CG222">
        <v>10</v>
      </c>
      <c r="CH222" t="s">
        <v>32</v>
      </c>
      <c r="CI222" t="s">
        <v>167</v>
      </c>
      <c r="CJ222" t="s">
        <v>168</v>
      </c>
      <c r="CK222">
        <v>0</v>
      </c>
      <c r="CL222">
        <v>0</v>
      </c>
      <c r="CM222">
        <v>0</v>
      </c>
      <c r="CN222">
        <v>11</v>
      </c>
      <c r="CO222" t="s">
        <v>32</v>
      </c>
      <c r="CP222" t="s">
        <v>169</v>
      </c>
      <c r="CQ222" t="s">
        <v>168</v>
      </c>
      <c r="CR222">
        <v>260</v>
      </c>
      <c r="CS222">
        <v>32.26</v>
      </c>
      <c r="CT222">
        <v>58.17</v>
      </c>
    </row>
    <row r="223" spans="1:98" x14ac:dyDescent="0.15">
      <c r="A223" t="s">
        <v>28</v>
      </c>
      <c r="B223" t="s">
        <v>29</v>
      </c>
      <c r="C223">
        <v>3</v>
      </c>
      <c r="D223" t="s">
        <v>40</v>
      </c>
      <c r="E223">
        <v>54</v>
      </c>
      <c r="F223" t="s">
        <v>82</v>
      </c>
      <c r="G223">
        <v>3</v>
      </c>
      <c r="H223">
        <v>405</v>
      </c>
      <c r="I223">
        <v>164</v>
      </c>
      <c r="J223">
        <v>40.49</v>
      </c>
      <c r="K223">
        <v>241</v>
      </c>
      <c r="L223">
        <v>59.51</v>
      </c>
      <c r="M223">
        <v>1</v>
      </c>
      <c r="N223">
        <v>0.25</v>
      </c>
      <c r="O223">
        <v>0.41</v>
      </c>
      <c r="P223">
        <v>11</v>
      </c>
      <c r="Q223">
        <v>2.72</v>
      </c>
      <c r="R223">
        <v>4.5599999999999996</v>
      </c>
      <c r="S223">
        <v>229</v>
      </c>
      <c r="T223">
        <v>56.54</v>
      </c>
      <c r="U223">
        <v>95.02</v>
      </c>
      <c r="V223">
        <v>1</v>
      </c>
      <c r="W223" t="s">
        <v>32</v>
      </c>
      <c r="X223" t="s">
        <v>153</v>
      </c>
      <c r="Y223" t="s">
        <v>154</v>
      </c>
      <c r="Z223">
        <v>1</v>
      </c>
      <c r="AA223">
        <v>0.25</v>
      </c>
      <c r="AB223">
        <v>0.44</v>
      </c>
      <c r="AC223">
        <v>2</v>
      </c>
      <c r="AD223" t="s">
        <v>35</v>
      </c>
      <c r="AE223" t="s">
        <v>36</v>
      </c>
      <c r="AF223" t="s">
        <v>37</v>
      </c>
      <c r="AG223">
        <v>88</v>
      </c>
      <c r="AH223">
        <v>21.73</v>
      </c>
      <c r="AI223">
        <v>38.43</v>
      </c>
      <c r="AJ223">
        <v>3</v>
      </c>
      <c r="AK223" t="s">
        <v>32</v>
      </c>
      <c r="AL223" t="s">
        <v>33</v>
      </c>
      <c r="AM223" t="s">
        <v>34</v>
      </c>
      <c r="AN223">
        <v>4</v>
      </c>
      <c r="AO223">
        <v>0.99</v>
      </c>
      <c r="AP223">
        <v>1.75</v>
      </c>
      <c r="AQ223">
        <v>4</v>
      </c>
      <c r="AR223" t="s">
        <v>32</v>
      </c>
      <c r="AS223" t="s">
        <v>155</v>
      </c>
      <c r="AT223" t="s">
        <v>156</v>
      </c>
      <c r="AU223">
        <v>1</v>
      </c>
      <c r="AV223">
        <v>0.25</v>
      </c>
      <c r="AW223">
        <v>0.44</v>
      </c>
      <c r="AX223">
        <v>5</v>
      </c>
      <c r="AY223" t="s">
        <v>35</v>
      </c>
      <c r="AZ223" t="s">
        <v>157</v>
      </c>
      <c r="BA223" t="s">
        <v>158</v>
      </c>
      <c r="BB223">
        <v>1</v>
      </c>
      <c r="BC223">
        <v>0.25</v>
      </c>
      <c r="BD223">
        <v>0.44</v>
      </c>
      <c r="BE223">
        <v>6</v>
      </c>
      <c r="BF223" t="s">
        <v>32</v>
      </c>
      <c r="BG223" t="s">
        <v>159</v>
      </c>
      <c r="BH223" t="s">
        <v>160</v>
      </c>
      <c r="BI223">
        <v>1</v>
      </c>
      <c r="BJ223">
        <v>0.25</v>
      </c>
      <c r="BK223">
        <v>0.44</v>
      </c>
      <c r="BL223">
        <v>7</v>
      </c>
      <c r="BM223" t="s">
        <v>32</v>
      </c>
      <c r="BN223" t="s">
        <v>161</v>
      </c>
      <c r="BO223" t="s">
        <v>162</v>
      </c>
      <c r="BP223">
        <v>0</v>
      </c>
      <c r="BQ223">
        <v>0</v>
      </c>
      <c r="BR223">
        <v>0</v>
      </c>
      <c r="BS223">
        <v>8</v>
      </c>
      <c r="BT223" t="s">
        <v>32</v>
      </c>
      <c r="BU223" t="s">
        <v>163</v>
      </c>
      <c r="BV223" t="s">
        <v>164</v>
      </c>
      <c r="BW223">
        <v>0</v>
      </c>
      <c r="BX223">
        <v>0</v>
      </c>
      <c r="BY223">
        <v>0</v>
      </c>
      <c r="BZ223">
        <v>9</v>
      </c>
      <c r="CA223" t="s">
        <v>32</v>
      </c>
      <c r="CB223" t="s">
        <v>165</v>
      </c>
      <c r="CC223" t="s">
        <v>166</v>
      </c>
      <c r="CD223">
        <v>1</v>
      </c>
      <c r="CE223">
        <v>0.25</v>
      </c>
      <c r="CF223">
        <v>0.44</v>
      </c>
      <c r="CG223">
        <v>10</v>
      </c>
      <c r="CH223" t="s">
        <v>32</v>
      </c>
      <c r="CI223" t="s">
        <v>167</v>
      </c>
      <c r="CJ223" t="s">
        <v>168</v>
      </c>
      <c r="CK223">
        <v>2</v>
      </c>
      <c r="CL223">
        <v>0.49</v>
      </c>
      <c r="CM223">
        <v>0.87</v>
      </c>
      <c r="CN223">
        <v>11</v>
      </c>
      <c r="CO223" t="s">
        <v>32</v>
      </c>
      <c r="CP223" t="s">
        <v>169</v>
      </c>
      <c r="CQ223" t="s">
        <v>168</v>
      </c>
      <c r="CR223">
        <v>130</v>
      </c>
      <c r="CS223">
        <v>32.1</v>
      </c>
      <c r="CT223">
        <v>56.77</v>
      </c>
    </row>
    <row r="224" spans="1:98" x14ac:dyDescent="0.15">
      <c r="A224" t="s">
        <v>28</v>
      </c>
      <c r="B224" t="s">
        <v>29</v>
      </c>
      <c r="C224">
        <v>3</v>
      </c>
      <c r="D224" t="s">
        <v>40</v>
      </c>
      <c r="E224">
        <v>54</v>
      </c>
      <c r="F224" t="s">
        <v>82</v>
      </c>
      <c r="G224">
        <v>4</v>
      </c>
      <c r="H224">
        <v>757</v>
      </c>
      <c r="I224">
        <v>492</v>
      </c>
      <c r="J224">
        <v>64.989999999999995</v>
      </c>
      <c r="K224">
        <v>265</v>
      </c>
      <c r="L224">
        <v>35.01</v>
      </c>
      <c r="M224">
        <v>0</v>
      </c>
      <c r="N224">
        <v>0</v>
      </c>
      <c r="O224">
        <v>0</v>
      </c>
      <c r="P224">
        <v>11</v>
      </c>
      <c r="Q224">
        <v>1.45</v>
      </c>
      <c r="R224">
        <v>4.1500000000000004</v>
      </c>
      <c r="S224">
        <v>254</v>
      </c>
      <c r="T224">
        <v>33.549999999999997</v>
      </c>
      <c r="U224">
        <v>95.85</v>
      </c>
      <c r="V224">
        <v>1</v>
      </c>
      <c r="W224" t="s">
        <v>32</v>
      </c>
      <c r="X224" t="s">
        <v>153</v>
      </c>
      <c r="Y224" t="s">
        <v>154</v>
      </c>
      <c r="Z224">
        <v>2</v>
      </c>
      <c r="AA224">
        <v>0.26</v>
      </c>
      <c r="AB224">
        <v>0.79</v>
      </c>
      <c r="AC224">
        <v>2</v>
      </c>
      <c r="AD224" t="s">
        <v>35</v>
      </c>
      <c r="AE224" t="s">
        <v>36</v>
      </c>
      <c r="AF224" t="s">
        <v>37</v>
      </c>
      <c r="AG224">
        <v>79</v>
      </c>
      <c r="AH224">
        <v>10.44</v>
      </c>
      <c r="AI224">
        <v>31.1</v>
      </c>
      <c r="AJ224">
        <v>3</v>
      </c>
      <c r="AK224" t="s">
        <v>32</v>
      </c>
      <c r="AL224" t="s">
        <v>33</v>
      </c>
      <c r="AM224" t="s">
        <v>34</v>
      </c>
      <c r="AN224">
        <v>7</v>
      </c>
      <c r="AO224">
        <v>0.92</v>
      </c>
      <c r="AP224">
        <v>2.76</v>
      </c>
      <c r="AQ224">
        <v>4</v>
      </c>
      <c r="AR224" t="s">
        <v>32</v>
      </c>
      <c r="AS224" t="s">
        <v>155</v>
      </c>
      <c r="AT224" t="s">
        <v>156</v>
      </c>
      <c r="AU224">
        <v>1</v>
      </c>
      <c r="AV224">
        <v>0.13</v>
      </c>
      <c r="AW224">
        <v>0.39</v>
      </c>
      <c r="AX224">
        <v>5</v>
      </c>
      <c r="AY224" t="s">
        <v>35</v>
      </c>
      <c r="AZ224" t="s">
        <v>157</v>
      </c>
      <c r="BA224" t="s">
        <v>158</v>
      </c>
      <c r="BB224">
        <v>1</v>
      </c>
      <c r="BC224">
        <v>0.13</v>
      </c>
      <c r="BD224">
        <v>0.39</v>
      </c>
      <c r="BE224">
        <v>6</v>
      </c>
      <c r="BF224" t="s">
        <v>32</v>
      </c>
      <c r="BG224" t="s">
        <v>159</v>
      </c>
      <c r="BH224" t="s">
        <v>160</v>
      </c>
      <c r="BI224">
        <v>3</v>
      </c>
      <c r="BJ224">
        <v>0.4</v>
      </c>
      <c r="BK224">
        <v>1.18</v>
      </c>
      <c r="BL224">
        <v>7</v>
      </c>
      <c r="BM224" t="s">
        <v>32</v>
      </c>
      <c r="BN224" t="s">
        <v>161</v>
      </c>
      <c r="BO224" t="s">
        <v>162</v>
      </c>
      <c r="BP224">
        <v>1</v>
      </c>
      <c r="BQ224">
        <v>0.13</v>
      </c>
      <c r="BR224">
        <v>0.39</v>
      </c>
      <c r="BS224">
        <v>8</v>
      </c>
      <c r="BT224" t="s">
        <v>32</v>
      </c>
      <c r="BU224" t="s">
        <v>163</v>
      </c>
      <c r="BV224" t="s">
        <v>164</v>
      </c>
      <c r="BW224">
        <v>0</v>
      </c>
      <c r="BX224">
        <v>0</v>
      </c>
      <c r="BY224">
        <v>0</v>
      </c>
      <c r="BZ224">
        <v>9</v>
      </c>
      <c r="CA224" t="s">
        <v>32</v>
      </c>
      <c r="CB224" t="s">
        <v>165</v>
      </c>
      <c r="CC224" t="s">
        <v>166</v>
      </c>
      <c r="CD224">
        <v>6</v>
      </c>
      <c r="CE224">
        <v>0.79</v>
      </c>
      <c r="CF224">
        <v>2.36</v>
      </c>
      <c r="CG224">
        <v>10</v>
      </c>
      <c r="CH224" t="s">
        <v>32</v>
      </c>
      <c r="CI224" t="s">
        <v>167</v>
      </c>
      <c r="CJ224" t="s">
        <v>168</v>
      </c>
      <c r="CK224">
        <v>5</v>
      </c>
      <c r="CL224">
        <v>0.66</v>
      </c>
      <c r="CM224">
        <v>1.97</v>
      </c>
      <c r="CN224">
        <v>11</v>
      </c>
      <c r="CO224" t="s">
        <v>32</v>
      </c>
      <c r="CP224" t="s">
        <v>169</v>
      </c>
      <c r="CQ224" t="s">
        <v>168</v>
      </c>
      <c r="CR224">
        <v>149</v>
      </c>
      <c r="CS224">
        <v>19.68</v>
      </c>
      <c r="CT224">
        <v>58.66</v>
      </c>
    </row>
    <row r="225" spans="1:98" x14ac:dyDescent="0.15">
      <c r="A225" t="s">
        <v>28</v>
      </c>
      <c r="B225" t="s">
        <v>29</v>
      </c>
      <c r="C225">
        <v>3</v>
      </c>
      <c r="D225" t="s">
        <v>40</v>
      </c>
      <c r="E225">
        <v>54</v>
      </c>
      <c r="F225" t="s">
        <v>82</v>
      </c>
      <c r="G225">
        <v>5</v>
      </c>
      <c r="H225">
        <v>335</v>
      </c>
      <c r="I225">
        <v>214</v>
      </c>
      <c r="J225">
        <v>63.88</v>
      </c>
      <c r="K225">
        <v>121</v>
      </c>
      <c r="L225">
        <v>36.119999999999997</v>
      </c>
      <c r="M225">
        <v>1</v>
      </c>
      <c r="N225">
        <v>0.3</v>
      </c>
      <c r="O225">
        <v>0.83</v>
      </c>
      <c r="P225">
        <v>1</v>
      </c>
      <c r="Q225">
        <v>0.3</v>
      </c>
      <c r="R225">
        <v>0.83</v>
      </c>
      <c r="S225">
        <v>119</v>
      </c>
      <c r="T225">
        <v>35.520000000000003</v>
      </c>
      <c r="U225">
        <v>98.35</v>
      </c>
      <c r="V225">
        <v>1</v>
      </c>
      <c r="W225" t="s">
        <v>32</v>
      </c>
      <c r="X225" t="s">
        <v>153</v>
      </c>
      <c r="Y225" t="s">
        <v>154</v>
      </c>
      <c r="Z225">
        <v>3</v>
      </c>
      <c r="AA225">
        <v>0.9</v>
      </c>
      <c r="AB225">
        <v>2.52</v>
      </c>
      <c r="AC225">
        <v>2</v>
      </c>
      <c r="AD225" t="s">
        <v>35</v>
      </c>
      <c r="AE225" t="s">
        <v>36</v>
      </c>
      <c r="AF225" t="s">
        <v>37</v>
      </c>
      <c r="AG225">
        <v>31</v>
      </c>
      <c r="AH225">
        <v>9.25</v>
      </c>
      <c r="AI225">
        <v>26.05</v>
      </c>
      <c r="AJ225">
        <v>3</v>
      </c>
      <c r="AK225" t="s">
        <v>32</v>
      </c>
      <c r="AL225" t="s">
        <v>33</v>
      </c>
      <c r="AM225" t="s">
        <v>34</v>
      </c>
      <c r="AN225">
        <v>13</v>
      </c>
      <c r="AO225">
        <v>3.88</v>
      </c>
      <c r="AP225">
        <v>10.92</v>
      </c>
      <c r="AQ225">
        <v>4</v>
      </c>
      <c r="AR225" t="s">
        <v>32</v>
      </c>
      <c r="AS225" t="s">
        <v>155</v>
      </c>
      <c r="AT225" t="s">
        <v>156</v>
      </c>
      <c r="AU225">
        <v>5</v>
      </c>
      <c r="AV225">
        <v>1.49</v>
      </c>
      <c r="AW225">
        <v>4.2</v>
      </c>
      <c r="AX225">
        <v>5</v>
      </c>
      <c r="AY225" t="s">
        <v>35</v>
      </c>
      <c r="AZ225" t="s">
        <v>157</v>
      </c>
      <c r="BA225" t="s">
        <v>158</v>
      </c>
      <c r="BB225">
        <v>0</v>
      </c>
      <c r="BC225">
        <v>0</v>
      </c>
      <c r="BD225">
        <v>0</v>
      </c>
      <c r="BE225">
        <v>6</v>
      </c>
      <c r="BF225" t="s">
        <v>32</v>
      </c>
      <c r="BG225" t="s">
        <v>159</v>
      </c>
      <c r="BH225" t="s">
        <v>160</v>
      </c>
      <c r="BI225">
        <v>0</v>
      </c>
      <c r="BJ225">
        <v>0</v>
      </c>
      <c r="BK225">
        <v>0</v>
      </c>
      <c r="BL225">
        <v>7</v>
      </c>
      <c r="BM225" t="s">
        <v>32</v>
      </c>
      <c r="BN225" t="s">
        <v>161</v>
      </c>
      <c r="BO225" t="s">
        <v>162</v>
      </c>
      <c r="BP225">
        <v>1</v>
      </c>
      <c r="BQ225">
        <v>0.3</v>
      </c>
      <c r="BR225">
        <v>0.84</v>
      </c>
      <c r="BS225">
        <v>8</v>
      </c>
      <c r="BT225" t="s">
        <v>32</v>
      </c>
      <c r="BU225" t="s">
        <v>163</v>
      </c>
      <c r="BV225" t="s">
        <v>164</v>
      </c>
      <c r="BW225">
        <v>0</v>
      </c>
      <c r="BX225">
        <v>0</v>
      </c>
      <c r="BY225">
        <v>0</v>
      </c>
      <c r="BZ225">
        <v>9</v>
      </c>
      <c r="CA225" t="s">
        <v>32</v>
      </c>
      <c r="CB225" t="s">
        <v>165</v>
      </c>
      <c r="CC225" t="s">
        <v>166</v>
      </c>
      <c r="CD225">
        <v>4</v>
      </c>
      <c r="CE225">
        <v>1.19</v>
      </c>
      <c r="CF225">
        <v>3.36</v>
      </c>
      <c r="CG225">
        <v>10</v>
      </c>
      <c r="CH225" t="s">
        <v>32</v>
      </c>
      <c r="CI225" t="s">
        <v>167</v>
      </c>
      <c r="CJ225" t="s">
        <v>168</v>
      </c>
      <c r="CK225">
        <v>1</v>
      </c>
      <c r="CL225">
        <v>0.3</v>
      </c>
      <c r="CM225">
        <v>0.84</v>
      </c>
      <c r="CN225">
        <v>11</v>
      </c>
      <c r="CO225" t="s">
        <v>32</v>
      </c>
      <c r="CP225" t="s">
        <v>169</v>
      </c>
      <c r="CQ225" t="s">
        <v>168</v>
      </c>
      <c r="CR225">
        <v>61</v>
      </c>
      <c r="CS225">
        <v>18.21</v>
      </c>
      <c r="CT225">
        <v>51.26</v>
      </c>
    </row>
    <row r="226" spans="1:98" x14ac:dyDescent="0.15">
      <c r="A226" t="s">
        <v>28</v>
      </c>
      <c r="B226" t="s">
        <v>29</v>
      </c>
      <c r="C226">
        <v>1</v>
      </c>
      <c r="D226" t="s">
        <v>30</v>
      </c>
      <c r="E226">
        <v>55</v>
      </c>
      <c r="F226" t="s">
        <v>83</v>
      </c>
      <c r="G226">
        <v>1</v>
      </c>
      <c r="H226">
        <v>237</v>
      </c>
      <c r="I226">
        <v>147</v>
      </c>
      <c r="J226">
        <v>62.03</v>
      </c>
      <c r="K226">
        <v>90</v>
      </c>
      <c r="L226">
        <v>37.97</v>
      </c>
      <c r="M226">
        <v>4</v>
      </c>
      <c r="N226">
        <v>1.69</v>
      </c>
      <c r="O226">
        <v>4.4400000000000004</v>
      </c>
      <c r="P226">
        <v>2</v>
      </c>
      <c r="Q226">
        <v>0.84</v>
      </c>
      <c r="R226">
        <v>2.2200000000000002</v>
      </c>
      <c r="S226">
        <v>84</v>
      </c>
      <c r="T226">
        <v>35.44</v>
      </c>
      <c r="U226">
        <v>93.33</v>
      </c>
      <c r="V226">
        <v>1</v>
      </c>
      <c r="W226" t="s">
        <v>32</v>
      </c>
      <c r="X226" t="s">
        <v>153</v>
      </c>
      <c r="Y226" t="s">
        <v>154</v>
      </c>
      <c r="Z226">
        <v>1</v>
      </c>
      <c r="AA226">
        <v>0.42</v>
      </c>
      <c r="AB226">
        <v>1.19</v>
      </c>
      <c r="AC226">
        <v>2</v>
      </c>
      <c r="AD226" t="s">
        <v>35</v>
      </c>
      <c r="AE226" t="s">
        <v>36</v>
      </c>
      <c r="AF226" t="s">
        <v>37</v>
      </c>
      <c r="AG226">
        <v>29</v>
      </c>
      <c r="AH226">
        <v>12.24</v>
      </c>
      <c r="AI226">
        <v>34.520000000000003</v>
      </c>
      <c r="AJ226">
        <v>3</v>
      </c>
      <c r="AK226" t="s">
        <v>32</v>
      </c>
      <c r="AL226" t="s">
        <v>33</v>
      </c>
      <c r="AM226" t="s">
        <v>34</v>
      </c>
      <c r="AN226">
        <v>1</v>
      </c>
      <c r="AO226">
        <v>0.42</v>
      </c>
      <c r="AP226">
        <v>1.19</v>
      </c>
      <c r="AQ226">
        <v>4</v>
      </c>
      <c r="AR226" t="s">
        <v>32</v>
      </c>
      <c r="AS226" t="s">
        <v>155</v>
      </c>
      <c r="AT226" t="s">
        <v>156</v>
      </c>
      <c r="AU226">
        <v>2</v>
      </c>
      <c r="AV226">
        <v>0.84</v>
      </c>
      <c r="AW226">
        <v>2.38</v>
      </c>
      <c r="AX226">
        <v>5</v>
      </c>
      <c r="AY226" t="s">
        <v>35</v>
      </c>
      <c r="AZ226" t="s">
        <v>157</v>
      </c>
      <c r="BA226" t="s">
        <v>158</v>
      </c>
      <c r="BB226">
        <v>2</v>
      </c>
      <c r="BC226">
        <v>0.84</v>
      </c>
      <c r="BD226">
        <v>2.38</v>
      </c>
      <c r="BE226">
        <v>6</v>
      </c>
      <c r="BF226" t="s">
        <v>32</v>
      </c>
      <c r="BG226" t="s">
        <v>159</v>
      </c>
      <c r="BH226" t="s">
        <v>160</v>
      </c>
      <c r="BI226">
        <v>0</v>
      </c>
      <c r="BJ226">
        <v>0</v>
      </c>
      <c r="BK226">
        <v>0</v>
      </c>
      <c r="BL226">
        <v>7</v>
      </c>
      <c r="BM226" t="s">
        <v>32</v>
      </c>
      <c r="BN226" t="s">
        <v>161</v>
      </c>
      <c r="BO226" t="s">
        <v>162</v>
      </c>
      <c r="BP226">
        <v>1</v>
      </c>
      <c r="BQ226">
        <v>0.42</v>
      </c>
      <c r="BR226">
        <v>1.19</v>
      </c>
      <c r="BS226">
        <v>8</v>
      </c>
      <c r="BT226" t="s">
        <v>32</v>
      </c>
      <c r="BU226" t="s">
        <v>163</v>
      </c>
      <c r="BV226" t="s">
        <v>164</v>
      </c>
      <c r="BW226">
        <v>0</v>
      </c>
      <c r="BX226">
        <v>0</v>
      </c>
      <c r="BY226">
        <v>0</v>
      </c>
      <c r="BZ226">
        <v>9</v>
      </c>
      <c r="CA226" t="s">
        <v>32</v>
      </c>
      <c r="CB226" t="s">
        <v>165</v>
      </c>
      <c r="CC226" t="s">
        <v>166</v>
      </c>
      <c r="CD226">
        <v>5</v>
      </c>
      <c r="CE226">
        <v>2.11</v>
      </c>
      <c r="CF226">
        <v>5.95</v>
      </c>
      <c r="CG226">
        <v>10</v>
      </c>
      <c r="CH226" t="s">
        <v>32</v>
      </c>
      <c r="CI226" t="s">
        <v>167</v>
      </c>
      <c r="CJ226" t="s">
        <v>168</v>
      </c>
      <c r="CK226">
        <v>0</v>
      </c>
      <c r="CL226">
        <v>0</v>
      </c>
      <c r="CM226">
        <v>0</v>
      </c>
      <c r="CN226">
        <v>11</v>
      </c>
      <c r="CO226" t="s">
        <v>32</v>
      </c>
      <c r="CP226" t="s">
        <v>169</v>
      </c>
      <c r="CQ226" t="s">
        <v>168</v>
      </c>
      <c r="CR226">
        <v>43</v>
      </c>
      <c r="CS226">
        <v>18.14</v>
      </c>
      <c r="CT226">
        <v>51.19</v>
      </c>
    </row>
    <row r="227" spans="1:98" x14ac:dyDescent="0.15">
      <c r="A227" t="s">
        <v>28</v>
      </c>
      <c r="B227" t="s">
        <v>29</v>
      </c>
      <c r="C227">
        <v>1</v>
      </c>
      <c r="D227" t="s">
        <v>30</v>
      </c>
      <c r="E227">
        <v>56</v>
      </c>
      <c r="F227" t="s">
        <v>84</v>
      </c>
      <c r="G227">
        <v>1</v>
      </c>
      <c r="H227">
        <v>264</v>
      </c>
      <c r="I227">
        <v>84</v>
      </c>
      <c r="J227">
        <v>31.82</v>
      </c>
      <c r="K227">
        <v>180</v>
      </c>
      <c r="L227">
        <v>68.180000000000007</v>
      </c>
      <c r="M227">
        <v>1</v>
      </c>
      <c r="N227">
        <v>0.38</v>
      </c>
      <c r="O227">
        <v>0.56000000000000005</v>
      </c>
      <c r="P227">
        <v>3</v>
      </c>
      <c r="Q227">
        <v>1.1399999999999999</v>
      </c>
      <c r="R227">
        <v>1.67</v>
      </c>
      <c r="S227">
        <v>176</v>
      </c>
      <c r="T227">
        <v>66.67</v>
      </c>
      <c r="U227">
        <v>97.78</v>
      </c>
      <c r="V227">
        <v>1</v>
      </c>
      <c r="W227" t="s">
        <v>32</v>
      </c>
      <c r="X227" t="s">
        <v>153</v>
      </c>
      <c r="Y227" t="s">
        <v>154</v>
      </c>
      <c r="Z227">
        <v>1</v>
      </c>
      <c r="AA227">
        <v>0.38</v>
      </c>
      <c r="AB227">
        <v>0.56999999999999995</v>
      </c>
      <c r="AC227">
        <v>2</v>
      </c>
      <c r="AD227" t="s">
        <v>35</v>
      </c>
      <c r="AE227" t="s">
        <v>36</v>
      </c>
      <c r="AF227" t="s">
        <v>37</v>
      </c>
      <c r="AG227">
        <v>21</v>
      </c>
      <c r="AH227">
        <v>7.95</v>
      </c>
      <c r="AI227">
        <v>11.93</v>
      </c>
      <c r="AJ227">
        <v>3</v>
      </c>
      <c r="AK227" t="s">
        <v>32</v>
      </c>
      <c r="AL227" t="s">
        <v>33</v>
      </c>
      <c r="AM227" t="s">
        <v>34</v>
      </c>
      <c r="AN227">
        <v>6</v>
      </c>
      <c r="AO227">
        <v>2.27</v>
      </c>
      <c r="AP227">
        <v>3.41</v>
      </c>
      <c r="AQ227">
        <v>4</v>
      </c>
      <c r="AR227" t="s">
        <v>32</v>
      </c>
      <c r="AS227" t="s">
        <v>155</v>
      </c>
      <c r="AT227" t="s">
        <v>156</v>
      </c>
      <c r="AU227">
        <v>2</v>
      </c>
      <c r="AV227">
        <v>0.76</v>
      </c>
      <c r="AW227">
        <v>1.1399999999999999</v>
      </c>
      <c r="AX227">
        <v>5</v>
      </c>
      <c r="AY227" t="s">
        <v>35</v>
      </c>
      <c r="AZ227" t="s">
        <v>157</v>
      </c>
      <c r="BA227" t="s">
        <v>158</v>
      </c>
      <c r="BB227">
        <v>1</v>
      </c>
      <c r="BC227">
        <v>0.38</v>
      </c>
      <c r="BD227">
        <v>0.56999999999999995</v>
      </c>
      <c r="BE227">
        <v>6</v>
      </c>
      <c r="BF227" t="s">
        <v>32</v>
      </c>
      <c r="BG227" t="s">
        <v>159</v>
      </c>
      <c r="BH227" t="s">
        <v>160</v>
      </c>
      <c r="BI227">
        <v>0</v>
      </c>
      <c r="BJ227">
        <v>0</v>
      </c>
      <c r="BK227">
        <v>0</v>
      </c>
      <c r="BL227">
        <v>7</v>
      </c>
      <c r="BM227" t="s">
        <v>32</v>
      </c>
      <c r="BN227" t="s">
        <v>161</v>
      </c>
      <c r="BO227" t="s">
        <v>162</v>
      </c>
      <c r="BP227">
        <v>0</v>
      </c>
      <c r="BQ227">
        <v>0</v>
      </c>
      <c r="BR227">
        <v>0</v>
      </c>
      <c r="BS227">
        <v>8</v>
      </c>
      <c r="BT227" t="s">
        <v>32</v>
      </c>
      <c r="BU227" t="s">
        <v>163</v>
      </c>
      <c r="BV227" t="s">
        <v>164</v>
      </c>
      <c r="BW227">
        <v>0</v>
      </c>
      <c r="BX227">
        <v>0</v>
      </c>
      <c r="BY227">
        <v>0</v>
      </c>
      <c r="BZ227">
        <v>9</v>
      </c>
      <c r="CA227" t="s">
        <v>32</v>
      </c>
      <c r="CB227" t="s">
        <v>165</v>
      </c>
      <c r="CC227" t="s">
        <v>166</v>
      </c>
      <c r="CD227">
        <v>1</v>
      </c>
      <c r="CE227">
        <v>0.38</v>
      </c>
      <c r="CF227">
        <v>0.56999999999999995</v>
      </c>
      <c r="CG227">
        <v>10</v>
      </c>
      <c r="CH227" t="s">
        <v>32</v>
      </c>
      <c r="CI227" t="s">
        <v>167</v>
      </c>
      <c r="CJ227" t="s">
        <v>168</v>
      </c>
      <c r="CK227">
        <v>1</v>
      </c>
      <c r="CL227">
        <v>0.38</v>
      </c>
      <c r="CM227">
        <v>0.56999999999999995</v>
      </c>
      <c r="CN227">
        <v>11</v>
      </c>
      <c r="CO227" t="s">
        <v>32</v>
      </c>
      <c r="CP227" t="s">
        <v>169</v>
      </c>
      <c r="CQ227" t="s">
        <v>168</v>
      </c>
      <c r="CR227">
        <v>143</v>
      </c>
      <c r="CS227">
        <v>54.17</v>
      </c>
      <c r="CT227">
        <v>81.25</v>
      </c>
    </row>
    <row r="228" spans="1:98" x14ac:dyDescent="0.15">
      <c r="A228" t="s">
        <v>28</v>
      </c>
      <c r="B228" t="s">
        <v>29</v>
      </c>
      <c r="C228">
        <v>1</v>
      </c>
      <c r="D228" t="s">
        <v>30</v>
      </c>
      <c r="E228">
        <v>56</v>
      </c>
      <c r="F228" t="s">
        <v>84</v>
      </c>
      <c r="G228">
        <v>2</v>
      </c>
      <c r="H228">
        <v>261</v>
      </c>
      <c r="I228">
        <v>93</v>
      </c>
      <c r="J228">
        <v>35.630000000000003</v>
      </c>
      <c r="K228">
        <v>168</v>
      </c>
      <c r="L228">
        <v>64.37</v>
      </c>
      <c r="M228">
        <v>0</v>
      </c>
      <c r="N228">
        <v>0</v>
      </c>
      <c r="O228">
        <v>0</v>
      </c>
      <c r="P228">
        <v>3</v>
      </c>
      <c r="Q228">
        <v>1.1499999999999999</v>
      </c>
      <c r="R228">
        <v>1.79</v>
      </c>
      <c r="S228">
        <v>165</v>
      </c>
      <c r="T228">
        <v>63.22</v>
      </c>
      <c r="U228">
        <v>98.21</v>
      </c>
      <c r="V228">
        <v>1</v>
      </c>
      <c r="W228" t="s">
        <v>32</v>
      </c>
      <c r="X228" t="s">
        <v>153</v>
      </c>
      <c r="Y228" t="s">
        <v>154</v>
      </c>
      <c r="Z228">
        <v>2</v>
      </c>
      <c r="AA228">
        <v>0.77</v>
      </c>
      <c r="AB228">
        <v>1.21</v>
      </c>
      <c r="AC228">
        <v>2</v>
      </c>
      <c r="AD228" t="s">
        <v>35</v>
      </c>
      <c r="AE228" t="s">
        <v>36</v>
      </c>
      <c r="AF228" t="s">
        <v>37</v>
      </c>
      <c r="AG228">
        <v>15</v>
      </c>
      <c r="AH228">
        <v>5.75</v>
      </c>
      <c r="AI228">
        <v>9.09</v>
      </c>
      <c r="AJ228">
        <v>3</v>
      </c>
      <c r="AK228" t="s">
        <v>32</v>
      </c>
      <c r="AL228" t="s">
        <v>33</v>
      </c>
      <c r="AM228" t="s">
        <v>34</v>
      </c>
      <c r="AN228">
        <v>2</v>
      </c>
      <c r="AO228">
        <v>0.77</v>
      </c>
      <c r="AP228">
        <v>1.21</v>
      </c>
      <c r="AQ228">
        <v>4</v>
      </c>
      <c r="AR228" t="s">
        <v>32</v>
      </c>
      <c r="AS228" t="s">
        <v>155</v>
      </c>
      <c r="AT228" t="s">
        <v>156</v>
      </c>
      <c r="AU228">
        <v>1</v>
      </c>
      <c r="AV228">
        <v>0.38</v>
      </c>
      <c r="AW228">
        <v>0.61</v>
      </c>
      <c r="AX228">
        <v>5</v>
      </c>
      <c r="AY228" t="s">
        <v>35</v>
      </c>
      <c r="AZ228" t="s">
        <v>157</v>
      </c>
      <c r="BA228" t="s">
        <v>158</v>
      </c>
      <c r="BB228">
        <v>0</v>
      </c>
      <c r="BC228">
        <v>0</v>
      </c>
      <c r="BD228">
        <v>0</v>
      </c>
      <c r="BE228">
        <v>6</v>
      </c>
      <c r="BF228" t="s">
        <v>32</v>
      </c>
      <c r="BG228" t="s">
        <v>159</v>
      </c>
      <c r="BH228" t="s">
        <v>160</v>
      </c>
      <c r="BI228">
        <v>0</v>
      </c>
      <c r="BJ228">
        <v>0</v>
      </c>
      <c r="BK228">
        <v>0</v>
      </c>
      <c r="BL228">
        <v>7</v>
      </c>
      <c r="BM228" t="s">
        <v>32</v>
      </c>
      <c r="BN228" t="s">
        <v>161</v>
      </c>
      <c r="BO228" t="s">
        <v>162</v>
      </c>
      <c r="BP228">
        <v>0</v>
      </c>
      <c r="BQ228">
        <v>0</v>
      </c>
      <c r="BR228">
        <v>0</v>
      </c>
      <c r="BS228">
        <v>8</v>
      </c>
      <c r="BT228" t="s">
        <v>32</v>
      </c>
      <c r="BU228" t="s">
        <v>163</v>
      </c>
      <c r="BV228" t="s">
        <v>164</v>
      </c>
      <c r="BW228">
        <v>1</v>
      </c>
      <c r="BX228">
        <v>0.38</v>
      </c>
      <c r="BY228">
        <v>0.61</v>
      </c>
      <c r="BZ228">
        <v>9</v>
      </c>
      <c r="CA228" t="s">
        <v>32</v>
      </c>
      <c r="CB228" t="s">
        <v>165</v>
      </c>
      <c r="CC228" t="s">
        <v>166</v>
      </c>
      <c r="CD228">
        <v>1</v>
      </c>
      <c r="CE228">
        <v>0.38</v>
      </c>
      <c r="CF228">
        <v>0.61</v>
      </c>
      <c r="CG228">
        <v>10</v>
      </c>
      <c r="CH228" t="s">
        <v>32</v>
      </c>
      <c r="CI228" t="s">
        <v>167</v>
      </c>
      <c r="CJ228" t="s">
        <v>168</v>
      </c>
      <c r="CK228">
        <v>0</v>
      </c>
      <c r="CL228">
        <v>0</v>
      </c>
      <c r="CM228">
        <v>0</v>
      </c>
      <c r="CN228">
        <v>11</v>
      </c>
      <c r="CO228" t="s">
        <v>32</v>
      </c>
      <c r="CP228" t="s">
        <v>169</v>
      </c>
      <c r="CQ228" t="s">
        <v>168</v>
      </c>
      <c r="CR228">
        <v>143</v>
      </c>
      <c r="CS228">
        <v>54.79</v>
      </c>
      <c r="CT228">
        <v>86.67</v>
      </c>
    </row>
    <row r="229" spans="1:98" x14ac:dyDescent="0.15">
      <c r="A229" t="s">
        <v>28</v>
      </c>
      <c r="B229" t="s">
        <v>29</v>
      </c>
      <c r="C229">
        <v>1</v>
      </c>
      <c r="D229" t="s">
        <v>30</v>
      </c>
      <c r="E229">
        <v>57</v>
      </c>
      <c r="F229" t="s">
        <v>85</v>
      </c>
      <c r="G229">
        <v>1</v>
      </c>
      <c r="H229">
        <v>955</v>
      </c>
      <c r="I229">
        <v>530</v>
      </c>
      <c r="J229">
        <v>55.5</v>
      </c>
      <c r="K229">
        <v>425</v>
      </c>
      <c r="L229">
        <v>44.5</v>
      </c>
      <c r="M229">
        <v>2</v>
      </c>
      <c r="N229">
        <v>0.21</v>
      </c>
      <c r="O229">
        <v>0.47</v>
      </c>
      <c r="P229">
        <v>12</v>
      </c>
      <c r="Q229">
        <v>1.26</v>
      </c>
      <c r="R229">
        <v>2.82</v>
      </c>
      <c r="S229">
        <v>411</v>
      </c>
      <c r="T229">
        <v>43.04</v>
      </c>
      <c r="U229">
        <v>96.71</v>
      </c>
      <c r="V229">
        <v>1</v>
      </c>
      <c r="W229" t="s">
        <v>32</v>
      </c>
      <c r="X229" t="s">
        <v>153</v>
      </c>
      <c r="Y229" t="s">
        <v>154</v>
      </c>
      <c r="Z229">
        <v>12</v>
      </c>
      <c r="AA229">
        <v>1.26</v>
      </c>
      <c r="AB229">
        <v>2.92</v>
      </c>
      <c r="AC229">
        <v>2</v>
      </c>
      <c r="AD229" t="s">
        <v>35</v>
      </c>
      <c r="AE229" t="s">
        <v>36</v>
      </c>
      <c r="AF229" t="s">
        <v>37</v>
      </c>
      <c r="AG229">
        <v>127</v>
      </c>
      <c r="AH229">
        <v>13.3</v>
      </c>
      <c r="AI229">
        <v>30.9</v>
      </c>
      <c r="AJ229">
        <v>3</v>
      </c>
      <c r="AK229" t="s">
        <v>32</v>
      </c>
      <c r="AL229" t="s">
        <v>33</v>
      </c>
      <c r="AM229" t="s">
        <v>34</v>
      </c>
      <c r="AN229">
        <v>27</v>
      </c>
      <c r="AO229">
        <v>2.83</v>
      </c>
      <c r="AP229">
        <v>6.57</v>
      </c>
      <c r="AQ229">
        <v>4</v>
      </c>
      <c r="AR229" t="s">
        <v>32</v>
      </c>
      <c r="AS229" t="s">
        <v>155</v>
      </c>
      <c r="AT229" t="s">
        <v>156</v>
      </c>
      <c r="AU229">
        <v>7</v>
      </c>
      <c r="AV229">
        <v>0.73</v>
      </c>
      <c r="AW229">
        <v>1.7</v>
      </c>
      <c r="AX229">
        <v>5</v>
      </c>
      <c r="AY229" t="s">
        <v>35</v>
      </c>
      <c r="AZ229" t="s">
        <v>157</v>
      </c>
      <c r="BA229" t="s">
        <v>158</v>
      </c>
      <c r="BB229">
        <v>7</v>
      </c>
      <c r="BC229">
        <v>0.73</v>
      </c>
      <c r="BD229">
        <v>1.7</v>
      </c>
      <c r="BE229">
        <v>6</v>
      </c>
      <c r="BF229" t="s">
        <v>32</v>
      </c>
      <c r="BG229" t="s">
        <v>159</v>
      </c>
      <c r="BH229" t="s">
        <v>160</v>
      </c>
      <c r="BI229">
        <v>5</v>
      </c>
      <c r="BJ229">
        <v>0.52</v>
      </c>
      <c r="BK229">
        <v>1.22</v>
      </c>
      <c r="BL229">
        <v>7</v>
      </c>
      <c r="BM229" t="s">
        <v>32</v>
      </c>
      <c r="BN229" t="s">
        <v>161</v>
      </c>
      <c r="BO229" t="s">
        <v>162</v>
      </c>
      <c r="BP229">
        <v>3</v>
      </c>
      <c r="BQ229">
        <v>0.31</v>
      </c>
      <c r="BR229">
        <v>0.73</v>
      </c>
      <c r="BS229">
        <v>8</v>
      </c>
      <c r="BT229" t="s">
        <v>32</v>
      </c>
      <c r="BU229" t="s">
        <v>163</v>
      </c>
      <c r="BV229" t="s">
        <v>164</v>
      </c>
      <c r="BW229">
        <v>2</v>
      </c>
      <c r="BX229">
        <v>0.21</v>
      </c>
      <c r="BY229">
        <v>0.49</v>
      </c>
      <c r="BZ229">
        <v>9</v>
      </c>
      <c r="CA229" t="s">
        <v>32</v>
      </c>
      <c r="CB229" t="s">
        <v>165</v>
      </c>
      <c r="CC229" t="s">
        <v>166</v>
      </c>
      <c r="CD229">
        <v>34</v>
      </c>
      <c r="CE229">
        <v>3.56</v>
      </c>
      <c r="CF229">
        <v>8.27</v>
      </c>
      <c r="CG229">
        <v>10</v>
      </c>
      <c r="CH229" t="s">
        <v>32</v>
      </c>
      <c r="CI229" t="s">
        <v>167</v>
      </c>
      <c r="CJ229" t="s">
        <v>168</v>
      </c>
      <c r="CK229">
        <v>13</v>
      </c>
      <c r="CL229">
        <v>1.36</v>
      </c>
      <c r="CM229">
        <v>3.16</v>
      </c>
      <c r="CN229">
        <v>11</v>
      </c>
      <c r="CO229" t="s">
        <v>32</v>
      </c>
      <c r="CP229" t="s">
        <v>169</v>
      </c>
      <c r="CQ229" t="s">
        <v>168</v>
      </c>
      <c r="CR229">
        <v>174</v>
      </c>
      <c r="CS229">
        <v>18.22</v>
      </c>
      <c r="CT229">
        <v>42.34</v>
      </c>
    </row>
    <row r="230" spans="1:98" x14ac:dyDescent="0.15">
      <c r="A230" t="s">
        <v>28</v>
      </c>
      <c r="B230" t="s">
        <v>29</v>
      </c>
      <c r="C230">
        <v>1</v>
      </c>
      <c r="D230" t="s">
        <v>30</v>
      </c>
      <c r="E230">
        <v>57</v>
      </c>
      <c r="F230" t="s">
        <v>85</v>
      </c>
      <c r="G230">
        <v>2</v>
      </c>
      <c r="H230">
        <v>147</v>
      </c>
      <c r="I230">
        <v>77</v>
      </c>
      <c r="J230">
        <v>52.38</v>
      </c>
      <c r="K230">
        <v>70</v>
      </c>
      <c r="L230">
        <v>47.62</v>
      </c>
      <c r="M230">
        <v>2</v>
      </c>
      <c r="N230">
        <v>1.36</v>
      </c>
      <c r="O230">
        <v>2.86</v>
      </c>
      <c r="P230">
        <v>1</v>
      </c>
      <c r="Q230">
        <v>0.68</v>
      </c>
      <c r="R230">
        <v>1.43</v>
      </c>
      <c r="S230">
        <v>67</v>
      </c>
      <c r="T230">
        <v>45.58</v>
      </c>
      <c r="U230">
        <v>95.71</v>
      </c>
      <c r="V230">
        <v>1</v>
      </c>
      <c r="W230" t="s">
        <v>32</v>
      </c>
      <c r="X230" t="s">
        <v>153</v>
      </c>
      <c r="Y230" t="s">
        <v>154</v>
      </c>
      <c r="Z230">
        <v>3</v>
      </c>
      <c r="AA230">
        <v>2.04</v>
      </c>
      <c r="AB230">
        <v>4.4800000000000004</v>
      </c>
      <c r="AC230">
        <v>2</v>
      </c>
      <c r="AD230" t="s">
        <v>35</v>
      </c>
      <c r="AE230" t="s">
        <v>36</v>
      </c>
      <c r="AF230" t="s">
        <v>37</v>
      </c>
      <c r="AG230">
        <v>23</v>
      </c>
      <c r="AH230">
        <v>15.65</v>
      </c>
      <c r="AI230">
        <v>34.33</v>
      </c>
      <c r="AJ230">
        <v>3</v>
      </c>
      <c r="AK230" t="s">
        <v>32</v>
      </c>
      <c r="AL230" t="s">
        <v>33</v>
      </c>
      <c r="AM230" t="s">
        <v>34</v>
      </c>
      <c r="AN230">
        <v>8</v>
      </c>
      <c r="AO230">
        <v>5.44</v>
      </c>
      <c r="AP230">
        <v>11.94</v>
      </c>
      <c r="AQ230">
        <v>4</v>
      </c>
      <c r="AR230" t="s">
        <v>32</v>
      </c>
      <c r="AS230" t="s">
        <v>155</v>
      </c>
      <c r="AT230" t="s">
        <v>156</v>
      </c>
      <c r="AU230">
        <v>1</v>
      </c>
      <c r="AV230">
        <v>0.68</v>
      </c>
      <c r="AW230">
        <v>1.49</v>
      </c>
      <c r="AX230">
        <v>5</v>
      </c>
      <c r="AY230" t="s">
        <v>35</v>
      </c>
      <c r="AZ230" t="s">
        <v>157</v>
      </c>
      <c r="BA230" t="s">
        <v>158</v>
      </c>
      <c r="BB230">
        <v>3</v>
      </c>
      <c r="BC230">
        <v>2.04</v>
      </c>
      <c r="BD230">
        <v>4.4800000000000004</v>
      </c>
      <c r="BE230">
        <v>6</v>
      </c>
      <c r="BF230" t="s">
        <v>32</v>
      </c>
      <c r="BG230" t="s">
        <v>159</v>
      </c>
      <c r="BH230" t="s">
        <v>160</v>
      </c>
      <c r="BI230">
        <v>1</v>
      </c>
      <c r="BJ230">
        <v>0.68</v>
      </c>
      <c r="BK230">
        <v>1.49</v>
      </c>
      <c r="BL230">
        <v>7</v>
      </c>
      <c r="BM230" t="s">
        <v>32</v>
      </c>
      <c r="BN230" t="s">
        <v>161</v>
      </c>
      <c r="BO230" t="s">
        <v>162</v>
      </c>
      <c r="BP230">
        <v>0</v>
      </c>
      <c r="BQ230">
        <v>0</v>
      </c>
      <c r="BR230">
        <v>0</v>
      </c>
      <c r="BS230">
        <v>8</v>
      </c>
      <c r="BT230" t="s">
        <v>32</v>
      </c>
      <c r="BU230" t="s">
        <v>163</v>
      </c>
      <c r="BV230" t="s">
        <v>164</v>
      </c>
      <c r="BW230">
        <v>0</v>
      </c>
      <c r="BX230">
        <v>0</v>
      </c>
      <c r="BY230">
        <v>0</v>
      </c>
      <c r="BZ230">
        <v>9</v>
      </c>
      <c r="CA230" t="s">
        <v>32</v>
      </c>
      <c r="CB230" t="s">
        <v>165</v>
      </c>
      <c r="CC230" t="s">
        <v>166</v>
      </c>
      <c r="CD230">
        <v>11</v>
      </c>
      <c r="CE230">
        <v>7.48</v>
      </c>
      <c r="CF230">
        <v>16.420000000000002</v>
      </c>
      <c r="CG230">
        <v>10</v>
      </c>
      <c r="CH230" t="s">
        <v>32</v>
      </c>
      <c r="CI230" t="s">
        <v>167</v>
      </c>
      <c r="CJ230" t="s">
        <v>168</v>
      </c>
      <c r="CK230">
        <v>1</v>
      </c>
      <c r="CL230">
        <v>0.68</v>
      </c>
      <c r="CM230">
        <v>1.49</v>
      </c>
      <c r="CN230">
        <v>11</v>
      </c>
      <c r="CO230" t="s">
        <v>32</v>
      </c>
      <c r="CP230" t="s">
        <v>169</v>
      </c>
      <c r="CQ230" t="s">
        <v>168</v>
      </c>
      <c r="CR230">
        <v>16</v>
      </c>
      <c r="CS230">
        <v>10.88</v>
      </c>
      <c r="CT230">
        <v>23.88</v>
      </c>
    </row>
    <row r="231" spans="1:98" x14ac:dyDescent="0.15">
      <c r="A231" t="s">
        <v>28</v>
      </c>
      <c r="B231" t="s">
        <v>29</v>
      </c>
      <c r="C231">
        <v>1</v>
      </c>
      <c r="D231" t="s">
        <v>30</v>
      </c>
      <c r="E231">
        <v>57</v>
      </c>
      <c r="F231" t="s">
        <v>85</v>
      </c>
      <c r="G231">
        <v>3</v>
      </c>
      <c r="H231">
        <v>130</v>
      </c>
      <c r="I231">
        <v>76</v>
      </c>
      <c r="J231">
        <v>58.46</v>
      </c>
      <c r="K231">
        <v>54</v>
      </c>
      <c r="L231">
        <v>41.54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54</v>
      </c>
      <c r="T231">
        <v>41.54</v>
      </c>
      <c r="U231">
        <v>100</v>
      </c>
      <c r="V231">
        <v>1</v>
      </c>
      <c r="W231" t="s">
        <v>32</v>
      </c>
      <c r="X231" t="s">
        <v>153</v>
      </c>
      <c r="Y231" t="s">
        <v>154</v>
      </c>
      <c r="Z231">
        <v>0</v>
      </c>
      <c r="AA231">
        <v>0</v>
      </c>
      <c r="AB231">
        <v>0</v>
      </c>
      <c r="AC231">
        <v>2</v>
      </c>
      <c r="AD231" t="s">
        <v>35</v>
      </c>
      <c r="AE231" t="s">
        <v>36</v>
      </c>
      <c r="AF231" t="s">
        <v>37</v>
      </c>
      <c r="AG231">
        <v>27</v>
      </c>
      <c r="AH231">
        <v>20.77</v>
      </c>
      <c r="AI231">
        <v>50</v>
      </c>
      <c r="AJ231">
        <v>3</v>
      </c>
      <c r="AK231" t="s">
        <v>32</v>
      </c>
      <c r="AL231" t="s">
        <v>33</v>
      </c>
      <c r="AM231" t="s">
        <v>34</v>
      </c>
      <c r="AN231">
        <v>2</v>
      </c>
      <c r="AO231">
        <v>1.54</v>
      </c>
      <c r="AP231">
        <v>3.7</v>
      </c>
      <c r="AQ231">
        <v>4</v>
      </c>
      <c r="AR231" t="s">
        <v>32</v>
      </c>
      <c r="AS231" t="s">
        <v>155</v>
      </c>
      <c r="AT231" t="s">
        <v>156</v>
      </c>
      <c r="AU231">
        <v>2</v>
      </c>
      <c r="AV231">
        <v>1.54</v>
      </c>
      <c r="AW231">
        <v>3.7</v>
      </c>
      <c r="AX231">
        <v>5</v>
      </c>
      <c r="AY231" t="s">
        <v>35</v>
      </c>
      <c r="AZ231" t="s">
        <v>157</v>
      </c>
      <c r="BA231" t="s">
        <v>158</v>
      </c>
      <c r="BB231">
        <v>0</v>
      </c>
      <c r="BC231">
        <v>0</v>
      </c>
      <c r="BD231">
        <v>0</v>
      </c>
      <c r="BE231">
        <v>6</v>
      </c>
      <c r="BF231" t="s">
        <v>32</v>
      </c>
      <c r="BG231" t="s">
        <v>159</v>
      </c>
      <c r="BH231" t="s">
        <v>160</v>
      </c>
      <c r="BI231">
        <v>1</v>
      </c>
      <c r="BJ231">
        <v>0.77</v>
      </c>
      <c r="BK231">
        <v>1.85</v>
      </c>
      <c r="BL231">
        <v>7</v>
      </c>
      <c r="BM231" t="s">
        <v>32</v>
      </c>
      <c r="BN231" t="s">
        <v>161</v>
      </c>
      <c r="BO231" t="s">
        <v>162</v>
      </c>
      <c r="BP231">
        <v>0</v>
      </c>
      <c r="BQ231">
        <v>0</v>
      </c>
      <c r="BR231">
        <v>0</v>
      </c>
      <c r="BS231">
        <v>8</v>
      </c>
      <c r="BT231" t="s">
        <v>32</v>
      </c>
      <c r="BU231" t="s">
        <v>163</v>
      </c>
      <c r="BV231" t="s">
        <v>164</v>
      </c>
      <c r="BW231">
        <v>0</v>
      </c>
      <c r="BX231">
        <v>0</v>
      </c>
      <c r="BY231">
        <v>0</v>
      </c>
      <c r="BZ231">
        <v>9</v>
      </c>
      <c r="CA231" t="s">
        <v>32</v>
      </c>
      <c r="CB231" t="s">
        <v>165</v>
      </c>
      <c r="CC231" t="s">
        <v>166</v>
      </c>
      <c r="CD231">
        <v>2</v>
      </c>
      <c r="CE231">
        <v>1.54</v>
      </c>
      <c r="CF231">
        <v>3.7</v>
      </c>
      <c r="CG231">
        <v>10</v>
      </c>
      <c r="CH231" t="s">
        <v>32</v>
      </c>
      <c r="CI231" t="s">
        <v>167</v>
      </c>
      <c r="CJ231" t="s">
        <v>168</v>
      </c>
      <c r="CK231">
        <v>1</v>
      </c>
      <c r="CL231">
        <v>0.77</v>
      </c>
      <c r="CM231">
        <v>1.85</v>
      </c>
      <c r="CN231">
        <v>11</v>
      </c>
      <c r="CO231" t="s">
        <v>32</v>
      </c>
      <c r="CP231" t="s">
        <v>169</v>
      </c>
      <c r="CQ231" t="s">
        <v>168</v>
      </c>
      <c r="CR231">
        <v>19</v>
      </c>
      <c r="CS231">
        <v>14.62</v>
      </c>
      <c r="CT231">
        <v>35.19</v>
      </c>
    </row>
    <row r="232" spans="1:98" x14ac:dyDescent="0.15">
      <c r="A232" t="s">
        <v>28</v>
      </c>
      <c r="B232" t="s">
        <v>29</v>
      </c>
      <c r="C232">
        <v>1</v>
      </c>
      <c r="D232" t="s">
        <v>30</v>
      </c>
      <c r="E232">
        <v>57</v>
      </c>
      <c r="F232" t="s">
        <v>85</v>
      </c>
      <c r="G232">
        <v>4</v>
      </c>
      <c r="H232">
        <v>132</v>
      </c>
      <c r="I232">
        <v>57</v>
      </c>
      <c r="J232">
        <v>43.18</v>
      </c>
      <c r="K232">
        <v>75</v>
      </c>
      <c r="L232">
        <v>56.82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75</v>
      </c>
      <c r="T232">
        <v>56.82</v>
      </c>
      <c r="U232">
        <v>100</v>
      </c>
      <c r="V232">
        <v>1</v>
      </c>
      <c r="W232" t="s">
        <v>32</v>
      </c>
      <c r="X232" t="s">
        <v>153</v>
      </c>
      <c r="Y232" t="s">
        <v>154</v>
      </c>
      <c r="Z232">
        <v>1</v>
      </c>
      <c r="AA232">
        <v>0.76</v>
      </c>
      <c r="AB232">
        <v>1.33</v>
      </c>
      <c r="AC232">
        <v>2</v>
      </c>
      <c r="AD232" t="s">
        <v>35</v>
      </c>
      <c r="AE232" t="s">
        <v>36</v>
      </c>
      <c r="AF232" t="s">
        <v>37</v>
      </c>
      <c r="AG232">
        <v>35</v>
      </c>
      <c r="AH232">
        <v>26.52</v>
      </c>
      <c r="AI232">
        <v>46.67</v>
      </c>
      <c r="AJ232">
        <v>3</v>
      </c>
      <c r="AK232" t="s">
        <v>32</v>
      </c>
      <c r="AL232" t="s">
        <v>33</v>
      </c>
      <c r="AM232" t="s">
        <v>34</v>
      </c>
      <c r="AN232">
        <v>7</v>
      </c>
      <c r="AO232">
        <v>5.3</v>
      </c>
      <c r="AP232">
        <v>9.33</v>
      </c>
      <c r="AQ232">
        <v>4</v>
      </c>
      <c r="AR232" t="s">
        <v>32</v>
      </c>
      <c r="AS232" t="s">
        <v>155</v>
      </c>
      <c r="AT232" t="s">
        <v>156</v>
      </c>
      <c r="AU232">
        <v>0</v>
      </c>
      <c r="AV232">
        <v>0</v>
      </c>
      <c r="AW232">
        <v>0</v>
      </c>
      <c r="AX232">
        <v>5</v>
      </c>
      <c r="AY232" t="s">
        <v>35</v>
      </c>
      <c r="AZ232" t="s">
        <v>157</v>
      </c>
      <c r="BA232" t="s">
        <v>158</v>
      </c>
      <c r="BB232">
        <v>2</v>
      </c>
      <c r="BC232">
        <v>1.52</v>
      </c>
      <c r="BD232">
        <v>2.67</v>
      </c>
      <c r="BE232">
        <v>6</v>
      </c>
      <c r="BF232" t="s">
        <v>32</v>
      </c>
      <c r="BG232" t="s">
        <v>159</v>
      </c>
      <c r="BH232" t="s">
        <v>160</v>
      </c>
      <c r="BI232">
        <v>0</v>
      </c>
      <c r="BJ232">
        <v>0</v>
      </c>
      <c r="BK232">
        <v>0</v>
      </c>
      <c r="BL232">
        <v>7</v>
      </c>
      <c r="BM232" t="s">
        <v>32</v>
      </c>
      <c r="BN232" t="s">
        <v>161</v>
      </c>
      <c r="BO232" t="s">
        <v>162</v>
      </c>
      <c r="BP232">
        <v>0</v>
      </c>
      <c r="BQ232">
        <v>0</v>
      </c>
      <c r="BR232">
        <v>0</v>
      </c>
      <c r="BS232">
        <v>8</v>
      </c>
      <c r="BT232" t="s">
        <v>32</v>
      </c>
      <c r="BU232" t="s">
        <v>163</v>
      </c>
      <c r="BV232" t="s">
        <v>164</v>
      </c>
      <c r="BW232">
        <v>0</v>
      </c>
      <c r="BX232">
        <v>0</v>
      </c>
      <c r="BY232">
        <v>0</v>
      </c>
      <c r="BZ232">
        <v>9</v>
      </c>
      <c r="CA232" t="s">
        <v>32</v>
      </c>
      <c r="CB232" t="s">
        <v>165</v>
      </c>
      <c r="CC232" t="s">
        <v>166</v>
      </c>
      <c r="CD232">
        <v>1</v>
      </c>
      <c r="CE232">
        <v>0.76</v>
      </c>
      <c r="CF232">
        <v>1.33</v>
      </c>
      <c r="CG232">
        <v>10</v>
      </c>
      <c r="CH232" t="s">
        <v>32</v>
      </c>
      <c r="CI232" t="s">
        <v>167</v>
      </c>
      <c r="CJ232" t="s">
        <v>168</v>
      </c>
      <c r="CK232">
        <v>0</v>
      </c>
      <c r="CL232">
        <v>0</v>
      </c>
      <c r="CM232">
        <v>0</v>
      </c>
      <c r="CN232">
        <v>11</v>
      </c>
      <c r="CO232" t="s">
        <v>32</v>
      </c>
      <c r="CP232" t="s">
        <v>169</v>
      </c>
      <c r="CQ232" t="s">
        <v>168</v>
      </c>
      <c r="CR232">
        <v>29</v>
      </c>
      <c r="CS232">
        <v>21.97</v>
      </c>
      <c r="CT232">
        <v>38.67</v>
      </c>
    </row>
    <row r="233" spans="1:98" x14ac:dyDescent="0.15">
      <c r="A233" t="s">
        <v>28</v>
      </c>
      <c r="B233" t="s">
        <v>29</v>
      </c>
      <c r="C233">
        <v>1</v>
      </c>
      <c r="D233" t="s">
        <v>30</v>
      </c>
      <c r="E233">
        <v>57</v>
      </c>
      <c r="F233" t="s">
        <v>85</v>
      </c>
      <c r="G233">
        <v>5</v>
      </c>
      <c r="H233">
        <v>128</v>
      </c>
      <c r="I233">
        <v>66</v>
      </c>
      <c r="J233">
        <v>51.56</v>
      </c>
      <c r="K233">
        <v>62</v>
      </c>
      <c r="L233">
        <v>48.44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62</v>
      </c>
      <c r="T233">
        <v>48.44</v>
      </c>
      <c r="U233">
        <v>100</v>
      </c>
      <c r="V233">
        <v>1</v>
      </c>
      <c r="W233" t="s">
        <v>32</v>
      </c>
      <c r="X233" t="s">
        <v>153</v>
      </c>
      <c r="Y233" t="s">
        <v>154</v>
      </c>
      <c r="Z233">
        <v>1</v>
      </c>
      <c r="AA233">
        <v>0.78</v>
      </c>
      <c r="AB233">
        <v>1.61</v>
      </c>
      <c r="AC233">
        <v>2</v>
      </c>
      <c r="AD233" t="s">
        <v>35</v>
      </c>
      <c r="AE233" t="s">
        <v>36</v>
      </c>
      <c r="AF233" t="s">
        <v>37</v>
      </c>
      <c r="AG233">
        <v>22</v>
      </c>
      <c r="AH233">
        <v>17.190000000000001</v>
      </c>
      <c r="AI233">
        <v>35.479999999999997</v>
      </c>
      <c r="AJ233">
        <v>3</v>
      </c>
      <c r="AK233" t="s">
        <v>32</v>
      </c>
      <c r="AL233" t="s">
        <v>33</v>
      </c>
      <c r="AM233" t="s">
        <v>34</v>
      </c>
      <c r="AN233">
        <v>11</v>
      </c>
      <c r="AO233">
        <v>8.59</v>
      </c>
      <c r="AP233">
        <v>17.739999999999998</v>
      </c>
      <c r="AQ233">
        <v>4</v>
      </c>
      <c r="AR233" t="s">
        <v>32</v>
      </c>
      <c r="AS233" t="s">
        <v>155</v>
      </c>
      <c r="AT233" t="s">
        <v>156</v>
      </c>
      <c r="AU233">
        <v>2</v>
      </c>
      <c r="AV233">
        <v>1.56</v>
      </c>
      <c r="AW233">
        <v>3.23</v>
      </c>
      <c r="AX233">
        <v>5</v>
      </c>
      <c r="AY233" t="s">
        <v>35</v>
      </c>
      <c r="AZ233" t="s">
        <v>157</v>
      </c>
      <c r="BA233" t="s">
        <v>158</v>
      </c>
      <c r="BB233">
        <v>1</v>
      </c>
      <c r="BC233">
        <v>0.78</v>
      </c>
      <c r="BD233">
        <v>1.61</v>
      </c>
      <c r="BE233">
        <v>6</v>
      </c>
      <c r="BF233" t="s">
        <v>32</v>
      </c>
      <c r="BG233" t="s">
        <v>159</v>
      </c>
      <c r="BH233" t="s">
        <v>160</v>
      </c>
      <c r="BI233">
        <v>1</v>
      </c>
      <c r="BJ233">
        <v>0.78</v>
      </c>
      <c r="BK233">
        <v>1.61</v>
      </c>
      <c r="BL233">
        <v>7</v>
      </c>
      <c r="BM233" t="s">
        <v>32</v>
      </c>
      <c r="BN233" t="s">
        <v>161</v>
      </c>
      <c r="BO233" t="s">
        <v>162</v>
      </c>
      <c r="BP233">
        <v>0</v>
      </c>
      <c r="BQ233">
        <v>0</v>
      </c>
      <c r="BR233">
        <v>0</v>
      </c>
      <c r="BS233">
        <v>8</v>
      </c>
      <c r="BT233" t="s">
        <v>32</v>
      </c>
      <c r="BU233" t="s">
        <v>163</v>
      </c>
      <c r="BV233" t="s">
        <v>164</v>
      </c>
      <c r="BW233">
        <v>0</v>
      </c>
      <c r="BX233">
        <v>0</v>
      </c>
      <c r="BY233">
        <v>0</v>
      </c>
      <c r="BZ233">
        <v>9</v>
      </c>
      <c r="CA233" t="s">
        <v>32</v>
      </c>
      <c r="CB233" t="s">
        <v>165</v>
      </c>
      <c r="CC233" t="s">
        <v>166</v>
      </c>
      <c r="CD233">
        <v>1</v>
      </c>
      <c r="CE233">
        <v>0.78</v>
      </c>
      <c r="CF233">
        <v>1.61</v>
      </c>
      <c r="CG233">
        <v>10</v>
      </c>
      <c r="CH233" t="s">
        <v>32</v>
      </c>
      <c r="CI233" t="s">
        <v>167</v>
      </c>
      <c r="CJ233" t="s">
        <v>168</v>
      </c>
      <c r="CK233">
        <v>0</v>
      </c>
      <c r="CL233">
        <v>0</v>
      </c>
      <c r="CM233">
        <v>0</v>
      </c>
      <c r="CN233">
        <v>11</v>
      </c>
      <c r="CO233" t="s">
        <v>32</v>
      </c>
      <c r="CP233" t="s">
        <v>169</v>
      </c>
      <c r="CQ233" t="s">
        <v>168</v>
      </c>
      <c r="CR233">
        <v>23</v>
      </c>
      <c r="CS233">
        <v>17.97</v>
      </c>
      <c r="CT233">
        <v>37.1</v>
      </c>
    </row>
    <row r="234" spans="1:98" x14ac:dyDescent="0.15">
      <c r="A234" t="s">
        <v>28</v>
      </c>
      <c r="B234" t="s">
        <v>29</v>
      </c>
      <c r="C234">
        <v>1</v>
      </c>
      <c r="D234" t="s">
        <v>30</v>
      </c>
      <c r="E234">
        <v>57</v>
      </c>
      <c r="F234" t="s">
        <v>85</v>
      </c>
      <c r="G234">
        <v>6</v>
      </c>
      <c r="H234">
        <v>70</v>
      </c>
      <c r="I234">
        <v>30</v>
      </c>
      <c r="J234">
        <v>42.86</v>
      </c>
      <c r="K234">
        <v>40</v>
      </c>
      <c r="L234">
        <v>57.14</v>
      </c>
      <c r="M234">
        <v>1</v>
      </c>
      <c r="N234">
        <v>1.43</v>
      </c>
      <c r="O234">
        <v>2.5</v>
      </c>
      <c r="P234">
        <v>0</v>
      </c>
      <c r="Q234">
        <v>0</v>
      </c>
      <c r="R234">
        <v>0</v>
      </c>
      <c r="S234">
        <v>39</v>
      </c>
      <c r="T234">
        <v>55.71</v>
      </c>
      <c r="U234">
        <v>97.5</v>
      </c>
      <c r="V234">
        <v>1</v>
      </c>
      <c r="W234" t="s">
        <v>32</v>
      </c>
      <c r="X234" t="s">
        <v>153</v>
      </c>
      <c r="Y234" t="s">
        <v>154</v>
      </c>
      <c r="Z234">
        <v>1</v>
      </c>
      <c r="AA234">
        <v>1.43</v>
      </c>
      <c r="AB234">
        <v>2.56</v>
      </c>
      <c r="AC234">
        <v>2</v>
      </c>
      <c r="AD234" t="s">
        <v>35</v>
      </c>
      <c r="AE234" t="s">
        <v>36</v>
      </c>
      <c r="AF234" t="s">
        <v>37</v>
      </c>
      <c r="AG234">
        <v>15</v>
      </c>
      <c r="AH234">
        <v>21.43</v>
      </c>
      <c r="AI234">
        <v>38.46</v>
      </c>
      <c r="AJ234">
        <v>3</v>
      </c>
      <c r="AK234" t="s">
        <v>32</v>
      </c>
      <c r="AL234" t="s">
        <v>33</v>
      </c>
      <c r="AM234" t="s">
        <v>34</v>
      </c>
      <c r="AN234">
        <v>4</v>
      </c>
      <c r="AO234">
        <v>5.71</v>
      </c>
      <c r="AP234">
        <v>10.26</v>
      </c>
      <c r="AQ234">
        <v>4</v>
      </c>
      <c r="AR234" t="s">
        <v>32</v>
      </c>
      <c r="AS234" t="s">
        <v>155</v>
      </c>
      <c r="AT234" t="s">
        <v>156</v>
      </c>
      <c r="AU234">
        <v>0</v>
      </c>
      <c r="AV234">
        <v>0</v>
      </c>
      <c r="AW234">
        <v>0</v>
      </c>
      <c r="AX234">
        <v>5</v>
      </c>
      <c r="AY234" t="s">
        <v>35</v>
      </c>
      <c r="AZ234" t="s">
        <v>157</v>
      </c>
      <c r="BA234" t="s">
        <v>158</v>
      </c>
      <c r="BB234">
        <v>3</v>
      </c>
      <c r="BC234">
        <v>4.29</v>
      </c>
      <c r="BD234">
        <v>7.69</v>
      </c>
      <c r="BE234">
        <v>6</v>
      </c>
      <c r="BF234" t="s">
        <v>32</v>
      </c>
      <c r="BG234" t="s">
        <v>159</v>
      </c>
      <c r="BH234" t="s">
        <v>160</v>
      </c>
      <c r="BI234">
        <v>4</v>
      </c>
      <c r="BJ234">
        <v>5.71</v>
      </c>
      <c r="BK234">
        <v>10.26</v>
      </c>
      <c r="BL234">
        <v>7</v>
      </c>
      <c r="BM234" t="s">
        <v>32</v>
      </c>
      <c r="BN234" t="s">
        <v>161</v>
      </c>
      <c r="BO234" t="s">
        <v>162</v>
      </c>
      <c r="BP234">
        <v>0</v>
      </c>
      <c r="BQ234">
        <v>0</v>
      </c>
      <c r="BR234">
        <v>0</v>
      </c>
      <c r="BS234">
        <v>8</v>
      </c>
      <c r="BT234" t="s">
        <v>32</v>
      </c>
      <c r="BU234" t="s">
        <v>163</v>
      </c>
      <c r="BV234" t="s">
        <v>164</v>
      </c>
      <c r="BW234">
        <v>0</v>
      </c>
      <c r="BX234">
        <v>0</v>
      </c>
      <c r="BY234">
        <v>0</v>
      </c>
      <c r="BZ234">
        <v>9</v>
      </c>
      <c r="CA234" t="s">
        <v>32</v>
      </c>
      <c r="CB234" t="s">
        <v>165</v>
      </c>
      <c r="CC234" t="s">
        <v>166</v>
      </c>
      <c r="CD234">
        <v>0</v>
      </c>
      <c r="CE234">
        <v>0</v>
      </c>
      <c r="CF234">
        <v>0</v>
      </c>
      <c r="CG234">
        <v>10</v>
      </c>
      <c r="CH234" t="s">
        <v>32</v>
      </c>
      <c r="CI234" t="s">
        <v>167</v>
      </c>
      <c r="CJ234" t="s">
        <v>168</v>
      </c>
      <c r="CK234">
        <v>1</v>
      </c>
      <c r="CL234">
        <v>1.43</v>
      </c>
      <c r="CM234">
        <v>2.56</v>
      </c>
      <c r="CN234">
        <v>11</v>
      </c>
      <c r="CO234" t="s">
        <v>32</v>
      </c>
      <c r="CP234" t="s">
        <v>169</v>
      </c>
      <c r="CQ234" t="s">
        <v>168</v>
      </c>
      <c r="CR234">
        <v>11</v>
      </c>
      <c r="CS234">
        <v>15.71</v>
      </c>
      <c r="CT234">
        <v>28.21</v>
      </c>
    </row>
    <row r="235" spans="1:98" x14ac:dyDescent="0.15">
      <c r="A235" t="s">
        <v>28</v>
      </c>
      <c r="B235" t="s">
        <v>29</v>
      </c>
      <c r="C235">
        <v>3</v>
      </c>
      <c r="D235" t="s">
        <v>40</v>
      </c>
      <c r="E235">
        <v>58</v>
      </c>
      <c r="F235" t="s">
        <v>86</v>
      </c>
      <c r="G235">
        <v>1</v>
      </c>
      <c r="H235">
        <v>1224</v>
      </c>
      <c r="I235">
        <v>649</v>
      </c>
      <c r="J235">
        <v>53.02</v>
      </c>
      <c r="K235">
        <v>575</v>
      </c>
      <c r="L235">
        <v>46.98</v>
      </c>
      <c r="M235">
        <v>10</v>
      </c>
      <c r="N235">
        <v>0.82</v>
      </c>
      <c r="O235">
        <v>1.74</v>
      </c>
      <c r="P235">
        <v>5</v>
      </c>
      <c r="Q235">
        <v>0.41</v>
      </c>
      <c r="R235">
        <v>0.87</v>
      </c>
      <c r="S235">
        <v>560</v>
      </c>
      <c r="T235">
        <v>45.75</v>
      </c>
      <c r="U235">
        <v>97.39</v>
      </c>
      <c r="V235">
        <v>1</v>
      </c>
      <c r="W235" t="s">
        <v>32</v>
      </c>
      <c r="X235" t="s">
        <v>153</v>
      </c>
      <c r="Y235" t="s">
        <v>154</v>
      </c>
      <c r="Z235">
        <v>15</v>
      </c>
      <c r="AA235">
        <v>1.23</v>
      </c>
      <c r="AB235">
        <v>2.68</v>
      </c>
      <c r="AC235">
        <v>2</v>
      </c>
      <c r="AD235" t="s">
        <v>35</v>
      </c>
      <c r="AE235" t="s">
        <v>36</v>
      </c>
      <c r="AF235" t="s">
        <v>37</v>
      </c>
      <c r="AG235">
        <v>197</v>
      </c>
      <c r="AH235">
        <v>16.09</v>
      </c>
      <c r="AI235">
        <v>35.18</v>
      </c>
      <c r="AJ235">
        <v>3</v>
      </c>
      <c r="AK235" t="s">
        <v>32</v>
      </c>
      <c r="AL235" t="s">
        <v>33</v>
      </c>
      <c r="AM235" t="s">
        <v>34</v>
      </c>
      <c r="AN235">
        <v>81</v>
      </c>
      <c r="AO235">
        <v>6.62</v>
      </c>
      <c r="AP235">
        <v>14.46</v>
      </c>
      <c r="AQ235">
        <v>4</v>
      </c>
      <c r="AR235" t="s">
        <v>32</v>
      </c>
      <c r="AS235" t="s">
        <v>155</v>
      </c>
      <c r="AT235" t="s">
        <v>156</v>
      </c>
      <c r="AU235">
        <v>10</v>
      </c>
      <c r="AV235">
        <v>0.82</v>
      </c>
      <c r="AW235">
        <v>1.79</v>
      </c>
      <c r="AX235">
        <v>5</v>
      </c>
      <c r="AY235" t="s">
        <v>35</v>
      </c>
      <c r="AZ235" t="s">
        <v>157</v>
      </c>
      <c r="BA235" t="s">
        <v>158</v>
      </c>
      <c r="BB235">
        <v>2</v>
      </c>
      <c r="BC235">
        <v>0.16</v>
      </c>
      <c r="BD235">
        <v>0.36</v>
      </c>
      <c r="BE235">
        <v>6</v>
      </c>
      <c r="BF235" t="s">
        <v>32</v>
      </c>
      <c r="BG235" t="s">
        <v>159</v>
      </c>
      <c r="BH235" t="s">
        <v>160</v>
      </c>
      <c r="BI235">
        <v>1</v>
      </c>
      <c r="BJ235">
        <v>0.08</v>
      </c>
      <c r="BK235">
        <v>0.18</v>
      </c>
      <c r="BL235">
        <v>7</v>
      </c>
      <c r="BM235" t="s">
        <v>32</v>
      </c>
      <c r="BN235" t="s">
        <v>161</v>
      </c>
      <c r="BO235" t="s">
        <v>162</v>
      </c>
      <c r="BP235">
        <v>2</v>
      </c>
      <c r="BQ235">
        <v>0.16</v>
      </c>
      <c r="BR235">
        <v>0.36</v>
      </c>
      <c r="BS235">
        <v>8</v>
      </c>
      <c r="BT235" t="s">
        <v>32</v>
      </c>
      <c r="BU235" t="s">
        <v>163</v>
      </c>
      <c r="BV235" t="s">
        <v>164</v>
      </c>
      <c r="BW235">
        <v>5</v>
      </c>
      <c r="BX235">
        <v>0.41</v>
      </c>
      <c r="BY235">
        <v>0.89</v>
      </c>
      <c r="BZ235">
        <v>9</v>
      </c>
      <c r="CA235" t="s">
        <v>32</v>
      </c>
      <c r="CB235" t="s">
        <v>165</v>
      </c>
      <c r="CC235" t="s">
        <v>166</v>
      </c>
      <c r="CD235">
        <v>61</v>
      </c>
      <c r="CE235">
        <v>4.9800000000000004</v>
      </c>
      <c r="CF235">
        <v>10.89</v>
      </c>
      <c r="CG235">
        <v>10</v>
      </c>
      <c r="CH235" t="s">
        <v>32</v>
      </c>
      <c r="CI235" t="s">
        <v>167</v>
      </c>
      <c r="CJ235" t="s">
        <v>168</v>
      </c>
      <c r="CK235">
        <v>12</v>
      </c>
      <c r="CL235">
        <v>0.98</v>
      </c>
      <c r="CM235">
        <v>2.14</v>
      </c>
      <c r="CN235">
        <v>11</v>
      </c>
      <c r="CO235" t="s">
        <v>32</v>
      </c>
      <c r="CP235" t="s">
        <v>169</v>
      </c>
      <c r="CQ235" t="s">
        <v>168</v>
      </c>
      <c r="CR235">
        <v>174</v>
      </c>
      <c r="CS235">
        <v>14.22</v>
      </c>
      <c r="CT235">
        <v>31.07</v>
      </c>
    </row>
    <row r="236" spans="1:98" x14ac:dyDescent="0.15">
      <c r="A236" t="s">
        <v>28</v>
      </c>
      <c r="B236" t="s">
        <v>29</v>
      </c>
      <c r="C236">
        <v>3</v>
      </c>
      <c r="D236" t="s">
        <v>40</v>
      </c>
      <c r="E236">
        <v>58</v>
      </c>
      <c r="F236" t="s">
        <v>86</v>
      </c>
      <c r="G236">
        <v>2</v>
      </c>
      <c r="H236">
        <v>1044</v>
      </c>
      <c r="I236">
        <v>570</v>
      </c>
      <c r="J236">
        <v>54.6</v>
      </c>
      <c r="K236">
        <v>474</v>
      </c>
      <c r="L236">
        <v>45.4</v>
      </c>
      <c r="M236">
        <v>0</v>
      </c>
      <c r="N236">
        <v>0</v>
      </c>
      <c r="O236">
        <v>0</v>
      </c>
      <c r="P236">
        <v>19</v>
      </c>
      <c r="Q236">
        <v>1.82</v>
      </c>
      <c r="R236">
        <v>4.01</v>
      </c>
      <c r="S236">
        <v>455</v>
      </c>
      <c r="T236">
        <v>43.58</v>
      </c>
      <c r="U236">
        <v>95.99</v>
      </c>
      <c r="V236">
        <v>1</v>
      </c>
      <c r="W236" t="s">
        <v>32</v>
      </c>
      <c r="X236" t="s">
        <v>153</v>
      </c>
      <c r="Y236" t="s">
        <v>154</v>
      </c>
      <c r="Z236">
        <v>10</v>
      </c>
      <c r="AA236">
        <v>0.96</v>
      </c>
      <c r="AB236">
        <v>2.2000000000000002</v>
      </c>
      <c r="AC236">
        <v>2</v>
      </c>
      <c r="AD236" t="s">
        <v>35</v>
      </c>
      <c r="AE236" t="s">
        <v>36</v>
      </c>
      <c r="AF236" t="s">
        <v>37</v>
      </c>
      <c r="AG236">
        <v>164</v>
      </c>
      <c r="AH236">
        <v>15.71</v>
      </c>
      <c r="AI236">
        <v>36.04</v>
      </c>
      <c r="AJ236">
        <v>3</v>
      </c>
      <c r="AK236" t="s">
        <v>32</v>
      </c>
      <c r="AL236" t="s">
        <v>33</v>
      </c>
      <c r="AM236" t="s">
        <v>34</v>
      </c>
      <c r="AN236">
        <v>33</v>
      </c>
      <c r="AO236">
        <v>3.16</v>
      </c>
      <c r="AP236">
        <v>7.25</v>
      </c>
      <c r="AQ236">
        <v>4</v>
      </c>
      <c r="AR236" t="s">
        <v>32</v>
      </c>
      <c r="AS236" t="s">
        <v>155</v>
      </c>
      <c r="AT236" t="s">
        <v>156</v>
      </c>
      <c r="AU236">
        <v>5</v>
      </c>
      <c r="AV236">
        <v>0.48</v>
      </c>
      <c r="AW236">
        <v>1.1000000000000001</v>
      </c>
      <c r="AX236">
        <v>5</v>
      </c>
      <c r="AY236" t="s">
        <v>35</v>
      </c>
      <c r="AZ236" t="s">
        <v>157</v>
      </c>
      <c r="BA236" t="s">
        <v>158</v>
      </c>
      <c r="BB236">
        <v>7</v>
      </c>
      <c r="BC236">
        <v>0.67</v>
      </c>
      <c r="BD236">
        <v>1.54</v>
      </c>
      <c r="BE236">
        <v>6</v>
      </c>
      <c r="BF236" t="s">
        <v>32</v>
      </c>
      <c r="BG236" t="s">
        <v>159</v>
      </c>
      <c r="BH236" t="s">
        <v>160</v>
      </c>
      <c r="BI236">
        <v>5</v>
      </c>
      <c r="BJ236">
        <v>0.48</v>
      </c>
      <c r="BK236">
        <v>1.1000000000000001</v>
      </c>
      <c r="BL236">
        <v>7</v>
      </c>
      <c r="BM236" t="s">
        <v>32</v>
      </c>
      <c r="BN236" t="s">
        <v>161</v>
      </c>
      <c r="BO236" t="s">
        <v>162</v>
      </c>
      <c r="BP236">
        <v>1</v>
      </c>
      <c r="BQ236">
        <v>0.1</v>
      </c>
      <c r="BR236">
        <v>0.22</v>
      </c>
      <c r="BS236">
        <v>8</v>
      </c>
      <c r="BT236" t="s">
        <v>32</v>
      </c>
      <c r="BU236" t="s">
        <v>163</v>
      </c>
      <c r="BV236" t="s">
        <v>164</v>
      </c>
      <c r="BW236">
        <v>1</v>
      </c>
      <c r="BX236">
        <v>0.1</v>
      </c>
      <c r="BY236">
        <v>0.22</v>
      </c>
      <c r="BZ236">
        <v>9</v>
      </c>
      <c r="CA236" t="s">
        <v>32</v>
      </c>
      <c r="CB236" t="s">
        <v>165</v>
      </c>
      <c r="CC236" t="s">
        <v>166</v>
      </c>
      <c r="CD236">
        <v>25</v>
      </c>
      <c r="CE236">
        <v>2.39</v>
      </c>
      <c r="CF236">
        <v>5.49</v>
      </c>
      <c r="CG236">
        <v>10</v>
      </c>
      <c r="CH236" t="s">
        <v>32</v>
      </c>
      <c r="CI236" t="s">
        <v>167</v>
      </c>
      <c r="CJ236" t="s">
        <v>168</v>
      </c>
      <c r="CK236">
        <v>9</v>
      </c>
      <c r="CL236">
        <v>0.86</v>
      </c>
      <c r="CM236">
        <v>1.98</v>
      </c>
      <c r="CN236">
        <v>11</v>
      </c>
      <c r="CO236" t="s">
        <v>32</v>
      </c>
      <c r="CP236" t="s">
        <v>169</v>
      </c>
      <c r="CQ236" t="s">
        <v>168</v>
      </c>
      <c r="CR236">
        <v>195</v>
      </c>
      <c r="CS236">
        <v>18.68</v>
      </c>
      <c r="CT236">
        <v>42.86</v>
      </c>
    </row>
    <row r="237" spans="1:98" x14ac:dyDescent="0.15">
      <c r="A237" t="s">
        <v>28</v>
      </c>
      <c r="B237" t="s">
        <v>29</v>
      </c>
      <c r="C237">
        <v>3</v>
      </c>
      <c r="D237" t="s">
        <v>40</v>
      </c>
      <c r="E237">
        <v>58</v>
      </c>
      <c r="F237" t="s">
        <v>86</v>
      </c>
      <c r="G237">
        <v>3</v>
      </c>
      <c r="H237">
        <v>1170</v>
      </c>
      <c r="I237">
        <v>592</v>
      </c>
      <c r="J237">
        <v>50.6</v>
      </c>
      <c r="K237">
        <v>578</v>
      </c>
      <c r="L237">
        <v>49.4</v>
      </c>
      <c r="M237">
        <v>4</v>
      </c>
      <c r="N237">
        <v>0.34</v>
      </c>
      <c r="O237">
        <v>0.69</v>
      </c>
      <c r="P237">
        <v>14</v>
      </c>
      <c r="Q237">
        <v>1.2</v>
      </c>
      <c r="R237">
        <v>2.42</v>
      </c>
      <c r="S237">
        <v>560</v>
      </c>
      <c r="T237">
        <v>47.86</v>
      </c>
      <c r="U237">
        <v>96.89</v>
      </c>
      <c r="V237">
        <v>1</v>
      </c>
      <c r="W237" t="s">
        <v>32</v>
      </c>
      <c r="X237" t="s">
        <v>153</v>
      </c>
      <c r="Y237" t="s">
        <v>154</v>
      </c>
      <c r="Z237">
        <v>6</v>
      </c>
      <c r="AA237">
        <v>0.51</v>
      </c>
      <c r="AB237">
        <v>1.07</v>
      </c>
      <c r="AC237">
        <v>2</v>
      </c>
      <c r="AD237" t="s">
        <v>35</v>
      </c>
      <c r="AE237" t="s">
        <v>36</v>
      </c>
      <c r="AF237" t="s">
        <v>37</v>
      </c>
      <c r="AG237">
        <v>219</v>
      </c>
      <c r="AH237">
        <v>18.72</v>
      </c>
      <c r="AI237">
        <v>39.11</v>
      </c>
      <c r="AJ237">
        <v>3</v>
      </c>
      <c r="AK237" t="s">
        <v>32</v>
      </c>
      <c r="AL237" t="s">
        <v>33</v>
      </c>
      <c r="AM237" t="s">
        <v>34</v>
      </c>
      <c r="AN237">
        <v>49</v>
      </c>
      <c r="AO237">
        <v>4.1900000000000004</v>
      </c>
      <c r="AP237">
        <v>8.75</v>
      </c>
      <c r="AQ237">
        <v>4</v>
      </c>
      <c r="AR237" t="s">
        <v>32</v>
      </c>
      <c r="AS237" t="s">
        <v>155</v>
      </c>
      <c r="AT237" t="s">
        <v>156</v>
      </c>
      <c r="AU237">
        <v>10</v>
      </c>
      <c r="AV237">
        <v>0.85</v>
      </c>
      <c r="AW237">
        <v>1.79</v>
      </c>
      <c r="AX237">
        <v>5</v>
      </c>
      <c r="AY237" t="s">
        <v>35</v>
      </c>
      <c r="AZ237" t="s">
        <v>157</v>
      </c>
      <c r="BA237" t="s">
        <v>158</v>
      </c>
      <c r="BB237">
        <v>1</v>
      </c>
      <c r="BC237">
        <v>0.09</v>
      </c>
      <c r="BD237">
        <v>0.18</v>
      </c>
      <c r="BE237">
        <v>6</v>
      </c>
      <c r="BF237" t="s">
        <v>32</v>
      </c>
      <c r="BG237" t="s">
        <v>159</v>
      </c>
      <c r="BH237" t="s">
        <v>160</v>
      </c>
      <c r="BI237">
        <v>7</v>
      </c>
      <c r="BJ237">
        <v>0.6</v>
      </c>
      <c r="BK237">
        <v>1.25</v>
      </c>
      <c r="BL237">
        <v>7</v>
      </c>
      <c r="BM237" t="s">
        <v>32</v>
      </c>
      <c r="BN237" t="s">
        <v>161</v>
      </c>
      <c r="BO237" t="s">
        <v>162</v>
      </c>
      <c r="BP237">
        <v>0</v>
      </c>
      <c r="BQ237">
        <v>0</v>
      </c>
      <c r="BR237">
        <v>0</v>
      </c>
      <c r="BS237">
        <v>8</v>
      </c>
      <c r="BT237" t="s">
        <v>32</v>
      </c>
      <c r="BU237" t="s">
        <v>163</v>
      </c>
      <c r="BV237" t="s">
        <v>164</v>
      </c>
      <c r="BW237">
        <v>3</v>
      </c>
      <c r="BX237">
        <v>0.26</v>
      </c>
      <c r="BY237">
        <v>0.54</v>
      </c>
      <c r="BZ237">
        <v>9</v>
      </c>
      <c r="CA237" t="s">
        <v>32</v>
      </c>
      <c r="CB237" t="s">
        <v>165</v>
      </c>
      <c r="CC237" t="s">
        <v>166</v>
      </c>
      <c r="CD237">
        <v>32</v>
      </c>
      <c r="CE237">
        <v>2.74</v>
      </c>
      <c r="CF237">
        <v>5.71</v>
      </c>
      <c r="CG237">
        <v>10</v>
      </c>
      <c r="CH237" t="s">
        <v>32</v>
      </c>
      <c r="CI237" t="s">
        <v>167</v>
      </c>
      <c r="CJ237" t="s">
        <v>168</v>
      </c>
      <c r="CK237">
        <v>2</v>
      </c>
      <c r="CL237">
        <v>0.17</v>
      </c>
      <c r="CM237">
        <v>0.36</v>
      </c>
      <c r="CN237">
        <v>11</v>
      </c>
      <c r="CO237" t="s">
        <v>32</v>
      </c>
      <c r="CP237" t="s">
        <v>169</v>
      </c>
      <c r="CQ237" t="s">
        <v>168</v>
      </c>
      <c r="CR237">
        <v>231</v>
      </c>
      <c r="CS237">
        <v>19.739999999999998</v>
      </c>
      <c r="CT237">
        <v>41.25</v>
      </c>
    </row>
  </sheetData>
  <pageMargins left="0.78749999999999998" right="0.78749999999999998" top="1.0249999999999999" bottom="1.0249999999999999" header="0.78749999999999998" footer="0.78749999999999998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301"/>
  <sheetViews>
    <sheetView tabSelected="1" topLeftCell="C1" zoomScale="90" zoomScaleNormal="90" zoomScalePageLayoutView="90" workbookViewId="0">
      <selection activeCell="V7" sqref="V7"/>
    </sheetView>
  </sheetViews>
  <sheetFormatPr baseColWidth="10" defaultRowHeight="13" x14ac:dyDescent="0.15"/>
  <cols>
    <col min="1" max="2" width="8.5" hidden="1" customWidth="1"/>
    <col min="3" max="3" width="19" customWidth="1"/>
    <col min="4" max="4" width="8.1640625" style="73" customWidth="1"/>
    <col min="5" max="6" width="8.6640625" customWidth="1"/>
    <col min="7" max="7" width="11" customWidth="1"/>
    <col min="8" max="8" width="11.5" customWidth="1"/>
    <col min="9" max="9" width="9.1640625" customWidth="1"/>
    <col min="10" max="10" width="11.5" customWidth="1"/>
    <col min="11" max="11" width="8.5" customWidth="1"/>
    <col min="12" max="12" width="9.33203125" customWidth="1"/>
    <col min="13" max="16" width="11" customWidth="1"/>
    <col min="17" max="18" width="0" hidden="1" customWidth="1"/>
  </cols>
  <sheetData>
    <row r="1" spans="1:17" ht="20" x14ac:dyDescent="0.2">
      <c r="C1" s="72" t="s">
        <v>170</v>
      </c>
      <c r="F1" s="74" t="s">
        <v>171</v>
      </c>
    </row>
    <row r="2" spans="1:17" ht="14" thickBot="1" x14ac:dyDescent="0.2">
      <c r="C2" s="75" t="s">
        <v>172</v>
      </c>
    </row>
    <row r="3" spans="1:17" s="73" customFormat="1" ht="25.5" customHeight="1" x14ac:dyDescent="0.15">
      <c r="C3" s="76">
        <f ca="1">NOW()</f>
        <v>42862.331510069445</v>
      </c>
      <c r="M3" s="181" t="s">
        <v>34</v>
      </c>
      <c r="N3" s="182" t="s">
        <v>33</v>
      </c>
      <c r="O3" s="181" t="s">
        <v>37</v>
      </c>
      <c r="P3" s="183" t="s">
        <v>36</v>
      </c>
    </row>
    <row r="4" spans="1:17" ht="25" thickBot="1" x14ac:dyDescent="0.2">
      <c r="A4" s="77" t="s">
        <v>173</v>
      </c>
      <c r="B4" s="77" t="s">
        <v>174</v>
      </c>
      <c r="C4" s="78" t="s">
        <v>175</v>
      </c>
      <c r="D4" s="79" t="s">
        <v>176</v>
      </c>
      <c r="E4" s="78" t="s">
        <v>7</v>
      </c>
      <c r="F4" s="78" t="s">
        <v>177</v>
      </c>
      <c r="G4" s="78" t="s">
        <v>10</v>
      </c>
      <c r="H4" s="78" t="s">
        <v>178</v>
      </c>
      <c r="I4" s="78" t="s">
        <v>12</v>
      </c>
      <c r="J4" s="78" t="s">
        <v>148</v>
      </c>
      <c r="K4" s="78" t="s">
        <v>15</v>
      </c>
      <c r="L4" s="78" t="s">
        <v>18</v>
      </c>
      <c r="M4" s="184" t="s">
        <v>25</v>
      </c>
      <c r="N4" s="186" t="s">
        <v>27</v>
      </c>
      <c r="O4" s="184" t="s">
        <v>25</v>
      </c>
      <c r="P4" s="185" t="s">
        <v>27</v>
      </c>
    </row>
    <row r="5" spans="1:17" s="112" customFormat="1" ht="15" x14ac:dyDescent="0.2">
      <c r="A5" s="121">
        <v>1</v>
      </c>
      <c r="B5" s="122" t="s">
        <v>179</v>
      </c>
      <c r="C5" s="125" t="s">
        <v>119</v>
      </c>
      <c r="D5" s="126"/>
      <c r="E5" s="127">
        <f>SUM(E6:E7)</f>
        <v>663</v>
      </c>
      <c r="F5" s="128">
        <f>SUM(F6:F7)</f>
        <v>424</v>
      </c>
      <c r="G5" s="128">
        <f>SUM(G6:G7)</f>
        <v>239</v>
      </c>
      <c r="H5" s="129">
        <f t="shared" ref="H5:H26" si="0">G5/E5</f>
        <v>0.36048265460030166</v>
      </c>
      <c r="I5" s="128">
        <f>SUM(I6:I7)</f>
        <v>13</v>
      </c>
      <c r="J5" s="130">
        <f t="shared" ref="J5:J26" si="1">I5/E5</f>
        <v>1.9607843137254902E-2</v>
      </c>
      <c r="K5" s="128">
        <f>SUM(K6:K7)</f>
        <v>1</v>
      </c>
      <c r="L5" s="131">
        <f>SUM(L6:L7)</f>
        <v>225</v>
      </c>
      <c r="M5" s="125">
        <f>SUM(M6:M7)</f>
        <v>111</v>
      </c>
      <c r="N5" s="152">
        <f>M5/L5</f>
        <v>0.49333333333333335</v>
      </c>
      <c r="O5" s="125">
        <f>SUM(O6:O7)</f>
        <v>114</v>
      </c>
      <c r="P5" s="152">
        <f>O5/$L5</f>
        <v>0.50666666666666671</v>
      </c>
      <c r="Q5" s="112">
        <f t="shared" ref="Q5:Q68" si="2">IF(AND(NOT(ISBLANK($L5)),NOT(ISBLANK($D5))),$E5,0)</f>
        <v>0</v>
      </c>
    </row>
    <row r="6" spans="1:17" s="80" customFormat="1" ht="15" x14ac:dyDescent="0.2">
      <c r="B6" s="81"/>
      <c r="C6" s="132" t="s">
        <v>31</v>
      </c>
      <c r="D6" s="133">
        <v>1</v>
      </c>
      <c r="E6" s="134">
        <f>Data!H2</f>
        <v>410</v>
      </c>
      <c r="F6" s="134">
        <f>Data!I2</f>
        <v>266</v>
      </c>
      <c r="G6" s="134">
        <f>Data!K2</f>
        <v>144</v>
      </c>
      <c r="H6" s="135">
        <f t="shared" si="0"/>
        <v>0.35121951219512193</v>
      </c>
      <c r="I6" s="134">
        <f>Data!M2</f>
        <v>3</v>
      </c>
      <c r="J6" s="135">
        <f t="shared" si="1"/>
        <v>7.3170731707317077E-3</v>
      </c>
      <c r="K6" s="134">
        <f>Data!P2</f>
        <v>1</v>
      </c>
      <c r="L6" s="136">
        <f>Data!S2</f>
        <v>140</v>
      </c>
      <c r="M6" s="132">
        <f>Data!Z2</f>
        <v>67</v>
      </c>
      <c r="N6" s="137">
        <f>M6/L6</f>
        <v>0.47857142857142859</v>
      </c>
      <c r="O6" s="132">
        <f>Data!AG2</f>
        <v>73</v>
      </c>
      <c r="P6" s="150">
        <f>O6/L6</f>
        <v>0.52142857142857146</v>
      </c>
      <c r="Q6" s="80">
        <f t="shared" si="2"/>
        <v>410</v>
      </c>
    </row>
    <row r="7" spans="1:17" s="80" customFormat="1" ht="15" x14ac:dyDescent="0.2">
      <c r="B7" s="81"/>
      <c r="C7" s="132" t="s">
        <v>180</v>
      </c>
      <c r="D7" s="133">
        <v>2</v>
      </c>
      <c r="E7" s="134">
        <f>Data!H3</f>
        <v>253</v>
      </c>
      <c r="F7" s="134">
        <f>Data!I3</f>
        <v>158</v>
      </c>
      <c r="G7" s="134">
        <f>Data!K3</f>
        <v>95</v>
      </c>
      <c r="H7" s="135">
        <f t="shared" si="0"/>
        <v>0.37549407114624506</v>
      </c>
      <c r="I7" s="134">
        <f>Data!M3</f>
        <v>10</v>
      </c>
      <c r="J7" s="135">
        <f t="shared" si="1"/>
        <v>3.9525691699604744E-2</v>
      </c>
      <c r="K7" s="134">
        <f>Data!P3</f>
        <v>0</v>
      </c>
      <c r="L7" s="136">
        <f>Data!S3</f>
        <v>85</v>
      </c>
      <c r="M7" s="132">
        <f>Data!Z3</f>
        <v>44</v>
      </c>
      <c r="N7" s="137">
        <f>M7/L7</f>
        <v>0.51764705882352946</v>
      </c>
      <c r="O7" s="132">
        <f>Data!AG3</f>
        <v>41</v>
      </c>
      <c r="P7" s="150">
        <f>O7/L7</f>
        <v>0.4823529411764706</v>
      </c>
      <c r="Q7" s="80">
        <f t="shared" si="2"/>
        <v>253</v>
      </c>
    </row>
    <row r="8" spans="1:17" s="112" customFormat="1" ht="15" x14ac:dyDescent="0.2">
      <c r="A8" s="121">
        <v>1</v>
      </c>
      <c r="B8" s="122" t="s">
        <v>181</v>
      </c>
      <c r="C8" s="138" t="s">
        <v>93</v>
      </c>
      <c r="D8" s="139"/>
      <c r="E8" s="140">
        <f>SUM(E9:E14)</f>
        <v>7593</v>
      </c>
      <c r="F8" s="141">
        <f t="shared" ref="F8:K8" si="3">SUM(F9:F14)</f>
        <v>3900</v>
      </c>
      <c r="G8" s="141">
        <f t="shared" si="3"/>
        <v>3693</v>
      </c>
      <c r="H8" s="142">
        <f t="shared" si="0"/>
        <v>0.4863690241011458</v>
      </c>
      <c r="I8" s="141">
        <f>SUM(I9:I14)</f>
        <v>206</v>
      </c>
      <c r="J8" s="143">
        <f t="shared" si="1"/>
        <v>2.7130251547477939E-2</v>
      </c>
      <c r="K8" s="141">
        <f t="shared" si="3"/>
        <v>83</v>
      </c>
      <c r="L8" s="144">
        <f>SUM(L9:L14)</f>
        <v>3404</v>
      </c>
      <c r="M8" s="138">
        <f>SUM(M9:M14)</f>
        <v>1915</v>
      </c>
      <c r="N8" s="151">
        <f>M8/$L8</f>
        <v>0.56257344300822565</v>
      </c>
      <c r="O8" s="138">
        <f>SUM(O9:O14)</f>
        <v>1489</v>
      </c>
      <c r="P8" s="151">
        <f>O8/$L8</f>
        <v>0.43742655699177441</v>
      </c>
      <c r="Q8" s="112">
        <f t="shared" si="2"/>
        <v>0</v>
      </c>
    </row>
    <row r="9" spans="1:17" s="80" customFormat="1" ht="15" x14ac:dyDescent="0.2">
      <c r="B9" s="81"/>
      <c r="C9" s="132" t="s">
        <v>38</v>
      </c>
      <c r="D9" s="133">
        <v>1</v>
      </c>
      <c r="E9" s="134">
        <f>Data!H4</f>
        <v>1167</v>
      </c>
      <c r="F9" s="134">
        <f>Data!I4</f>
        <v>577</v>
      </c>
      <c r="G9" s="134">
        <f>Data!K4</f>
        <v>590</v>
      </c>
      <c r="H9" s="135">
        <f t="shared" si="0"/>
        <v>0.50556983718937443</v>
      </c>
      <c r="I9" s="134">
        <f>Data!M4</f>
        <v>37</v>
      </c>
      <c r="J9" s="135">
        <f t="shared" si="1"/>
        <v>3.1705227077977724E-2</v>
      </c>
      <c r="K9" s="134">
        <f>Data!P4</f>
        <v>15</v>
      </c>
      <c r="L9" s="136">
        <f>Data!S4</f>
        <v>538</v>
      </c>
      <c r="M9" s="132">
        <f>Data!Z4</f>
        <v>332</v>
      </c>
      <c r="N9" s="150">
        <f t="shared" ref="N9:N14" si="4">M9/L9</f>
        <v>0.61710037174721188</v>
      </c>
      <c r="O9" s="132">
        <f>Data!AG4</f>
        <v>206</v>
      </c>
      <c r="P9" s="150">
        <f t="shared" ref="P9:P14" si="5">O9/L9</f>
        <v>0.38289962825278812</v>
      </c>
      <c r="Q9" s="80">
        <f t="shared" si="2"/>
        <v>1167</v>
      </c>
    </row>
    <row r="10" spans="1:17" s="80" customFormat="1" ht="15" x14ac:dyDescent="0.2">
      <c r="B10" s="81"/>
      <c r="C10" s="132" t="s">
        <v>38</v>
      </c>
      <c r="D10" s="133">
        <v>2</v>
      </c>
      <c r="E10" s="134">
        <f>Data!H5</f>
        <v>1408</v>
      </c>
      <c r="F10" s="134">
        <f>Data!I5</f>
        <v>684</v>
      </c>
      <c r="G10" s="134">
        <f>Data!K5</f>
        <v>724</v>
      </c>
      <c r="H10" s="135">
        <f t="shared" si="0"/>
        <v>0.51420454545454541</v>
      </c>
      <c r="I10" s="134">
        <f>Data!M5</f>
        <v>45</v>
      </c>
      <c r="J10" s="135">
        <f t="shared" si="1"/>
        <v>3.1960227272727272E-2</v>
      </c>
      <c r="K10" s="134">
        <f>Data!P5</f>
        <v>19</v>
      </c>
      <c r="L10" s="136">
        <f>Data!S5</f>
        <v>660</v>
      </c>
      <c r="M10" s="132">
        <f>Data!Z5</f>
        <v>363</v>
      </c>
      <c r="N10" s="150">
        <f t="shared" si="4"/>
        <v>0.55000000000000004</v>
      </c>
      <c r="O10" s="132">
        <f>Data!AG5</f>
        <v>297</v>
      </c>
      <c r="P10" s="150">
        <f t="shared" si="5"/>
        <v>0.45</v>
      </c>
      <c r="Q10" s="80">
        <f t="shared" si="2"/>
        <v>1408</v>
      </c>
    </row>
    <row r="11" spans="1:17" s="80" customFormat="1" ht="15" x14ac:dyDescent="0.2">
      <c r="B11" s="81"/>
      <c r="C11" s="132" t="s">
        <v>38</v>
      </c>
      <c r="D11" s="133">
        <v>3</v>
      </c>
      <c r="E11" s="134">
        <f>Data!H6</f>
        <v>993</v>
      </c>
      <c r="F11" s="134">
        <f>Data!I6</f>
        <v>561</v>
      </c>
      <c r="G11" s="134">
        <f>Data!K6</f>
        <v>432</v>
      </c>
      <c r="H11" s="135">
        <f t="shared" si="0"/>
        <v>0.43504531722054379</v>
      </c>
      <c r="I11" s="134">
        <f>Data!M6</f>
        <v>12</v>
      </c>
      <c r="J11" s="135">
        <f t="shared" si="1"/>
        <v>1.2084592145015106E-2</v>
      </c>
      <c r="K11" s="134">
        <f>Data!P6</f>
        <v>11</v>
      </c>
      <c r="L11" s="136">
        <f>Data!S6</f>
        <v>409</v>
      </c>
      <c r="M11" s="132">
        <f>Data!Z6</f>
        <v>180</v>
      </c>
      <c r="N11" s="150">
        <f t="shared" si="4"/>
        <v>0.44009779951100242</v>
      </c>
      <c r="O11" s="132">
        <f>Data!AG6</f>
        <v>229</v>
      </c>
      <c r="P11" s="150">
        <f t="shared" si="5"/>
        <v>0.55990220048899753</v>
      </c>
      <c r="Q11" s="80">
        <f t="shared" si="2"/>
        <v>993</v>
      </c>
    </row>
    <row r="12" spans="1:17" s="80" customFormat="1" ht="15" x14ac:dyDescent="0.2">
      <c r="B12" s="81"/>
      <c r="C12" s="132" t="s">
        <v>38</v>
      </c>
      <c r="D12" s="133">
        <v>4</v>
      </c>
      <c r="E12" s="134">
        <f>Data!H7</f>
        <v>1103</v>
      </c>
      <c r="F12" s="134">
        <f>Data!I7</f>
        <v>492</v>
      </c>
      <c r="G12" s="134">
        <f>Data!K7</f>
        <v>611</v>
      </c>
      <c r="H12" s="135">
        <f t="shared" si="0"/>
        <v>0.55394378966455127</v>
      </c>
      <c r="I12" s="134">
        <f>Data!M7</f>
        <v>37</v>
      </c>
      <c r="J12" s="135">
        <f t="shared" si="1"/>
        <v>3.3544877606527655E-2</v>
      </c>
      <c r="K12" s="134">
        <f>Data!P7</f>
        <v>11</v>
      </c>
      <c r="L12" s="136">
        <f>Data!S7</f>
        <v>563</v>
      </c>
      <c r="M12" s="132">
        <f>Data!Z7</f>
        <v>341</v>
      </c>
      <c r="N12" s="150">
        <f t="shared" si="4"/>
        <v>0.60568383658969804</v>
      </c>
      <c r="O12" s="132">
        <f>Data!AG7</f>
        <v>222</v>
      </c>
      <c r="P12" s="150">
        <f t="shared" si="5"/>
        <v>0.39431616341030196</v>
      </c>
      <c r="Q12" s="80">
        <f t="shared" si="2"/>
        <v>1103</v>
      </c>
    </row>
    <row r="13" spans="1:17" s="80" customFormat="1" ht="15" x14ac:dyDescent="0.2">
      <c r="B13" s="81"/>
      <c r="C13" s="132" t="s">
        <v>38</v>
      </c>
      <c r="D13" s="133">
        <v>5</v>
      </c>
      <c r="E13" s="134">
        <f>Data!H8</f>
        <v>1690</v>
      </c>
      <c r="F13" s="134">
        <f>Data!I8</f>
        <v>963</v>
      </c>
      <c r="G13" s="134">
        <f>Data!K8</f>
        <v>727</v>
      </c>
      <c r="H13" s="135">
        <f t="shared" si="0"/>
        <v>0.4301775147928994</v>
      </c>
      <c r="I13" s="134">
        <f>Data!M8</f>
        <v>42</v>
      </c>
      <c r="J13" s="135">
        <f t="shared" si="1"/>
        <v>2.4852071005917159E-2</v>
      </c>
      <c r="K13" s="134">
        <f>Data!P8</f>
        <v>16</v>
      </c>
      <c r="L13" s="136">
        <f>Data!S8</f>
        <v>669</v>
      </c>
      <c r="M13" s="132">
        <f>Data!Z8</f>
        <v>376</v>
      </c>
      <c r="N13" s="150">
        <f t="shared" si="4"/>
        <v>0.56203288490284009</v>
      </c>
      <c r="O13" s="132">
        <f>Data!AG8</f>
        <v>293</v>
      </c>
      <c r="P13" s="150">
        <f t="shared" si="5"/>
        <v>0.43796711509715996</v>
      </c>
      <c r="Q13" s="80">
        <f t="shared" si="2"/>
        <v>1690</v>
      </c>
    </row>
    <row r="14" spans="1:17" s="80" customFormat="1" ht="15" x14ac:dyDescent="0.2">
      <c r="B14" s="81"/>
      <c r="C14" s="132" t="s">
        <v>38</v>
      </c>
      <c r="D14" s="133">
        <v>6</v>
      </c>
      <c r="E14" s="134">
        <f>Data!H9</f>
        <v>1232</v>
      </c>
      <c r="F14" s="134">
        <f>Data!I9</f>
        <v>623</v>
      </c>
      <c r="G14" s="134">
        <f>Data!K9</f>
        <v>609</v>
      </c>
      <c r="H14" s="135">
        <f t="shared" si="0"/>
        <v>0.49431818181818182</v>
      </c>
      <c r="I14" s="134">
        <f>Data!M9</f>
        <v>33</v>
      </c>
      <c r="J14" s="135">
        <f t="shared" si="1"/>
        <v>2.6785714285714284E-2</v>
      </c>
      <c r="K14" s="134">
        <f>Data!P9</f>
        <v>11</v>
      </c>
      <c r="L14" s="136">
        <f>Data!S9</f>
        <v>565</v>
      </c>
      <c r="M14" s="132">
        <f>Data!Z9</f>
        <v>323</v>
      </c>
      <c r="N14" s="150">
        <f t="shared" si="4"/>
        <v>0.57168141592920352</v>
      </c>
      <c r="O14" s="132">
        <f>Data!AG9</f>
        <v>242</v>
      </c>
      <c r="P14" s="150">
        <f t="shared" si="5"/>
        <v>0.42831858407079648</v>
      </c>
      <c r="Q14" s="80">
        <f t="shared" si="2"/>
        <v>1232</v>
      </c>
    </row>
    <row r="15" spans="1:17" s="112" customFormat="1" ht="15" x14ac:dyDescent="0.2">
      <c r="A15" s="121">
        <v>1</v>
      </c>
      <c r="B15" s="122" t="s">
        <v>179</v>
      </c>
      <c r="C15" s="138" t="s">
        <v>114</v>
      </c>
      <c r="D15" s="139"/>
      <c r="E15" s="140">
        <f>SUM(E16:E18)</f>
        <v>1519</v>
      </c>
      <c r="F15" s="141">
        <f t="shared" ref="F15:K15" si="6">SUM(F16:F18)</f>
        <v>851</v>
      </c>
      <c r="G15" s="141">
        <f t="shared" si="6"/>
        <v>668</v>
      </c>
      <c r="H15" s="142">
        <f t="shared" si="0"/>
        <v>0.43976300197498353</v>
      </c>
      <c r="I15" s="141">
        <f>SUM(I16:I18)</f>
        <v>20</v>
      </c>
      <c r="J15" s="143">
        <f t="shared" si="1"/>
        <v>1.3166556945358789E-2</v>
      </c>
      <c r="K15" s="141">
        <f t="shared" si="6"/>
        <v>12</v>
      </c>
      <c r="L15" s="144">
        <f>SUM(L16:L18)</f>
        <v>636</v>
      </c>
      <c r="M15" s="138">
        <f>SUM(M16:M18)</f>
        <v>416</v>
      </c>
      <c r="N15" s="151">
        <f>M15/$L15</f>
        <v>0.65408805031446537</v>
      </c>
      <c r="O15" s="138">
        <f>SUM(O16:O18)</f>
        <v>220</v>
      </c>
      <c r="P15" s="151">
        <f>O15/$L15</f>
        <v>0.34591194968553457</v>
      </c>
      <c r="Q15" s="112">
        <f t="shared" si="2"/>
        <v>0</v>
      </c>
    </row>
    <row r="16" spans="1:17" s="80" customFormat="1" ht="19" x14ac:dyDescent="0.35">
      <c r="B16" s="81"/>
      <c r="C16" s="132" t="s">
        <v>39</v>
      </c>
      <c r="D16" s="133">
        <v>1</v>
      </c>
      <c r="E16" s="134">
        <f>Data!H10</f>
        <v>671</v>
      </c>
      <c r="F16" s="134">
        <f>Data!I10</f>
        <v>394</v>
      </c>
      <c r="G16" s="134">
        <f>Data!K10</f>
        <v>277</v>
      </c>
      <c r="H16" s="113">
        <f t="shared" si="0"/>
        <v>0.4128166915052161</v>
      </c>
      <c r="I16" s="134">
        <f>Data!M10</f>
        <v>17</v>
      </c>
      <c r="J16" s="113">
        <f t="shared" si="1"/>
        <v>2.533532041728763E-2</v>
      </c>
      <c r="K16" s="134">
        <f>Data!P10</f>
        <v>2</v>
      </c>
      <c r="L16" s="136">
        <f>Data!S10</f>
        <v>258</v>
      </c>
      <c r="M16" s="132">
        <f>Data!Z10</f>
        <v>152</v>
      </c>
      <c r="N16" s="150">
        <f>M16/L16</f>
        <v>0.58914728682170547</v>
      </c>
      <c r="O16" s="132">
        <f>Data!AG10</f>
        <v>106</v>
      </c>
      <c r="P16" s="150">
        <f>O16/L16</f>
        <v>0.41085271317829458</v>
      </c>
      <c r="Q16" s="80">
        <f t="shared" si="2"/>
        <v>671</v>
      </c>
    </row>
    <row r="17" spans="1:17" s="80" customFormat="1" ht="19" x14ac:dyDescent="0.35">
      <c r="B17" s="81"/>
      <c r="C17" s="132" t="s">
        <v>182</v>
      </c>
      <c r="D17" s="133">
        <v>2</v>
      </c>
      <c r="E17" s="134">
        <f>Data!H11</f>
        <v>401</v>
      </c>
      <c r="F17" s="134">
        <f>Data!I11</f>
        <v>181</v>
      </c>
      <c r="G17" s="134">
        <f>Data!K11</f>
        <v>220</v>
      </c>
      <c r="H17" s="113">
        <f t="shared" si="0"/>
        <v>0.54862842892768082</v>
      </c>
      <c r="I17" s="134">
        <f>Data!M11</f>
        <v>3</v>
      </c>
      <c r="J17" s="113">
        <f t="shared" si="1"/>
        <v>7.481296758104738E-3</v>
      </c>
      <c r="K17" s="134">
        <f>Data!P11</f>
        <v>6</v>
      </c>
      <c r="L17" s="136">
        <f>Data!S11</f>
        <v>211</v>
      </c>
      <c r="M17" s="132">
        <f>Data!Z11</f>
        <v>136</v>
      </c>
      <c r="N17" s="150">
        <f>M17/L17</f>
        <v>0.64454976303317535</v>
      </c>
      <c r="O17" s="132">
        <f>Data!AG11</f>
        <v>75</v>
      </c>
      <c r="P17" s="150">
        <f>O17/L17</f>
        <v>0.35545023696682465</v>
      </c>
      <c r="Q17" s="80">
        <f t="shared" si="2"/>
        <v>401</v>
      </c>
    </row>
    <row r="18" spans="1:17" s="80" customFormat="1" ht="19" x14ac:dyDescent="0.35">
      <c r="B18" s="81"/>
      <c r="C18" s="132" t="s">
        <v>183</v>
      </c>
      <c r="D18" s="133">
        <v>3</v>
      </c>
      <c r="E18" s="134">
        <f>Data!H12</f>
        <v>447</v>
      </c>
      <c r="F18" s="134">
        <f>Data!I12</f>
        <v>276</v>
      </c>
      <c r="G18" s="134">
        <f>Data!K12</f>
        <v>171</v>
      </c>
      <c r="H18" s="113">
        <f t="shared" si="0"/>
        <v>0.3825503355704698</v>
      </c>
      <c r="I18" s="134">
        <f>Data!M12</f>
        <v>0</v>
      </c>
      <c r="J18" s="113">
        <f t="shared" si="1"/>
        <v>0</v>
      </c>
      <c r="K18" s="134">
        <f>Data!P12</f>
        <v>4</v>
      </c>
      <c r="L18" s="136">
        <f>Data!S12</f>
        <v>167</v>
      </c>
      <c r="M18" s="132">
        <f>Data!Z12</f>
        <v>128</v>
      </c>
      <c r="N18" s="150">
        <f>M18/L18</f>
        <v>0.76646706586826352</v>
      </c>
      <c r="O18" s="132">
        <f>Data!AG12</f>
        <v>39</v>
      </c>
      <c r="P18" s="150">
        <f>O18/L18</f>
        <v>0.23353293413173654</v>
      </c>
      <c r="Q18" s="80">
        <f t="shared" si="2"/>
        <v>447</v>
      </c>
    </row>
    <row r="19" spans="1:17" s="112" customFormat="1" ht="15" x14ac:dyDescent="0.2">
      <c r="A19" s="121">
        <v>3</v>
      </c>
      <c r="B19" s="122" t="s">
        <v>184</v>
      </c>
      <c r="C19" s="138" t="s">
        <v>107</v>
      </c>
      <c r="D19" s="139"/>
      <c r="E19" s="140">
        <f>SUM(E20:E24)</f>
        <v>6739</v>
      </c>
      <c r="F19" s="141">
        <f t="shared" ref="F19:M19" si="7">SUM(F20:F24)</f>
        <v>3973</v>
      </c>
      <c r="G19" s="141">
        <f t="shared" si="7"/>
        <v>2766</v>
      </c>
      <c r="H19" s="142">
        <f t="shared" si="0"/>
        <v>0.41044665380620271</v>
      </c>
      <c r="I19" s="141">
        <f t="shared" si="7"/>
        <v>75</v>
      </c>
      <c r="J19" s="143">
        <f t="shared" si="1"/>
        <v>1.1129247662857991E-2</v>
      </c>
      <c r="K19" s="141">
        <f t="shared" si="7"/>
        <v>52</v>
      </c>
      <c r="L19" s="144">
        <f t="shared" si="7"/>
        <v>2639</v>
      </c>
      <c r="M19" s="141">
        <f t="shared" si="7"/>
        <v>1643</v>
      </c>
      <c r="N19" s="151">
        <f>M19/$L19</f>
        <v>0.62258431223948463</v>
      </c>
      <c r="O19" s="141">
        <f>SUM(O20:O24)</f>
        <v>996</v>
      </c>
      <c r="P19" s="151">
        <f>O19/$L19</f>
        <v>0.37741568776051537</v>
      </c>
      <c r="Q19" s="112">
        <f t="shared" si="2"/>
        <v>0</v>
      </c>
    </row>
    <row r="20" spans="1:17" s="80" customFormat="1" ht="19" x14ac:dyDescent="0.35">
      <c r="B20" s="81"/>
      <c r="C20" s="132" t="s">
        <v>185</v>
      </c>
      <c r="D20" s="133">
        <v>1</v>
      </c>
      <c r="E20" s="134">
        <f>Data!H13</f>
        <v>1393</v>
      </c>
      <c r="F20" s="134">
        <f>Data!I13</f>
        <v>836</v>
      </c>
      <c r="G20" s="134">
        <f>Data!K13</f>
        <v>557</v>
      </c>
      <c r="H20" s="113">
        <f t="shared" si="0"/>
        <v>0.39985642498205315</v>
      </c>
      <c r="I20" s="134">
        <f>Data!M13</f>
        <v>20</v>
      </c>
      <c r="J20" s="113">
        <f t="shared" si="1"/>
        <v>1.4357501794687724E-2</v>
      </c>
      <c r="K20" s="134">
        <f>Data!P13</f>
        <v>12</v>
      </c>
      <c r="L20" s="136">
        <f>Data!S13</f>
        <v>525</v>
      </c>
      <c r="M20" s="132">
        <f>Data!Z13</f>
        <v>312</v>
      </c>
      <c r="N20" s="150">
        <f>M20/L20</f>
        <v>0.59428571428571431</v>
      </c>
      <c r="O20" s="132">
        <f>Data!AG13</f>
        <v>213</v>
      </c>
      <c r="P20" s="150">
        <f>O20/L20</f>
        <v>0.40571428571428569</v>
      </c>
      <c r="Q20" s="80">
        <f t="shared" si="2"/>
        <v>1393</v>
      </c>
    </row>
    <row r="21" spans="1:17" s="80" customFormat="1" ht="19" x14ac:dyDescent="0.35">
      <c r="B21" s="81"/>
      <c r="C21" s="132" t="s">
        <v>186</v>
      </c>
      <c r="D21" s="133">
        <v>2</v>
      </c>
      <c r="E21" s="134">
        <f>Data!H14</f>
        <v>1607</v>
      </c>
      <c r="F21" s="134">
        <f>Data!I14</f>
        <v>907</v>
      </c>
      <c r="G21" s="134">
        <f>Data!K14</f>
        <v>700</v>
      </c>
      <c r="H21" s="113">
        <f t="shared" si="0"/>
        <v>0.43559427504667081</v>
      </c>
      <c r="I21" s="134">
        <f>Data!M14</f>
        <v>13</v>
      </c>
      <c r="J21" s="113">
        <f t="shared" si="1"/>
        <v>8.0896079651524583E-3</v>
      </c>
      <c r="K21" s="134">
        <f>Data!P14</f>
        <v>8</v>
      </c>
      <c r="L21" s="136">
        <f>Data!S14</f>
        <v>679</v>
      </c>
      <c r="M21" s="132">
        <f>Data!Z14</f>
        <v>446</v>
      </c>
      <c r="N21" s="150">
        <f>M21/L21</f>
        <v>0.65684830633284241</v>
      </c>
      <c r="O21" s="132">
        <f>Data!AG14</f>
        <v>233</v>
      </c>
      <c r="P21" s="150">
        <f>O21/L21</f>
        <v>0.34315169366715759</v>
      </c>
      <c r="Q21" s="80">
        <f t="shared" si="2"/>
        <v>1607</v>
      </c>
    </row>
    <row r="22" spans="1:17" s="80" customFormat="1" ht="19" x14ac:dyDescent="0.35">
      <c r="B22" s="81"/>
      <c r="C22" s="132" t="s">
        <v>187</v>
      </c>
      <c r="D22" s="133">
        <v>3</v>
      </c>
      <c r="E22" s="134">
        <f>Data!H15</f>
        <v>1122</v>
      </c>
      <c r="F22" s="134">
        <f>Data!I15</f>
        <v>596</v>
      </c>
      <c r="G22" s="134">
        <f>Data!K15</f>
        <v>526</v>
      </c>
      <c r="H22" s="113">
        <f t="shared" si="0"/>
        <v>0.46880570409982175</v>
      </c>
      <c r="I22" s="134">
        <f>Data!M15</f>
        <v>23</v>
      </c>
      <c r="J22" s="113">
        <f t="shared" si="1"/>
        <v>2.0499108734402853E-2</v>
      </c>
      <c r="K22" s="134">
        <f>Data!P15</f>
        <v>9</v>
      </c>
      <c r="L22" s="136">
        <f>Data!S15</f>
        <v>494</v>
      </c>
      <c r="M22" s="132">
        <f>Data!Z15</f>
        <v>328</v>
      </c>
      <c r="N22" s="150">
        <f>M22/L22</f>
        <v>0.66396761133603244</v>
      </c>
      <c r="O22" s="132">
        <f>Data!AG15</f>
        <v>166</v>
      </c>
      <c r="P22" s="150">
        <f>O22/L22</f>
        <v>0.33603238866396762</v>
      </c>
      <c r="Q22" s="80">
        <f t="shared" si="2"/>
        <v>1122</v>
      </c>
    </row>
    <row r="23" spans="1:17" s="80" customFormat="1" ht="19" x14ac:dyDescent="0.35">
      <c r="B23" s="81"/>
      <c r="C23" s="132" t="s">
        <v>188</v>
      </c>
      <c r="D23" s="133">
        <v>4</v>
      </c>
      <c r="E23" s="134">
        <f>Data!H16</f>
        <v>1408</v>
      </c>
      <c r="F23" s="134">
        <f>Data!I16</f>
        <v>833</v>
      </c>
      <c r="G23" s="134">
        <f>Data!K16</f>
        <v>575</v>
      </c>
      <c r="H23" s="113">
        <f t="shared" si="0"/>
        <v>0.40838068181818182</v>
      </c>
      <c r="I23" s="134">
        <f>Data!M16</f>
        <v>9</v>
      </c>
      <c r="J23" s="113">
        <f t="shared" si="1"/>
        <v>6.3920454545454549E-3</v>
      </c>
      <c r="K23" s="134">
        <f>Data!P16</f>
        <v>10</v>
      </c>
      <c r="L23" s="136">
        <f>Data!S16</f>
        <v>556</v>
      </c>
      <c r="M23" s="132">
        <f>Data!Z16</f>
        <v>337</v>
      </c>
      <c r="N23" s="150">
        <f>M23/L23</f>
        <v>0.60611510791366907</v>
      </c>
      <c r="O23" s="132">
        <f>Data!AG16</f>
        <v>219</v>
      </c>
      <c r="P23" s="150">
        <f>O23/L23</f>
        <v>0.39388489208633093</v>
      </c>
      <c r="Q23" s="80">
        <f t="shared" si="2"/>
        <v>1408</v>
      </c>
    </row>
    <row r="24" spans="1:17" s="80" customFormat="1" ht="19" x14ac:dyDescent="0.35">
      <c r="B24" s="81"/>
      <c r="C24" s="132" t="s">
        <v>189</v>
      </c>
      <c r="D24" s="133">
        <v>5</v>
      </c>
      <c r="E24" s="134">
        <f>Data!H17</f>
        <v>1209</v>
      </c>
      <c r="F24" s="134">
        <f>Data!I17</f>
        <v>801</v>
      </c>
      <c r="G24" s="134">
        <f>Data!K17</f>
        <v>408</v>
      </c>
      <c r="H24" s="113">
        <f t="shared" si="0"/>
        <v>0.33746898263027297</v>
      </c>
      <c r="I24" s="134">
        <f>Data!M17</f>
        <v>10</v>
      </c>
      <c r="J24" s="113">
        <f t="shared" si="1"/>
        <v>8.271298593879239E-3</v>
      </c>
      <c r="K24" s="134">
        <f>Data!P17</f>
        <v>13</v>
      </c>
      <c r="L24" s="136">
        <f>Data!S17</f>
        <v>385</v>
      </c>
      <c r="M24" s="132">
        <f>Data!Z17</f>
        <v>220</v>
      </c>
      <c r="N24" s="150">
        <f>M24/L24</f>
        <v>0.5714285714285714</v>
      </c>
      <c r="O24" s="132">
        <f>Data!AG17</f>
        <v>165</v>
      </c>
      <c r="P24" s="150">
        <f>O24/L24</f>
        <v>0.42857142857142855</v>
      </c>
      <c r="Q24" s="80">
        <f t="shared" si="2"/>
        <v>1209</v>
      </c>
    </row>
    <row r="25" spans="1:17" s="112" customFormat="1" ht="19" x14ac:dyDescent="0.35">
      <c r="A25" s="121">
        <v>3</v>
      </c>
      <c r="B25" s="122" t="s">
        <v>181</v>
      </c>
      <c r="C25" s="138" t="s">
        <v>190</v>
      </c>
      <c r="D25" s="139"/>
      <c r="E25" s="140">
        <f>SUM(E26:E39)</f>
        <v>19057</v>
      </c>
      <c r="F25" s="141">
        <f>SUM(F26:F39)</f>
        <v>13144</v>
      </c>
      <c r="G25" s="141">
        <f>SUM(G26:G39)</f>
        <v>5913</v>
      </c>
      <c r="H25" s="142">
        <f t="shared" si="0"/>
        <v>0.31027968725402738</v>
      </c>
      <c r="I25" s="141">
        <f>SUM(I26:I39)</f>
        <v>329</v>
      </c>
      <c r="J25" s="143">
        <f t="shared" si="1"/>
        <v>1.7263997481240488E-2</v>
      </c>
      <c r="K25" s="141">
        <f>SUM(K26:K39)</f>
        <v>123</v>
      </c>
      <c r="L25" s="144">
        <f>SUM(L26:L39)</f>
        <v>5461</v>
      </c>
      <c r="M25" s="141">
        <f>SUM(M26:M39)</f>
        <v>3077</v>
      </c>
      <c r="N25" s="153">
        <f>M25/$L25</f>
        <v>0.56344991759750962</v>
      </c>
      <c r="O25" s="141">
        <f>SUM(O26:O39)</f>
        <v>2384</v>
      </c>
      <c r="P25" s="153">
        <f>O25/$L25</f>
        <v>0.43655008240249038</v>
      </c>
      <c r="Q25" s="112">
        <f t="shared" si="2"/>
        <v>0</v>
      </c>
    </row>
    <row r="26" spans="1:17" s="80" customFormat="1" ht="19" x14ac:dyDescent="0.35">
      <c r="B26" s="81"/>
      <c r="C26" s="132" t="s">
        <v>191</v>
      </c>
      <c r="D26" s="133">
        <v>1</v>
      </c>
      <c r="E26" s="134">
        <f>Data!H18</f>
        <v>1469</v>
      </c>
      <c r="F26" s="134">
        <f>Data!I18</f>
        <v>1055</v>
      </c>
      <c r="G26" s="134">
        <f>Data!K18</f>
        <v>414</v>
      </c>
      <c r="H26" s="113">
        <f t="shared" si="0"/>
        <v>0.28182437031994556</v>
      </c>
      <c r="I26" s="134">
        <f>Data!M18</f>
        <v>30</v>
      </c>
      <c r="J26" s="113">
        <f t="shared" si="1"/>
        <v>2.042205582028591E-2</v>
      </c>
      <c r="K26" s="134">
        <f>Data!P18</f>
        <v>7</v>
      </c>
      <c r="L26" s="136">
        <f>Data!S18</f>
        <v>377</v>
      </c>
      <c r="M26" s="132">
        <f>Data!Z18</f>
        <v>202</v>
      </c>
      <c r="N26" s="114">
        <f>M26/L26</f>
        <v>0.53580901856763929</v>
      </c>
      <c r="O26" s="132">
        <f>Data!AG18</f>
        <v>175</v>
      </c>
      <c r="P26" s="114">
        <f>O26/L26</f>
        <v>0.46419098143236076</v>
      </c>
      <c r="Q26" s="80">
        <f t="shared" si="2"/>
        <v>1469</v>
      </c>
    </row>
    <row r="27" spans="1:17" s="80" customFormat="1" ht="19" x14ac:dyDescent="0.35">
      <c r="B27" s="81"/>
      <c r="C27" s="132" t="s">
        <v>191</v>
      </c>
      <c r="D27" s="133">
        <v>2</v>
      </c>
      <c r="E27" s="134">
        <f>Data!H19</f>
        <v>1436</v>
      </c>
      <c r="F27" s="134">
        <f>Data!I19</f>
        <v>1042</v>
      </c>
      <c r="G27" s="134">
        <f>Data!K19</f>
        <v>394</v>
      </c>
      <c r="H27" s="113">
        <f t="shared" ref="H27:H39" si="8">G27/E27</f>
        <v>0.27437325905292481</v>
      </c>
      <c r="I27" s="134">
        <f>Data!M19</f>
        <v>33</v>
      </c>
      <c r="J27" s="113">
        <f t="shared" ref="J27:J39" si="9">I27/E27</f>
        <v>2.298050139275766E-2</v>
      </c>
      <c r="K27" s="134">
        <f>Data!P19</f>
        <v>8</v>
      </c>
      <c r="L27" s="136">
        <f>Data!S19</f>
        <v>353</v>
      </c>
      <c r="M27" s="132">
        <f>Data!Z19</f>
        <v>189</v>
      </c>
      <c r="N27" s="114">
        <f t="shared" ref="N27:N39" si="10">M27/L27</f>
        <v>0.53541076487252126</v>
      </c>
      <c r="O27" s="132">
        <f>Data!AG19</f>
        <v>164</v>
      </c>
      <c r="P27" s="114">
        <f t="shared" ref="P27:P39" si="11">O27/L27</f>
        <v>0.46458923512747874</v>
      </c>
      <c r="Q27" s="80">
        <f t="shared" si="2"/>
        <v>1436</v>
      </c>
    </row>
    <row r="28" spans="1:17" s="80" customFormat="1" ht="19" x14ac:dyDescent="0.35">
      <c r="B28" s="81"/>
      <c r="C28" s="132" t="s">
        <v>191</v>
      </c>
      <c r="D28" s="133">
        <v>3</v>
      </c>
      <c r="E28" s="134">
        <f>Data!H20</f>
        <v>1121</v>
      </c>
      <c r="F28" s="134">
        <f>Data!I20</f>
        <v>793</v>
      </c>
      <c r="G28" s="134">
        <f>Data!K20</f>
        <v>328</v>
      </c>
      <c r="H28" s="113">
        <f t="shared" si="8"/>
        <v>0.29259589652096341</v>
      </c>
      <c r="I28" s="134">
        <f>Data!M20</f>
        <v>23</v>
      </c>
      <c r="J28" s="113">
        <f t="shared" si="9"/>
        <v>2.0517395182872437E-2</v>
      </c>
      <c r="K28" s="134">
        <f>Data!P20</f>
        <v>4</v>
      </c>
      <c r="L28" s="136">
        <f>Data!S20</f>
        <v>301</v>
      </c>
      <c r="M28" s="132">
        <f>Data!Z20</f>
        <v>147</v>
      </c>
      <c r="N28" s="114">
        <f t="shared" si="10"/>
        <v>0.48837209302325579</v>
      </c>
      <c r="O28" s="132">
        <f>Data!AG20</f>
        <v>154</v>
      </c>
      <c r="P28" s="114">
        <f t="shared" si="11"/>
        <v>0.51162790697674421</v>
      </c>
      <c r="Q28" s="80">
        <f t="shared" si="2"/>
        <v>1121</v>
      </c>
    </row>
    <row r="29" spans="1:17" s="80" customFormat="1" ht="19" x14ac:dyDescent="0.35">
      <c r="B29" s="81"/>
      <c r="C29" s="132" t="s">
        <v>191</v>
      </c>
      <c r="D29" s="133">
        <v>4</v>
      </c>
      <c r="E29" s="134">
        <f>Data!H21</f>
        <v>1762</v>
      </c>
      <c r="F29" s="134">
        <f>Data!I21</f>
        <v>1028</v>
      </c>
      <c r="G29" s="134">
        <f>Data!K21</f>
        <v>734</v>
      </c>
      <c r="H29" s="113">
        <f t="shared" si="8"/>
        <v>0.41657207718501704</v>
      </c>
      <c r="I29" s="134">
        <f>Data!M21</f>
        <v>40</v>
      </c>
      <c r="J29" s="113">
        <f t="shared" si="9"/>
        <v>2.2701475595913734E-2</v>
      </c>
      <c r="K29" s="134">
        <f>Data!P21</f>
        <v>14</v>
      </c>
      <c r="L29" s="136">
        <f>Data!S21</f>
        <v>680</v>
      </c>
      <c r="M29" s="132">
        <f>Data!Z21</f>
        <v>447</v>
      </c>
      <c r="N29" s="114">
        <f t="shared" si="10"/>
        <v>0.65735294117647058</v>
      </c>
      <c r="O29" s="132">
        <f>Data!AG21</f>
        <v>233</v>
      </c>
      <c r="P29" s="114">
        <f t="shared" si="11"/>
        <v>0.34264705882352942</v>
      </c>
      <c r="Q29" s="80">
        <f t="shared" si="2"/>
        <v>1762</v>
      </c>
    </row>
    <row r="30" spans="1:17" s="80" customFormat="1" ht="19" x14ac:dyDescent="0.35">
      <c r="B30" s="81"/>
      <c r="C30" s="132" t="s">
        <v>191</v>
      </c>
      <c r="D30" s="133">
        <v>5</v>
      </c>
      <c r="E30" s="134">
        <f>Data!H22</f>
        <v>1369</v>
      </c>
      <c r="F30" s="134">
        <f>Data!I22</f>
        <v>841</v>
      </c>
      <c r="G30" s="134">
        <f>Data!K22</f>
        <v>528</v>
      </c>
      <c r="H30" s="113">
        <f t="shared" si="8"/>
        <v>0.38568298027757486</v>
      </c>
      <c r="I30" s="134">
        <f>Data!M22</f>
        <v>30</v>
      </c>
      <c r="J30" s="113">
        <f t="shared" si="9"/>
        <v>2.1913805697589481E-2</v>
      </c>
      <c r="K30" s="134">
        <f>Data!P22</f>
        <v>8</v>
      </c>
      <c r="L30" s="136">
        <f>Data!S22</f>
        <v>490</v>
      </c>
      <c r="M30" s="132">
        <f>Data!Z22</f>
        <v>281</v>
      </c>
      <c r="N30" s="114">
        <f t="shared" si="10"/>
        <v>0.57346938775510203</v>
      </c>
      <c r="O30" s="132">
        <f>Data!AG22</f>
        <v>209</v>
      </c>
      <c r="P30" s="114">
        <f t="shared" si="11"/>
        <v>0.42653061224489797</v>
      </c>
      <c r="Q30" s="80">
        <f t="shared" si="2"/>
        <v>1369</v>
      </c>
    </row>
    <row r="31" spans="1:17" s="80" customFormat="1" ht="19" x14ac:dyDescent="0.35">
      <c r="B31" s="81"/>
      <c r="C31" s="132" t="s">
        <v>191</v>
      </c>
      <c r="D31" s="133">
        <v>6</v>
      </c>
      <c r="E31" s="134">
        <f>Data!H23</f>
        <v>1131</v>
      </c>
      <c r="F31" s="134">
        <f>Data!I23</f>
        <v>812</v>
      </c>
      <c r="G31" s="134">
        <f>Data!K23</f>
        <v>319</v>
      </c>
      <c r="H31" s="113">
        <f t="shared" si="8"/>
        <v>0.28205128205128205</v>
      </c>
      <c r="I31" s="134">
        <f>Data!M23</f>
        <v>15</v>
      </c>
      <c r="J31" s="113">
        <f t="shared" si="9"/>
        <v>1.3262599469496022E-2</v>
      </c>
      <c r="K31" s="134">
        <f>Data!P23</f>
        <v>10</v>
      </c>
      <c r="L31" s="136">
        <f>Data!S23</f>
        <v>294</v>
      </c>
      <c r="M31" s="132">
        <f>Data!Z23</f>
        <v>159</v>
      </c>
      <c r="N31" s="114">
        <f t="shared" si="10"/>
        <v>0.54081632653061229</v>
      </c>
      <c r="O31" s="132">
        <f>Data!AG23</f>
        <v>135</v>
      </c>
      <c r="P31" s="114">
        <f t="shared" si="11"/>
        <v>0.45918367346938777</v>
      </c>
      <c r="Q31" s="80">
        <f t="shared" si="2"/>
        <v>1131</v>
      </c>
    </row>
    <row r="32" spans="1:17" s="80" customFormat="1" ht="19" x14ac:dyDescent="0.35">
      <c r="B32" s="81"/>
      <c r="C32" s="132" t="s">
        <v>191</v>
      </c>
      <c r="D32" s="133">
        <v>7</v>
      </c>
      <c r="E32" s="134">
        <f>Data!H24</f>
        <v>1052</v>
      </c>
      <c r="F32" s="134">
        <f>Data!I24</f>
        <v>833</v>
      </c>
      <c r="G32" s="134">
        <f>Data!K24</f>
        <v>219</v>
      </c>
      <c r="H32" s="113">
        <f t="shared" si="8"/>
        <v>0.20817490494296578</v>
      </c>
      <c r="I32" s="134">
        <f>Data!M24</f>
        <v>16</v>
      </c>
      <c r="J32" s="113">
        <f t="shared" si="9"/>
        <v>1.5209125475285171E-2</v>
      </c>
      <c r="K32" s="134">
        <f>Data!P24</f>
        <v>4</v>
      </c>
      <c r="L32" s="136">
        <f>Data!S24</f>
        <v>199</v>
      </c>
      <c r="M32" s="132">
        <f>Data!Z24</f>
        <v>113</v>
      </c>
      <c r="N32" s="114">
        <f t="shared" si="10"/>
        <v>0.56783919597989951</v>
      </c>
      <c r="O32" s="132">
        <f>Data!AG24</f>
        <v>86</v>
      </c>
      <c r="P32" s="114">
        <f t="shared" si="11"/>
        <v>0.43216080402010049</v>
      </c>
      <c r="Q32" s="80">
        <f t="shared" si="2"/>
        <v>1052</v>
      </c>
    </row>
    <row r="33" spans="1:17" s="80" customFormat="1" ht="19" x14ac:dyDescent="0.35">
      <c r="B33" s="81"/>
      <c r="C33" s="132" t="s">
        <v>191</v>
      </c>
      <c r="D33" s="133">
        <v>8</v>
      </c>
      <c r="E33" s="134">
        <f>Data!H25</f>
        <v>1125</v>
      </c>
      <c r="F33" s="134">
        <f>Data!I25</f>
        <v>879</v>
      </c>
      <c r="G33" s="134">
        <f>Data!K25</f>
        <v>246</v>
      </c>
      <c r="H33" s="187">
        <f t="shared" si="8"/>
        <v>0.21866666666666668</v>
      </c>
      <c r="I33" s="134">
        <f>Data!M25</f>
        <v>20</v>
      </c>
      <c r="J33" s="187">
        <f t="shared" si="9"/>
        <v>1.7777777777777778E-2</v>
      </c>
      <c r="K33" s="134">
        <f>Data!P25</f>
        <v>5</v>
      </c>
      <c r="L33" s="136">
        <f>Data!S25</f>
        <v>221</v>
      </c>
      <c r="M33" s="132">
        <f>Data!Z25</f>
        <v>122</v>
      </c>
      <c r="N33" s="188">
        <f t="shared" si="10"/>
        <v>0.55203619909502266</v>
      </c>
      <c r="O33" s="132">
        <f>Data!AG25</f>
        <v>99</v>
      </c>
      <c r="P33" s="188">
        <f t="shared" si="11"/>
        <v>0.44796380090497739</v>
      </c>
      <c r="Q33" s="80">
        <f t="shared" si="2"/>
        <v>1125</v>
      </c>
    </row>
    <row r="34" spans="1:17" s="80" customFormat="1" ht="19" x14ac:dyDescent="0.35">
      <c r="B34" s="81"/>
      <c r="C34" s="132" t="s">
        <v>191</v>
      </c>
      <c r="D34" s="133">
        <v>9</v>
      </c>
      <c r="E34" s="134">
        <f>Data!H26</f>
        <v>960</v>
      </c>
      <c r="F34" s="134">
        <f>Data!I26</f>
        <v>713</v>
      </c>
      <c r="G34" s="134">
        <f>Data!K26</f>
        <v>247</v>
      </c>
      <c r="H34" s="113">
        <f t="shared" si="8"/>
        <v>0.25729166666666664</v>
      </c>
      <c r="I34" s="134">
        <f>Data!M26</f>
        <v>12</v>
      </c>
      <c r="J34" s="113">
        <f t="shared" si="9"/>
        <v>1.2500000000000001E-2</v>
      </c>
      <c r="K34" s="134">
        <f>Data!P26</f>
        <v>4</v>
      </c>
      <c r="L34" s="136">
        <f>Data!S26</f>
        <v>231</v>
      </c>
      <c r="M34" s="132">
        <f>Data!Z26</f>
        <v>128</v>
      </c>
      <c r="N34" s="114">
        <f t="shared" si="10"/>
        <v>0.55411255411255411</v>
      </c>
      <c r="O34" s="132">
        <f>Data!AG26</f>
        <v>103</v>
      </c>
      <c r="P34" s="114">
        <f t="shared" si="11"/>
        <v>0.44588744588744589</v>
      </c>
      <c r="Q34" s="80">
        <f t="shared" si="2"/>
        <v>960</v>
      </c>
    </row>
    <row r="35" spans="1:17" s="80" customFormat="1" ht="19" x14ac:dyDescent="0.35">
      <c r="B35" s="81"/>
      <c r="C35" s="132" t="s">
        <v>191</v>
      </c>
      <c r="D35" s="133">
        <v>10</v>
      </c>
      <c r="E35" s="134">
        <f>Data!H27</f>
        <v>1364</v>
      </c>
      <c r="F35" s="134">
        <f>Data!I27</f>
        <v>797</v>
      </c>
      <c r="G35" s="134">
        <f>Data!K27</f>
        <v>567</v>
      </c>
      <c r="H35" s="113">
        <f t="shared" si="8"/>
        <v>0.41568914956011732</v>
      </c>
      <c r="I35" s="134">
        <f>Data!M27</f>
        <v>27</v>
      </c>
      <c r="J35" s="113">
        <f t="shared" si="9"/>
        <v>1.9794721407624633E-2</v>
      </c>
      <c r="K35" s="134">
        <f>Data!P27</f>
        <v>12</v>
      </c>
      <c r="L35" s="136">
        <f>Data!S27</f>
        <v>528</v>
      </c>
      <c r="M35" s="132">
        <f>Data!Z27</f>
        <v>336</v>
      </c>
      <c r="N35" s="114">
        <f t="shared" si="10"/>
        <v>0.63636363636363635</v>
      </c>
      <c r="O35" s="132">
        <f>Data!AG27</f>
        <v>192</v>
      </c>
      <c r="P35" s="114">
        <f t="shared" si="11"/>
        <v>0.36363636363636365</v>
      </c>
      <c r="Q35" s="80">
        <f t="shared" si="2"/>
        <v>1364</v>
      </c>
    </row>
    <row r="36" spans="1:17" s="80" customFormat="1" ht="19" x14ac:dyDescent="0.35">
      <c r="B36" s="81"/>
      <c r="C36" s="132" t="s">
        <v>191</v>
      </c>
      <c r="D36" s="133">
        <v>11</v>
      </c>
      <c r="E36" s="134">
        <f>Data!H28</f>
        <v>1429</v>
      </c>
      <c r="F36" s="134">
        <f>Data!I28</f>
        <v>967</v>
      </c>
      <c r="G36" s="134">
        <f>Data!K28</f>
        <v>462</v>
      </c>
      <c r="H36" s="113">
        <f t="shared" si="8"/>
        <v>0.32330300909727083</v>
      </c>
      <c r="I36" s="134">
        <f>Data!M28</f>
        <v>31</v>
      </c>
      <c r="J36" s="113">
        <f t="shared" si="9"/>
        <v>2.1693491952414275E-2</v>
      </c>
      <c r="K36" s="134">
        <f>Data!P28</f>
        <v>8</v>
      </c>
      <c r="L36" s="136">
        <f>Data!S28</f>
        <v>423</v>
      </c>
      <c r="M36" s="132">
        <f>Data!Z28</f>
        <v>201</v>
      </c>
      <c r="N36" s="114">
        <f t="shared" si="10"/>
        <v>0.47517730496453903</v>
      </c>
      <c r="O36" s="132">
        <f>Data!AG28</f>
        <v>222</v>
      </c>
      <c r="P36" s="114">
        <f t="shared" si="11"/>
        <v>0.52482269503546097</v>
      </c>
      <c r="Q36" s="80">
        <f t="shared" si="2"/>
        <v>1429</v>
      </c>
    </row>
    <row r="37" spans="1:17" s="80" customFormat="1" ht="19" x14ac:dyDescent="0.35">
      <c r="B37" s="81"/>
      <c r="C37" s="132" t="s">
        <v>191</v>
      </c>
      <c r="D37" s="133">
        <v>12</v>
      </c>
      <c r="E37" s="134">
        <f>Data!H29</f>
        <v>1766</v>
      </c>
      <c r="F37" s="134">
        <f>Data!I29</f>
        <v>1271</v>
      </c>
      <c r="G37" s="134">
        <f>Data!K29</f>
        <v>495</v>
      </c>
      <c r="H37" s="113">
        <f t="shared" si="8"/>
        <v>0.28029445073612685</v>
      </c>
      <c r="I37" s="134">
        <f>Data!M29</f>
        <v>24</v>
      </c>
      <c r="J37" s="113">
        <f t="shared" si="9"/>
        <v>1.3590033975084938E-2</v>
      </c>
      <c r="K37" s="134">
        <f>Data!P29</f>
        <v>15</v>
      </c>
      <c r="L37" s="136">
        <f>Data!S29</f>
        <v>456</v>
      </c>
      <c r="M37" s="132">
        <f>Data!Z29</f>
        <v>246</v>
      </c>
      <c r="N37" s="114">
        <f t="shared" si="10"/>
        <v>0.53947368421052633</v>
      </c>
      <c r="O37" s="132">
        <f>Data!AG29</f>
        <v>210</v>
      </c>
      <c r="P37" s="114">
        <f t="shared" si="11"/>
        <v>0.46052631578947367</v>
      </c>
      <c r="Q37" s="80">
        <f t="shared" si="2"/>
        <v>1766</v>
      </c>
    </row>
    <row r="38" spans="1:17" s="80" customFormat="1" ht="19" x14ac:dyDescent="0.35">
      <c r="B38" s="81"/>
      <c r="C38" s="132" t="s">
        <v>191</v>
      </c>
      <c r="D38" s="133">
        <v>13</v>
      </c>
      <c r="E38" s="134">
        <f>Data!H30</f>
        <v>1423</v>
      </c>
      <c r="F38" s="134">
        <f>Data!I30</f>
        <v>971</v>
      </c>
      <c r="G38" s="134">
        <f>Data!K30</f>
        <v>452</v>
      </c>
      <c r="H38" s="113">
        <f t="shared" si="8"/>
        <v>0.31763879128601546</v>
      </c>
      <c r="I38" s="134">
        <f>Data!M30</f>
        <v>10</v>
      </c>
      <c r="J38" s="113">
        <f t="shared" si="9"/>
        <v>7.0274068868587487E-3</v>
      </c>
      <c r="K38" s="134">
        <f>Data!P30</f>
        <v>9</v>
      </c>
      <c r="L38" s="136">
        <f>Data!S30</f>
        <v>433</v>
      </c>
      <c r="M38" s="132">
        <f>Data!Z30</f>
        <v>207</v>
      </c>
      <c r="N38" s="114">
        <f t="shared" si="10"/>
        <v>0.47806004618937642</v>
      </c>
      <c r="O38" s="132">
        <f>Data!AG30</f>
        <v>226</v>
      </c>
      <c r="P38" s="114">
        <f t="shared" si="11"/>
        <v>0.52193995381062352</v>
      </c>
      <c r="Q38" s="80">
        <f t="shared" si="2"/>
        <v>1423</v>
      </c>
    </row>
    <row r="39" spans="1:17" s="80" customFormat="1" ht="19" x14ac:dyDescent="0.35">
      <c r="B39" s="81"/>
      <c r="C39" s="132" t="s">
        <v>191</v>
      </c>
      <c r="D39" s="133">
        <v>14</v>
      </c>
      <c r="E39" s="134">
        <f>Data!H31</f>
        <v>1650</v>
      </c>
      <c r="F39" s="134">
        <f>Data!I31</f>
        <v>1142</v>
      </c>
      <c r="G39" s="134">
        <f>Data!K31</f>
        <v>508</v>
      </c>
      <c r="H39" s="113">
        <f t="shared" si="8"/>
        <v>0.30787878787878786</v>
      </c>
      <c r="I39" s="134">
        <f>Data!M31</f>
        <v>18</v>
      </c>
      <c r="J39" s="113">
        <f t="shared" si="9"/>
        <v>1.090909090909091E-2</v>
      </c>
      <c r="K39" s="134">
        <f>Data!P31</f>
        <v>15</v>
      </c>
      <c r="L39" s="136">
        <f>Data!S31</f>
        <v>475</v>
      </c>
      <c r="M39" s="132">
        <f>Data!Z31</f>
        <v>299</v>
      </c>
      <c r="N39" s="114">
        <f t="shared" si="10"/>
        <v>0.6294736842105263</v>
      </c>
      <c r="O39" s="132">
        <f>Data!AG31</f>
        <v>176</v>
      </c>
      <c r="P39" s="114">
        <f t="shared" si="11"/>
        <v>0.3705263157894737</v>
      </c>
      <c r="Q39" s="80">
        <f t="shared" si="2"/>
        <v>1650</v>
      </c>
    </row>
    <row r="40" spans="1:17" s="112" customFormat="1" ht="19" x14ac:dyDescent="0.35">
      <c r="A40" s="121">
        <v>1</v>
      </c>
      <c r="B40" s="122" t="s">
        <v>179</v>
      </c>
      <c r="C40" s="138" t="s">
        <v>115</v>
      </c>
      <c r="D40" s="139"/>
      <c r="E40" s="141">
        <f>SUM(E41:E45)</f>
        <v>1318</v>
      </c>
      <c r="F40" s="141">
        <f>SUM(F41:F45)</f>
        <v>650</v>
      </c>
      <c r="G40" s="141">
        <f>SUM(G41:G45)</f>
        <v>668</v>
      </c>
      <c r="H40" s="142">
        <f t="shared" ref="H40:H45" si="12">G40/E40</f>
        <v>0.50682852807283763</v>
      </c>
      <c r="I40" s="141">
        <f>SUM(I41:I45)</f>
        <v>13</v>
      </c>
      <c r="J40" s="143">
        <f t="shared" ref="J40:J45" si="13">I40/E40</f>
        <v>9.8634294385432468E-3</v>
      </c>
      <c r="K40" s="141">
        <f>SUM(K41:K45)</f>
        <v>11</v>
      </c>
      <c r="L40" s="144">
        <f>SUM(L41:L45)</f>
        <v>644</v>
      </c>
      <c r="M40" s="138">
        <f>SUM(M41:M45)</f>
        <v>336</v>
      </c>
      <c r="N40" s="153">
        <f>M40/$L40</f>
        <v>0.52173913043478259</v>
      </c>
      <c r="O40" s="138">
        <f>SUM(O41:O45)</f>
        <v>308</v>
      </c>
      <c r="P40" s="151">
        <f>O40/$L40</f>
        <v>0.47826086956521741</v>
      </c>
      <c r="Q40" s="112">
        <f t="shared" si="2"/>
        <v>0</v>
      </c>
    </row>
    <row r="41" spans="1:17" s="80" customFormat="1" ht="19" x14ac:dyDescent="0.35">
      <c r="B41" s="81"/>
      <c r="C41" s="132" t="s">
        <v>43</v>
      </c>
      <c r="D41" s="133">
        <v>1</v>
      </c>
      <c r="E41" s="134">
        <f>Data!H32</f>
        <v>606</v>
      </c>
      <c r="F41" s="134">
        <f>Data!I32</f>
        <v>315</v>
      </c>
      <c r="G41" s="134">
        <f>Data!K32</f>
        <v>291</v>
      </c>
      <c r="H41" s="113">
        <f t="shared" si="12"/>
        <v>0.48019801980198018</v>
      </c>
      <c r="I41" s="134">
        <f>Data!M32</f>
        <v>7</v>
      </c>
      <c r="J41" s="113">
        <f t="shared" si="13"/>
        <v>1.155115511551155E-2</v>
      </c>
      <c r="K41" s="134">
        <f>Data!P32</f>
        <v>3</v>
      </c>
      <c r="L41" s="136">
        <f>Data!S32</f>
        <v>281</v>
      </c>
      <c r="M41" s="132">
        <f>Data!Z32</f>
        <v>119</v>
      </c>
      <c r="N41" s="114">
        <f>M41/L41</f>
        <v>0.42348754448398579</v>
      </c>
      <c r="O41" s="132">
        <f>Data!AG32</f>
        <v>162</v>
      </c>
      <c r="P41" s="114">
        <f>O41/L41</f>
        <v>0.57651245551601427</v>
      </c>
      <c r="Q41" s="80">
        <f t="shared" si="2"/>
        <v>606</v>
      </c>
    </row>
    <row r="42" spans="1:17" s="80" customFormat="1" ht="19" x14ac:dyDescent="0.35">
      <c r="B42" s="81"/>
      <c r="C42" s="132" t="s">
        <v>192</v>
      </c>
      <c r="D42" s="133">
        <v>2</v>
      </c>
      <c r="E42" s="134">
        <f>Data!H33</f>
        <v>237</v>
      </c>
      <c r="F42" s="134">
        <f>Data!I33</f>
        <v>147</v>
      </c>
      <c r="G42" s="134">
        <f>Data!K33</f>
        <v>90</v>
      </c>
      <c r="H42" s="113">
        <f t="shared" si="12"/>
        <v>0.379746835443038</v>
      </c>
      <c r="I42" s="134">
        <f>Data!M33</f>
        <v>1</v>
      </c>
      <c r="J42" s="113">
        <f t="shared" si="13"/>
        <v>4.2194092827004216E-3</v>
      </c>
      <c r="K42" s="134">
        <f>Data!P33</f>
        <v>0</v>
      </c>
      <c r="L42" s="136">
        <f>Data!S33</f>
        <v>89</v>
      </c>
      <c r="M42" s="132">
        <f>Data!Z33</f>
        <v>37</v>
      </c>
      <c r="N42" s="114">
        <f>M42/L42</f>
        <v>0.4157303370786517</v>
      </c>
      <c r="O42" s="132">
        <f>Data!AG33</f>
        <v>52</v>
      </c>
      <c r="P42" s="114">
        <f>O42/L42</f>
        <v>0.5842696629213483</v>
      </c>
      <c r="Q42" s="80">
        <f t="shared" si="2"/>
        <v>237</v>
      </c>
    </row>
    <row r="43" spans="1:17" s="80" customFormat="1" ht="19" x14ac:dyDescent="0.35">
      <c r="B43" s="81"/>
      <c r="C43" s="132" t="s">
        <v>192</v>
      </c>
      <c r="D43" s="133">
        <v>3</v>
      </c>
      <c r="E43" s="134">
        <f>Data!H34</f>
        <v>214</v>
      </c>
      <c r="F43" s="134">
        <f>Data!I34</f>
        <v>92</v>
      </c>
      <c r="G43" s="134">
        <f>Data!K34</f>
        <v>122</v>
      </c>
      <c r="H43" s="113">
        <f t="shared" si="12"/>
        <v>0.57009345794392519</v>
      </c>
      <c r="I43" s="134">
        <f>Data!M34</f>
        <v>3</v>
      </c>
      <c r="J43" s="113">
        <f t="shared" si="13"/>
        <v>1.4018691588785047E-2</v>
      </c>
      <c r="K43" s="134">
        <f>Data!P34</f>
        <v>7</v>
      </c>
      <c r="L43" s="136">
        <f>Data!S34</f>
        <v>112</v>
      </c>
      <c r="M43" s="132">
        <f>Data!Z34</f>
        <v>79</v>
      </c>
      <c r="N43" s="114">
        <f>M43/L43</f>
        <v>0.7053571428571429</v>
      </c>
      <c r="O43" s="132">
        <f>Data!AG34</f>
        <v>33</v>
      </c>
      <c r="P43" s="114">
        <f>O43/L43</f>
        <v>0.29464285714285715</v>
      </c>
      <c r="Q43" s="80">
        <f t="shared" si="2"/>
        <v>214</v>
      </c>
    </row>
    <row r="44" spans="1:17" s="80" customFormat="1" ht="19" x14ac:dyDescent="0.35">
      <c r="B44" s="81"/>
      <c r="C44" s="132" t="s">
        <v>193</v>
      </c>
      <c r="D44" s="133">
        <v>4</v>
      </c>
      <c r="E44" s="134">
        <f>Data!H35</f>
        <v>77</v>
      </c>
      <c r="F44" s="134">
        <f>Data!I35</f>
        <v>31</v>
      </c>
      <c r="G44" s="134">
        <f>Data!K35</f>
        <v>46</v>
      </c>
      <c r="H44" s="113">
        <f t="shared" si="12"/>
        <v>0.59740259740259738</v>
      </c>
      <c r="I44" s="134">
        <f>Data!M35</f>
        <v>0</v>
      </c>
      <c r="J44" s="113">
        <f t="shared" si="13"/>
        <v>0</v>
      </c>
      <c r="K44" s="134">
        <f>Data!P35</f>
        <v>0</v>
      </c>
      <c r="L44" s="136">
        <f>Data!S35</f>
        <v>46</v>
      </c>
      <c r="M44" s="132">
        <f>Data!Z35</f>
        <v>34</v>
      </c>
      <c r="N44" s="114">
        <f>M44/L44</f>
        <v>0.73913043478260865</v>
      </c>
      <c r="O44" s="132">
        <f>Data!AG35</f>
        <v>12</v>
      </c>
      <c r="P44" s="114">
        <f>O44/L44</f>
        <v>0.2608695652173913</v>
      </c>
      <c r="Q44" s="80">
        <f t="shared" si="2"/>
        <v>77</v>
      </c>
    </row>
    <row r="45" spans="1:17" s="80" customFormat="1" ht="19" x14ac:dyDescent="0.35">
      <c r="B45" s="81"/>
      <c r="C45" s="132" t="s">
        <v>194</v>
      </c>
      <c r="D45" s="133">
        <v>5</v>
      </c>
      <c r="E45" s="134">
        <f>Data!H36</f>
        <v>184</v>
      </c>
      <c r="F45" s="134">
        <f>Data!I36</f>
        <v>65</v>
      </c>
      <c r="G45" s="134">
        <f>Data!K36</f>
        <v>119</v>
      </c>
      <c r="H45" s="113">
        <f t="shared" si="12"/>
        <v>0.64673913043478259</v>
      </c>
      <c r="I45" s="134">
        <f>Data!M36</f>
        <v>2</v>
      </c>
      <c r="J45" s="113">
        <f t="shared" si="13"/>
        <v>1.0869565217391304E-2</v>
      </c>
      <c r="K45" s="134">
        <f>Data!P36</f>
        <v>1</v>
      </c>
      <c r="L45" s="136">
        <f>Data!S36</f>
        <v>116</v>
      </c>
      <c r="M45" s="132">
        <f>Data!Z36</f>
        <v>67</v>
      </c>
      <c r="N45" s="114">
        <f>M45/L45</f>
        <v>0.57758620689655171</v>
      </c>
      <c r="O45" s="132">
        <f>Data!AG36</f>
        <v>49</v>
      </c>
      <c r="P45" s="114">
        <f>O45/L45</f>
        <v>0.42241379310344829</v>
      </c>
      <c r="Q45" s="80">
        <f t="shared" si="2"/>
        <v>184</v>
      </c>
    </row>
    <row r="46" spans="1:17" s="112" customFormat="1" ht="15" x14ac:dyDescent="0.2">
      <c r="A46" s="121">
        <v>1</v>
      </c>
      <c r="B46" s="122" t="s">
        <v>179</v>
      </c>
      <c r="C46" s="138" t="s">
        <v>120</v>
      </c>
      <c r="D46" s="139"/>
      <c r="E46" s="141">
        <f>SUM(E47:E48)</f>
        <v>258</v>
      </c>
      <c r="F46" s="141">
        <f>SUM(F47:F48)</f>
        <v>124</v>
      </c>
      <c r="G46" s="141">
        <f>SUM(G47:G48)</f>
        <v>134</v>
      </c>
      <c r="H46" s="142">
        <f t="shared" ref="H46:H52" si="14">G46/E46</f>
        <v>0.51937984496124034</v>
      </c>
      <c r="I46" s="141">
        <f>SUM(I47:I48)</f>
        <v>0</v>
      </c>
      <c r="J46" s="143">
        <f t="shared" ref="J46:J55" si="15">I46/E46</f>
        <v>0</v>
      </c>
      <c r="K46" s="141">
        <f>SUM(K47:K48)</f>
        <v>6</v>
      </c>
      <c r="L46" s="144">
        <f>SUM(L47:L48)</f>
        <v>128</v>
      </c>
      <c r="M46" s="138">
        <f>SUM(M47:M48)</f>
        <v>71</v>
      </c>
      <c r="N46" s="151">
        <f>M46/$L46</f>
        <v>0.5546875</v>
      </c>
      <c r="O46" s="138">
        <f>SUM(O47:O48)</f>
        <v>57</v>
      </c>
      <c r="P46" s="151">
        <f>O46/$L46</f>
        <v>0.4453125</v>
      </c>
      <c r="Q46" s="112">
        <f t="shared" si="2"/>
        <v>0</v>
      </c>
    </row>
    <row r="47" spans="1:17" s="80" customFormat="1" ht="19" x14ac:dyDescent="0.35">
      <c r="B47" s="81"/>
      <c r="C47" s="132" t="s">
        <v>44</v>
      </c>
      <c r="D47" s="133">
        <v>1</v>
      </c>
      <c r="E47" s="134">
        <f>Data!H37</f>
        <v>111</v>
      </c>
      <c r="F47" s="134">
        <f>Data!I37</f>
        <v>49</v>
      </c>
      <c r="G47" s="134">
        <f>Data!K37</f>
        <v>62</v>
      </c>
      <c r="H47" s="113">
        <f t="shared" si="14"/>
        <v>0.55855855855855852</v>
      </c>
      <c r="I47" s="134">
        <f>Data!M37</f>
        <v>0</v>
      </c>
      <c r="J47" s="113">
        <f t="shared" si="15"/>
        <v>0</v>
      </c>
      <c r="K47" s="134">
        <f>Data!P37</f>
        <v>4</v>
      </c>
      <c r="L47" s="136">
        <f>Data!S37</f>
        <v>58</v>
      </c>
      <c r="M47" s="132">
        <f>Data!Z37</f>
        <v>28</v>
      </c>
      <c r="N47" s="114">
        <f>M47/L47</f>
        <v>0.48275862068965519</v>
      </c>
      <c r="O47" s="132">
        <f>Data!AG37</f>
        <v>30</v>
      </c>
      <c r="P47" s="150">
        <f>O47/L47</f>
        <v>0.51724137931034486</v>
      </c>
      <c r="Q47" s="80">
        <f t="shared" si="2"/>
        <v>111</v>
      </c>
    </row>
    <row r="48" spans="1:17" s="80" customFormat="1" ht="19" x14ac:dyDescent="0.35">
      <c r="B48" s="81"/>
      <c r="C48" s="132" t="s">
        <v>195</v>
      </c>
      <c r="D48" s="133">
        <v>2</v>
      </c>
      <c r="E48" s="134">
        <f>Data!H38</f>
        <v>147</v>
      </c>
      <c r="F48" s="134">
        <f>Data!I38</f>
        <v>75</v>
      </c>
      <c r="G48" s="134">
        <f>Data!K38</f>
        <v>72</v>
      </c>
      <c r="H48" s="113">
        <f t="shared" si="14"/>
        <v>0.48979591836734693</v>
      </c>
      <c r="I48" s="134">
        <f>Data!M38</f>
        <v>0</v>
      </c>
      <c r="J48" s="113">
        <f t="shared" si="15"/>
        <v>0</v>
      </c>
      <c r="K48" s="134">
        <f>Data!P38</f>
        <v>2</v>
      </c>
      <c r="L48" s="136">
        <f>Data!S38</f>
        <v>70</v>
      </c>
      <c r="M48" s="132">
        <f>Data!Z38</f>
        <v>43</v>
      </c>
      <c r="N48" s="114">
        <f>M48/L48</f>
        <v>0.61428571428571432</v>
      </c>
      <c r="O48" s="132">
        <f>Data!AG38</f>
        <v>27</v>
      </c>
      <c r="P48" s="150">
        <f>O48/L48</f>
        <v>0.38571428571428573</v>
      </c>
      <c r="Q48" s="80">
        <f t="shared" si="2"/>
        <v>147</v>
      </c>
    </row>
    <row r="49" spans="1:17" s="112" customFormat="1" ht="15" x14ac:dyDescent="0.2">
      <c r="A49" s="121">
        <v>1</v>
      </c>
      <c r="B49" s="122" t="s">
        <v>196</v>
      </c>
      <c r="C49" s="138" t="s">
        <v>197</v>
      </c>
      <c r="D49" s="139"/>
      <c r="E49" s="141">
        <f>SUM(E50:E51)</f>
        <v>552</v>
      </c>
      <c r="F49" s="141">
        <f>SUM(F50:F51)</f>
        <v>251</v>
      </c>
      <c r="G49" s="141">
        <f>SUM(G50:G51)</f>
        <v>301</v>
      </c>
      <c r="H49" s="142">
        <f t="shared" si="14"/>
        <v>0.54528985507246375</v>
      </c>
      <c r="I49" s="141">
        <f>SUM(I50:I51)</f>
        <v>1</v>
      </c>
      <c r="J49" s="143">
        <f t="shared" si="15"/>
        <v>1.8115942028985507E-3</v>
      </c>
      <c r="K49" s="141">
        <f>SUM(K50:K51)</f>
        <v>4</v>
      </c>
      <c r="L49" s="144">
        <f>SUM(L50:L51)</f>
        <v>296</v>
      </c>
      <c r="M49" s="138">
        <f>SUM(M50:M51)</f>
        <v>190</v>
      </c>
      <c r="N49" s="151">
        <f>M49/$L49</f>
        <v>0.64189189189189189</v>
      </c>
      <c r="O49" s="138">
        <f>SUM(O50:O51)</f>
        <v>106</v>
      </c>
      <c r="P49" s="151">
        <f>O49/$L49</f>
        <v>0.35810810810810811</v>
      </c>
      <c r="Q49" s="112">
        <f t="shared" si="2"/>
        <v>0</v>
      </c>
    </row>
    <row r="50" spans="1:17" s="80" customFormat="1" ht="19" x14ac:dyDescent="0.35">
      <c r="B50" s="81"/>
      <c r="C50" s="132" t="s">
        <v>198</v>
      </c>
      <c r="D50" s="133">
        <v>1</v>
      </c>
      <c r="E50" s="134">
        <f>Data!H39</f>
        <v>317</v>
      </c>
      <c r="F50" s="134">
        <f>Data!I39</f>
        <v>149</v>
      </c>
      <c r="G50" s="134">
        <f>Data!K39</f>
        <v>168</v>
      </c>
      <c r="H50" s="113">
        <f t="shared" si="14"/>
        <v>0.52996845425867511</v>
      </c>
      <c r="I50" s="134">
        <f>Data!M39</f>
        <v>0</v>
      </c>
      <c r="J50" s="113">
        <f t="shared" si="15"/>
        <v>0</v>
      </c>
      <c r="K50" s="134">
        <f>Data!P39</f>
        <v>2</v>
      </c>
      <c r="L50" s="136">
        <f>Data!S39</f>
        <v>166</v>
      </c>
      <c r="M50" s="132">
        <f>Data!Z39</f>
        <v>111</v>
      </c>
      <c r="N50" s="150">
        <f>M50/L50</f>
        <v>0.66867469879518071</v>
      </c>
      <c r="O50" s="132">
        <f>Data!AG39</f>
        <v>55</v>
      </c>
      <c r="P50" s="150">
        <f>O50/L50</f>
        <v>0.33132530120481929</v>
      </c>
      <c r="Q50" s="80">
        <f t="shared" si="2"/>
        <v>317</v>
      </c>
    </row>
    <row r="51" spans="1:17" s="80" customFormat="1" ht="19" x14ac:dyDescent="0.35">
      <c r="B51" s="81"/>
      <c r="C51" s="132" t="s">
        <v>199</v>
      </c>
      <c r="D51" s="133">
        <v>2</v>
      </c>
      <c r="E51" s="134">
        <f>Data!H40</f>
        <v>235</v>
      </c>
      <c r="F51" s="134">
        <f>Data!I40</f>
        <v>102</v>
      </c>
      <c r="G51" s="134">
        <f>Data!K40</f>
        <v>133</v>
      </c>
      <c r="H51" s="113">
        <f t="shared" si="14"/>
        <v>0.56595744680851068</v>
      </c>
      <c r="I51" s="134">
        <f>Data!M40</f>
        <v>1</v>
      </c>
      <c r="J51" s="113">
        <f t="shared" si="15"/>
        <v>4.2553191489361703E-3</v>
      </c>
      <c r="K51" s="134">
        <f>Data!P40</f>
        <v>2</v>
      </c>
      <c r="L51" s="136">
        <f>Data!S40</f>
        <v>130</v>
      </c>
      <c r="M51" s="132">
        <f>Data!Z40</f>
        <v>79</v>
      </c>
      <c r="N51" s="150">
        <f>M51/L51</f>
        <v>0.60769230769230764</v>
      </c>
      <c r="O51" s="132">
        <f>Data!AG40</f>
        <v>51</v>
      </c>
      <c r="P51" s="150">
        <f>O51/L51</f>
        <v>0.3923076923076923</v>
      </c>
      <c r="Q51" s="80">
        <f t="shared" si="2"/>
        <v>235</v>
      </c>
    </row>
    <row r="52" spans="1:17" s="112" customFormat="1" ht="15" x14ac:dyDescent="0.2">
      <c r="A52" s="121">
        <v>1</v>
      </c>
      <c r="B52" s="122" t="s">
        <v>179</v>
      </c>
      <c r="C52" s="138" t="s">
        <v>121</v>
      </c>
      <c r="D52" s="139"/>
      <c r="E52" s="141">
        <f>SUM(E53)</f>
        <v>844</v>
      </c>
      <c r="F52" s="141">
        <f>SUM(F53)</f>
        <v>416</v>
      </c>
      <c r="G52" s="141">
        <f>SUM(G53)</f>
        <v>428</v>
      </c>
      <c r="H52" s="142">
        <f t="shared" si="14"/>
        <v>0.50710900473933651</v>
      </c>
      <c r="I52" s="141">
        <f>SUM(I53)</f>
        <v>13</v>
      </c>
      <c r="J52" s="143">
        <f t="shared" si="15"/>
        <v>1.5402843601895734E-2</v>
      </c>
      <c r="K52" s="141">
        <f>SUM(K53)</f>
        <v>7</v>
      </c>
      <c r="L52" s="144">
        <f>SUM(L53)</f>
        <v>408</v>
      </c>
      <c r="M52" s="138">
        <f>SUM(M53)</f>
        <v>207</v>
      </c>
      <c r="N52" s="151">
        <f>M52/$L52</f>
        <v>0.50735294117647056</v>
      </c>
      <c r="O52" s="138">
        <f>SUM(O53)</f>
        <v>201</v>
      </c>
      <c r="P52" s="151">
        <f>O52/$L52</f>
        <v>0.49264705882352944</v>
      </c>
      <c r="Q52" s="112">
        <f t="shared" si="2"/>
        <v>0</v>
      </c>
    </row>
    <row r="53" spans="1:17" s="80" customFormat="1" ht="19" x14ac:dyDescent="0.35">
      <c r="B53" s="81"/>
      <c r="C53" s="132" t="s">
        <v>200</v>
      </c>
      <c r="D53" s="133">
        <v>1</v>
      </c>
      <c r="E53" s="134">
        <f>Data!H41</f>
        <v>844</v>
      </c>
      <c r="F53" s="134">
        <f>Data!I41</f>
        <v>416</v>
      </c>
      <c r="G53" s="134">
        <f>Data!K41</f>
        <v>428</v>
      </c>
      <c r="H53" s="134">
        <v>33.61</v>
      </c>
      <c r="I53" s="134">
        <f>Data!M41</f>
        <v>13</v>
      </c>
      <c r="J53" s="113">
        <f t="shared" si="15"/>
        <v>1.5402843601895734E-2</v>
      </c>
      <c r="K53" s="134">
        <f>Data!P41</f>
        <v>7</v>
      </c>
      <c r="L53" s="136">
        <f>Data!S41</f>
        <v>408</v>
      </c>
      <c r="M53" s="132">
        <f>Data!Z41</f>
        <v>207</v>
      </c>
      <c r="N53" s="150">
        <f>M53/L53</f>
        <v>0.50735294117647056</v>
      </c>
      <c r="O53" s="132">
        <f>Data!AG41</f>
        <v>201</v>
      </c>
      <c r="P53" s="150">
        <f>O53/L53</f>
        <v>0.49264705882352944</v>
      </c>
      <c r="Q53" s="80">
        <f t="shared" si="2"/>
        <v>844</v>
      </c>
    </row>
    <row r="54" spans="1:17" s="112" customFormat="1" ht="15" x14ac:dyDescent="0.2">
      <c r="A54" s="121">
        <v>1</v>
      </c>
      <c r="B54" s="122" t="s">
        <v>179</v>
      </c>
      <c r="C54" s="138" t="s">
        <v>122</v>
      </c>
      <c r="D54" s="139"/>
      <c r="E54" s="141">
        <f>SUM(E55:E57)</f>
        <v>1274</v>
      </c>
      <c r="F54" s="141">
        <f>SUM(F55:F57)</f>
        <v>678</v>
      </c>
      <c r="G54" s="141">
        <f>SUM(G55:G57)</f>
        <v>596</v>
      </c>
      <c r="H54" s="142">
        <f t="shared" ref="H54:H62" si="16">G54/E54</f>
        <v>0.46781789638932497</v>
      </c>
      <c r="I54" s="141">
        <f>SUM(I55:I57)</f>
        <v>0</v>
      </c>
      <c r="J54" s="143">
        <f t="shared" si="15"/>
        <v>0</v>
      </c>
      <c r="K54" s="141">
        <f>SUM(K55:K57)</f>
        <v>19</v>
      </c>
      <c r="L54" s="144">
        <f>SUM(L55:L57)</f>
        <v>577</v>
      </c>
      <c r="M54" s="138">
        <f>SUM(M55:M57)</f>
        <v>291</v>
      </c>
      <c r="N54" s="151">
        <f>M54/$L54</f>
        <v>0.50433275563258229</v>
      </c>
      <c r="O54" s="138">
        <f>SUM(O55:O57)</f>
        <v>286</v>
      </c>
      <c r="P54" s="151">
        <f>O54/$L54</f>
        <v>0.49566724436741766</v>
      </c>
      <c r="Q54" s="112">
        <f t="shared" si="2"/>
        <v>0</v>
      </c>
    </row>
    <row r="55" spans="1:17" s="80" customFormat="1" ht="19" x14ac:dyDescent="0.35">
      <c r="B55" s="81"/>
      <c r="C55" s="132" t="s">
        <v>47</v>
      </c>
      <c r="D55" s="133">
        <v>1</v>
      </c>
      <c r="E55" s="134">
        <f>Data!H42</f>
        <v>1063</v>
      </c>
      <c r="F55" s="134">
        <f>Data!I42</f>
        <v>578</v>
      </c>
      <c r="G55" s="134">
        <f>Data!K42</f>
        <v>485</v>
      </c>
      <c r="H55" s="113">
        <f t="shared" si="16"/>
        <v>0.45625587958607716</v>
      </c>
      <c r="I55" s="134">
        <f>Data!M42</f>
        <v>0</v>
      </c>
      <c r="J55" s="113">
        <f t="shared" si="15"/>
        <v>0</v>
      </c>
      <c r="K55" s="134">
        <f>Data!P42</f>
        <v>15</v>
      </c>
      <c r="L55" s="136">
        <f>Data!S42</f>
        <v>470</v>
      </c>
      <c r="M55" s="132">
        <f>Data!Z42</f>
        <v>231</v>
      </c>
      <c r="N55" s="150">
        <f>M55/L55</f>
        <v>0.49148936170212765</v>
      </c>
      <c r="O55" s="132">
        <f>Data!AG42</f>
        <v>239</v>
      </c>
      <c r="P55" s="150">
        <f>O55/L55</f>
        <v>0.50851063829787235</v>
      </c>
      <c r="Q55" s="80">
        <f t="shared" si="2"/>
        <v>1063</v>
      </c>
    </row>
    <row r="56" spans="1:17" s="80" customFormat="1" ht="19" x14ac:dyDescent="0.35">
      <c r="B56" s="81"/>
      <c r="C56" s="132" t="s">
        <v>201</v>
      </c>
      <c r="D56" s="133">
        <v>2</v>
      </c>
      <c r="E56" s="134">
        <f>Data!H43</f>
        <v>156</v>
      </c>
      <c r="F56" s="134">
        <f>Data!I43</f>
        <v>77</v>
      </c>
      <c r="G56" s="134">
        <f>Data!K43</f>
        <v>79</v>
      </c>
      <c r="H56" s="113">
        <f t="shared" si="16"/>
        <v>0.50641025641025639</v>
      </c>
      <c r="I56" s="134">
        <f>Data!M43</f>
        <v>0</v>
      </c>
      <c r="J56" s="113">
        <f t="shared" ref="J56:J62" si="17">I56/E56</f>
        <v>0</v>
      </c>
      <c r="K56" s="134">
        <f>Data!P43</f>
        <v>4</v>
      </c>
      <c r="L56" s="136">
        <f>Data!S43</f>
        <v>75</v>
      </c>
      <c r="M56" s="132">
        <f>Data!Z43</f>
        <v>37</v>
      </c>
      <c r="N56" s="150">
        <f>M56/L56</f>
        <v>0.49333333333333335</v>
      </c>
      <c r="O56" s="132">
        <f>Data!AG43</f>
        <v>38</v>
      </c>
      <c r="P56" s="150">
        <f>O56/L56</f>
        <v>0.50666666666666671</v>
      </c>
      <c r="Q56" s="80">
        <f t="shared" si="2"/>
        <v>156</v>
      </c>
    </row>
    <row r="57" spans="1:17" s="80" customFormat="1" ht="19" x14ac:dyDescent="0.35">
      <c r="B57" s="81"/>
      <c r="C57" s="132" t="s">
        <v>202</v>
      </c>
      <c r="D57" s="133">
        <v>3</v>
      </c>
      <c r="E57" s="134">
        <f>Data!H44</f>
        <v>55</v>
      </c>
      <c r="F57" s="134">
        <f>Data!I44</f>
        <v>23</v>
      </c>
      <c r="G57" s="134">
        <f>Data!K44</f>
        <v>32</v>
      </c>
      <c r="H57" s="113">
        <f t="shared" si="16"/>
        <v>0.58181818181818179</v>
      </c>
      <c r="I57" s="134">
        <f>Data!M44</f>
        <v>0</v>
      </c>
      <c r="J57" s="113">
        <f t="shared" si="17"/>
        <v>0</v>
      </c>
      <c r="K57" s="134">
        <f>Data!P44</f>
        <v>0</v>
      </c>
      <c r="L57" s="136">
        <f>Data!S44</f>
        <v>32</v>
      </c>
      <c r="M57" s="132">
        <f>Data!Z44</f>
        <v>23</v>
      </c>
      <c r="N57" s="150">
        <f>M57/L57</f>
        <v>0.71875</v>
      </c>
      <c r="O57" s="132">
        <f>Data!AG44</f>
        <v>9</v>
      </c>
      <c r="P57" s="150">
        <f>O57/L57</f>
        <v>0.28125</v>
      </c>
      <c r="Q57" s="80">
        <f t="shared" si="2"/>
        <v>55</v>
      </c>
    </row>
    <row r="58" spans="1:17" s="112" customFormat="1" ht="15" x14ac:dyDescent="0.2">
      <c r="A58" s="121">
        <v>1</v>
      </c>
      <c r="B58" s="122" t="s">
        <v>179</v>
      </c>
      <c r="C58" s="138" t="s">
        <v>123</v>
      </c>
      <c r="D58" s="139"/>
      <c r="E58" s="141">
        <f>SUM(E59:E60)</f>
        <v>181</v>
      </c>
      <c r="F58" s="141">
        <f>SUM(F59:F60)</f>
        <v>70</v>
      </c>
      <c r="G58" s="141">
        <f>SUM(G59:G60)</f>
        <v>111</v>
      </c>
      <c r="H58" s="142">
        <f t="shared" si="16"/>
        <v>0.61325966850828728</v>
      </c>
      <c r="I58" s="141">
        <f>SUM(I59:I60)</f>
        <v>1</v>
      </c>
      <c r="J58" s="143">
        <f t="shared" si="17"/>
        <v>5.5248618784530384E-3</v>
      </c>
      <c r="K58" s="141">
        <f>SUM(K59:K60)</f>
        <v>0</v>
      </c>
      <c r="L58" s="144">
        <f>SUM(L59:L60)</f>
        <v>110</v>
      </c>
      <c r="M58" s="138">
        <f>SUM(M59:M60)</f>
        <v>82</v>
      </c>
      <c r="N58" s="151">
        <f>M58/$L58</f>
        <v>0.74545454545454548</v>
      </c>
      <c r="O58" s="138">
        <f>SUM(O59:O60)</f>
        <v>28</v>
      </c>
      <c r="P58" s="151">
        <f>O58/$L58</f>
        <v>0.25454545454545452</v>
      </c>
      <c r="Q58" s="112">
        <f t="shared" si="2"/>
        <v>0</v>
      </c>
    </row>
    <row r="59" spans="1:17" s="80" customFormat="1" ht="19" x14ac:dyDescent="0.35">
      <c r="B59" s="81"/>
      <c r="C59" s="132" t="s">
        <v>48</v>
      </c>
      <c r="D59" s="133">
        <v>1</v>
      </c>
      <c r="E59" s="134">
        <f>Data!H45</f>
        <v>112</v>
      </c>
      <c r="F59" s="134">
        <f>Data!I45</f>
        <v>33</v>
      </c>
      <c r="G59" s="134">
        <f>Data!K45</f>
        <v>79</v>
      </c>
      <c r="H59" s="113">
        <f t="shared" si="16"/>
        <v>0.7053571428571429</v>
      </c>
      <c r="I59" s="134">
        <f>Data!M45</f>
        <v>1</v>
      </c>
      <c r="J59" s="113">
        <f t="shared" si="17"/>
        <v>8.9285714285714281E-3</v>
      </c>
      <c r="K59" s="134">
        <f>Data!P45</f>
        <v>0</v>
      </c>
      <c r="L59" s="136">
        <f>Data!S45</f>
        <v>78</v>
      </c>
      <c r="M59" s="132">
        <f>Data!Z45</f>
        <v>66</v>
      </c>
      <c r="N59" s="150">
        <f>M59/L59</f>
        <v>0.84615384615384615</v>
      </c>
      <c r="O59" s="132">
        <f>Data!AG45</f>
        <v>12</v>
      </c>
      <c r="P59" s="150">
        <f>O59/L59</f>
        <v>0.15384615384615385</v>
      </c>
      <c r="Q59" s="80">
        <f t="shared" si="2"/>
        <v>112</v>
      </c>
    </row>
    <row r="60" spans="1:17" s="80" customFormat="1" ht="19" x14ac:dyDescent="0.35">
      <c r="B60" s="81"/>
      <c r="C60" s="132" t="s">
        <v>203</v>
      </c>
      <c r="D60" s="133">
        <v>2</v>
      </c>
      <c r="E60" s="134">
        <f>Data!H46</f>
        <v>69</v>
      </c>
      <c r="F60" s="134">
        <f>Data!I46</f>
        <v>37</v>
      </c>
      <c r="G60" s="134">
        <f>Data!K46</f>
        <v>32</v>
      </c>
      <c r="H60" s="113">
        <f t="shared" si="16"/>
        <v>0.46376811594202899</v>
      </c>
      <c r="I60" s="134">
        <f>Data!M46</f>
        <v>0</v>
      </c>
      <c r="J60" s="113">
        <f t="shared" si="17"/>
        <v>0</v>
      </c>
      <c r="K60" s="134">
        <f>Data!P46</f>
        <v>0</v>
      </c>
      <c r="L60" s="136">
        <f>Data!S46</f>
        <v>32</v>
      </c>
      <c r="M60" s="132">
        <f>Data!Z46</f>
        <v>16</v>
      </c>
      <c r="N60" s="150">
        <f>M60/L60</f>
        <v>0.5</v>
      </c>
      <c r="O60" s="132">
        <f>Data!AG46</f>
        <v>16</v>
      </c>
      <c r="P60" s="150">
        <f>O60/L60</f>
        <v>0.5</v>
      </c>
      <c r="Q60" s="80">
        <f t="shared" si="2"/>
        <v>69</v>
      </c>
    </row>
    <row r="61" spans="1:17" s="112" customFormat="1" ht="15" x14ac:dyDescent="0.2">
      <c r="A61" s="121">
        <v>2</v>
      </c>
      <c r="B61" s="122" t="s">
        <v>181</v>
      </c>
      <c r="C61" s="138" t="s">
        <v>95</v>
      </c>
      <c r="D61" s="139"/>
      <c r="E61" s="141">
        <f>SUM(E62:E69)</f>
        <v>7891</v>
      </c>
      <c r="F61" s="141">
        <f>SUM(F62:F69)</f>
        <v>4380</v>
      </c>
      <c r="G61" s="141">
        <f>SUM(G62:G69)</f>
        <v>3511</v>
      </c>
      <c r="H61" s="142">
        <f t="shared" si="16"/>
        <v>0.44493727030794578</v>
      </c>
      <c r="I61" s="141">
        <f>SUM(I62:I69)</f>
        <v>79</v>
      </c>
      <c r="J61" s="143">
        <f t="shared" si="17"/>
        <v>1.0011405398555316E-2</v>
      </c>
      <c r="K61" s="141">
        <f>SUM(K62:K69)</f>
        <v>79</v>
      </c>
      <c r="L61" s="144">
        <f>SUM(L62:L69)</f>
        <v>3353</v>
      </c>
      <c r="M61" s="138">
        <f>SUM(M62:M69)</f>
        <v>1949</v>
      </c>
      <c r="N61" s="151">
        <f>M61/$L61</f>
        <v>0.58127050402624514</v>
      </c>
      <c r="O61" s="138">
        <f>SUM(O62:O69)</f>
        <v>1404</v>
      </c>
      <c r="P61" s="151">
        <f>O61/$L61</f>
        <v>0.41872949597375486</v>
      </c>
      <c r="Q61" s="112">
        <f t="shared" si="2"/>
        <v>0</v>
      </c>
    </row>
    <row r="62" spans="1:17" s="80" customFormat="1" ht="19" x14ac:dyDescent="0.35">
      <c r="B62" s="81"/>
      <c r="C62" s="132" t="s">
        <v>204</v>
      </c>
      <c r="D62" s="133">
        <v>1</v>
      </c>
      <c r="E62" s="134">
        <f>Data!H47</f>
        <v>990</v>
      </c>
      <c r="F62" s="134">
        <f>Data!I47</f>
        <v>577</v>
      </c>
      <c r="G62" s="134">
        <f>Data!K47</f>
        <v>413</v>
      </c>
      <c r="H62" s="113">
        <f t="shared" si="16"/>
        <v>0.41717171717171719</v>
      </c>
      <c r="I62" s="134">
        <f>Data!M47</f>
        <v>0</v>
      </c>
      <c r="J62" s="113">
        <f t="shared" si="17"/>
        <v>0</v>
      </c>
      <c r="K62" s="134">
        <f>Data!P47</f>
        <v>13</v>
      </c>
      <c r="L62" s="136">
        <f>Data!S47</f>
        <v>400</v>
      </c>
      <c r="M62" s="132">
        <f>Data!Z47</f>
        <v>226</v>
      </c>
      <c r="N62" s="150">
        <f>M62/L62</f>
        <v>0.56499999999999995</v>
      </c>
      <c r="O62" s="132">
        <f>Data!AG47</f>
        <v>174</v>
      </c>
      <c r="P62" s="150">
        <f>O62/L62</f>
        <v>0.435</v>
      </c>
      <c r="Q62" s="80">
        <f t="shared" si="2"/>
        <v>990</v>
      </c>
    </row>
    <row r="63" spans="1:17" s="80" customFormat="1" ht="19" x14ac:dyDescent="0.35">
      <c r="B63" s="81"/>
      <c r="C63" s="132" t="s">
        <v>205</v>
      </c>
      <c r="D63" s="133">
        <v>2</v>
      </c>
      <c r="E63" s="134">
        <f>Data!H48</f>
        <v>761</v>
      </c>
      <c r="F63" s="134">
        <f>Data!I48</f>
        <v>450</v>
      </c>
      <c r="G63" s="134">
        <f>Data!K48</f>
        <v>311</v>
      </c>
      <c r="H63" s="113">
        <f t="shared" ref="H63:H69" si="18">G63/E63</f>
        <v>0.40867279894875164</v>
      </c>
      <c r="I63" s="134">
        <f>Data!M48</f>
        <v>0</v>
      </c>
      <c r="J63" s="113">
        <f t="shared" ref="J63:J69" si="19">I63/E63</f>
        <v>0</v>
      </c>
      <c r="K63" s="134">
        <f>Data!P48</f>
        <v>11</v>
      </c>
      <c r="L63" s="136">
        <f>Data!S48</f>
        <v>300</v>
      </c>
      <c r="M63" s="132">
        <f>Data!Z48</f>
        <v>180</v>
      </c>
      <c r="N63" s="150">
        <f t="shared" ref="N63:N69" si="20">M63/L63</f>
        <v>0.6</v>
      </c>
      <c r="O63" s="132">
        <f>Data!AG48</f>
        <v>120</v>
      </c>
      <c r="P63" s="150">
        <f t="shared" ref="P63:P69" si="21">O63/L63</f>
        <v>0.4</v>
      </c>
      <c r="Q63" s="80">
        <f t="shared" si="2"/>
        <v>761</v>
      </c>
    </row>
    <row r="64" spans="1:17" s="80" customFormat="1" ht="19" x14ac:dyDescent="0.35">
      <c r="B64" s="81"/>
      <c r="C64" s="132" t="s">
        <v>206</v>
      </c>
      <c r="D64" s="133">
        <v>3</v>
      </c>
      <c r="E64" s="134">
        <f>Data!H49</f>
        <v>847</v>
      </c>
      <c r="F64" s="134">
        <f>Data!I49</f>
        <v>380</v>
      </c>
      <c r="G64" s="134">
        <f>Data!K49</f>
        <v>467</v>
      </c>
      <c r="H64" s="113">
        <f t="shared" si="18"/>
        <v>0.55135773317591497</v>
      </c>
      <c r="I64" s="134">
        <f>Data!M49</f>
        <v>11</v>
      </c>
      <c r="J64" s="113">
        <f t="shared" si="19"/>
        <v>1.2987012987012988E-2</v>
      </c>
      <c r="K64" s="134">
        <f>Data!P49</f>
        <v>5</v>
      </c>
      <c r="L64" s="136">
        <f>Data!S49</f>
        <v>451</v>
      </c>
      <c r="M64" s="132">
        <f>Data!Z49</f>
        <v>255</v>
      </c>
      <c r="N64" s="150">
        <f t="shared" si="20"/>
        <v>0.56541019955654104</v>
      </c>
      <c r="O64" s="132">
        <f>Data!AG49</f>
        <v>196</v>
      </c>
      <c r="P64" s="150">
        <f t="shared" si="21"/>
        <v>0.43458980044345896</v>
      </c>
      <c r="Q64" s="80">
        <f t="shared" si="2"/>
        <v>847</v>
      </c>
    </row>
    <row r="65" spans="1:17" s="80" customFormat="1" ht="19" x14ac:dyDescent="0.35">
      <c r="B65" s="81"/>
      <c r="C65" s="132" t="s">
        <v>207</v>
      </c>
      <c r="D65" s="133">
        <v>4</v>
      </c>
      <c r="E65" s="134">
        <f>Data!H50</f>
        <v>960</v>
      </c>
      <c r="F65" s="134">
        <f>Data!I50</f>
        <v>523</v>
      </c>
      <c r="G65" s="134">
        <f>Data!K50</f>
        <v>437</v>
      </c>
      <c r="H65" s="113">
        <f t="shared" si="18"/>
        <v>0.45520833333333333</v>
      </c>
      <c r="I65" s="134">
        <f>Data!M50</f>
        <v>10</v>
      </c>
      <c r="J65" s="113">
        <f t="shared" si="19"/>
        <v>1.0416666666666666E-2</v>
      </c>
      <c r="K65" s="134">
        <f>Data!P50</f>
        <v>10</v>
      </c>
      <c r="L65" s="136">
        <f>Data!S50</f>
        <v>417</v>
      </c>
      <c r="M65" s="132">
        <f>Data!Z50</f>
        <v>230</v>
      </c>
      <c r="N65" s="150">
        <f t="shared" si="20"/>
        <v>0.55155875299760193</v>
      </c>
      <c r="O65" s="132">
        <f>Data!AG50</f>
        <v>187</v>
      </c>
      <c r="P65" s="150">
        <f t="shared" si="21"/>
        <v>0.44844124700239807</v>
      </c>
      <c r="Q65" s="80">
        <f t="shared" si="2"/>
        <v>960</v>
      </c>
    </row>
    <row r="66" spans="1:17" s="80" customFormat="1" ht="19" x14ac:dyDescent="0.35">
      <c r="B66" s="81"/>
      <c r="C66" s="132" t="s">
        <v>208</v>
      </c>
      <c r="D66" s="133">
        <v>5</v>
      </c>
      <c r="E66" s="134">
        <f>Data!H51</f>
        <v>957</v>
      </c>
      <c r="F66" s="134">
        <f>Data!I51</f>
        <v>488</v>
      </c>
      <c r="G66" s="134">
        <f>Data!K51</f>
        <v>469</v>
      </c>
      <c r="H66" s="113">
        <f t="shared" si="18"/>
        <v>0.49007314524555906</v>
      </c>
      <c r="I66" s="134">
        <f>Data!M51</f>
        <v>22</v>
      </c>
      <c r="J66" s="113">
        <f t="shared" si="19"/>
        <v>2.2988505747126436E-2</v>
      </c>
      <c r="K66" s="134">
        <f>Data!P51</f>
        <v>11</v>
      </c>
      <c r="L66" s="136">
        <f>Data!S51</f>
        <v>436</v>
      </c>
      <c r="M66" s="132">
        <f>Data!Z51</f>
        <v>271</v>
      </c>
      <c r="N66" s="150">
        <f t="shared" si="20"/>
        <v>0.62155963302752293</v>
      </c>
      <c r="O66" s="132">
        <f>Data!AG51</f>
        <v>165</v>
      </c>
      <c r="P66" s="150">
        <f t="shared" si="21"/>
        <v>0.37844036697247707</v>
      </c>
      <c r="Q66" s="80">
        <f t="shared" si="2"/>
        <v>957</v>
      </c>
    </row>
    <row r="67" spans="1:17" s="80" customFormat="1" ht="19" x14ac:dyDescent="0.35">
      <c r="B67" s="81"/>
      <c r="C67" s="132" t="s">
        <v>209</v>
      </c>
      <c r="D67" s="133">
        <v>6</v>
      </c>
      <c r="E67" s="134">
        <f>Data!H52</f>
        <v>909</v>
      </c>
      <c r="F67" s="134">
        <f>Data!I52</f>
        <v>490</v>
      </c>
      <c r="G67" s="134">
        <f>Data!K52</f>
        <v>419</v>
      </c>
      <c r="H67" s="113">
        <f t="shared" si="18"/>
        <v>0.46094609460946095</v>
      </c>
      <c r="I67" s="134">
        <f>Data!M52</f>
        <v>8</v>
      </c>
      <c r="J67" s="113">
        <f t="shared" si="19"/>
        <v>8.8008800880088004E-3</v>
      </c>
      <c r="K67" s="134">
        <f>Data!P52</f>
        <v>9</v>
      </c>
      <c r="L67" s="136">
        <f>Data!S52</f>
        <v>402</v>
      </c>
      <c r="M67" s="132">
        <f>Data!Z52</f>
        <v>265</v>
      </c>
      <c r="N67" s="150">
        <f t="shared" si="20"/>
        <v>0.65920398009950254</v>
      </c>
      <c r="O67" s="132">
        <f>Data!AG52</f>
        <v>137</v>
      </c>
      <c r="P67" s="150">
        <f t="shared" si="21"/>
        <v>0.34079601990049752</v>
      </c>
      <c r="Q67" s="80">
        <f t="shared" si="2"/>
        <v>909</v>
      </c>
    </row>
    <row r="68" spans="1:17" s="80" customFormat="1" ht="19" x14ac:dyDescent="0.35">
      <c r="B68" s="81"/>
      <c r="C68" s="132" t="s">
        <v>210</v>
      </c>
      <c r="D68" s="133">
        <v>7</v>
      </c>
      <c r="E68" s="134">
        <f>Data!H53</f>
        <v>1237</v>
      </c>
      <c r="F68" s="134">
        <f>Data!I53</f>
        <v>821</v>
      </c>
      <c r="G68" s="134">
        <f>Data!K53</f>
        <v>416</v>
      </c>
      <c r="H68" s="113">
        <f t="shared" si="18"/>
        <v>0.33629749393694425</v>
      </c>
      <c r="I68" s="134">
        <f>Data!M53</f>
        <v>14</v>
      </c>
      <c r="J68" s="113">
        <f t="shared" si="19"/>
        <v>1.131770412287793E-2</v>
      </c>
      <c r="K68" s="134">
        <f>Data!P53</f>
        <v>10</v>
      </c>
      <c r="L68" s="136">
        <f>Data!S53</f>
        <v>392</v>
      </c>
      <c r="M68" s="132">
        <f>Data!Z53</f>
        <v>246</v>
      </c>
      <c r="N68" s="150">
        <f t="shared" si="20"/>
        <v>0.62755102040816324</v>
      </c>
      <c r="O68" s="132">
        <f>Data!AG53</f>
        <v>146</v>
      </c>
      <c r="P68" s="150">
        <f t="shared" si="21"/>
        <v>0.37244897959183676</v>
      </c>
      <c r="Q68" s="80">
        <f t="shared" si="2"/>
        <v>1237</v>
      </c>
    </row>
    <row r="69" spans="1:17" s="80" customFormat="1" ht="19" x14ac:dyDescent="0.35">
      <c r="B69" s="81"/>
      <c r="C69" s="132" t="s">
        <v>211</v>
      </c>
      <c r="D69" s="133">
        <v>8</v>
      </c>
      <c r="E69" s="134">
        <f>Data!H54</f>
        <v>1230</v>
      </c>
      <c r="F69" s="134">
        <f>Data!I54</f>
        <v>651</v>
      </c>
      <c r="G69" s="134">
        <f>Data!K54</f>
        <v>579</v>
      </c>
      <c r="H69" s="113">
        <f t="shared" si="18"/>
        <v>0.47073170731707314</v>
      </c>
      <c r="I69" s="134">
        <f>Data!M54</f>
        <v>14</v>
      </c>
      <c r="J69" s="113">
        <f t="shared" si="19"/>
        <v>1.1382113821138212E-2</v>
      </c>
      <c r="K69" s="134">
        <f>Data!P54</f>
        <v>10</v>
      </c>
      <c r="L69" s="136">
        <f>Data!S54</f>
        <v>555</v>
      </c>
      <c r="M69" s="132">
        <f>Data!Z54</f>
        <v>276</v>
      </c>
      <c r="N69" s="150">
        <f t="shared" si="20"/>
        <v>0.49729729729729732</v>
      </c>
      <c r="O69" s="132">
        <f>Data!AG54</f>
        <v>279</v>
      </c>
      <c r="P69" s="150">
        <f t="shared" si="21"/>
        <v>0.50270270270270268</v>
      </c>
      <c r="Q69" s="80">
        <f t="shared" ref="Q69:Q132" si="22">IF(AND(NOT(ISBLANK($L69)),NOT(ISBLANK($D69))),$E69,0)</f>
        <v>1230</v>
      </c>
    </row>
    <row r="70" spans="1:17" s="112" customFormat="1" ht="15" x14ac:dyDescent="0.2">
      <c r="A70" s="121">
        <v>1</v>
      </c>
      <c r="B70" s="122" t="s">
        <v>196</v>
      </c>
      <c r="C70" s="138" t="s">
        <v>212</v>
      </c>
      <c r="D70" s="139"/>
      <c r="E70" s="141">
        <f>SUM(E71:E76)</f>
        <v>1888</v>
      </c>
      <c r="F70" s="141">
        <f>SUM(F71:F76)</f>
        <v>941</v>
      </c>
      <c r="G70" s="141">
        <f>SUM(G71:G76)</f>
        <v>947</v>
      </c>
      <c r="H70" s="142">
        <f t="shared" ref="H70:H78" si="23">G70/E70</f>
        <v>0.50158898305084743</v>
      </c>
      <c r="I70" s="141">
        <f>SUM(I71:I76)</f>
        <v>1</v>
      </c>
      <c r="J70" s="143">
        <f t="shared" ref="J70:J78" si="24">I70/E70</f>
        <v>5.2966101694915254E-4</v>
      </c>
      <c r="K70" s="141">
        <f>SUM(K71:K76)</f>
        <v>30</v>
      </c>
      <c r="L70" s="144">
        <f>SUM(L71:L76)</f>
        <v>916</v>
      </c>
      <c r="M70" s="138">
        <f>SUM(M71:M76)</f>
        <v>536</v>
      </c>
      <c r="N70" s="151">
        <f>M70/$L70</f>
        <v>0.58515283842794763</v>
      </c>
      <c r="O70" s="138">
        <f>SUM(O71:O76)</f>
        <v>380</v>
      </c>
      <c r="P70" s="151">
        <f>O70/$L70</f>
        <v>0.41484716157205243</v>
      </c>
      <c r="Q70" s="112">
        <f t="shared" si="22"/>
        <v>0</v>
      </c>
    </row>
    <row r="71" spans="1:17" s="80" customFormat="1" ht="19" x14ac:dyDescent="0.35">
      <c r="B71" s="81"/>
      <c r="C71" s="132" t="s">
        <v>213</v>
      </c>
      <c r="D71" s="133">
        <v>1</v>
      </c>
      <c r="E71" s="134">
        <f>Data!H55</f>
        <v>1217</v>
      </c>
      <c r="F71" s="134">
        <f>Data!I55</f>
        <v>647</v>
      </c>
      <c r="G71" s="134">
        <f>Data!K55</f>
        <v>570</v>
      </c>
      <c r="H71" s="113">
        <f t="shared" si="23"/>
        <v>0.46836483155299918</v>
      </c>
      <c r="I71" s="134">
        <f>Data!M55</f>
        <v>0</v>
      </c>
      <c r="J71" s="113">
        <f t="shared" si="24"/>
        <v>0</v>
      </c>
      <c r="K71" s="134">
        <f>Data!P55</f>
        <v>19</v>
      </c>
      <c r="L71" s="136">
        <f>Data!S55</f>
        <v>551</v>
      </c>
      <c r="M71" s="132">
        <f>Data!Z55</f>
        <v>322</v>
      </c>
      <c r="N71" s="150">
        <f t="shared" ref="N71:N76" si="25">M71/L71</f>
        <v>0.58439201451905631</v>
      </c>
      <c r="O71" s="132">
        <f>Data!AG55</f>
        <v>229</v>
      </c>
      <c r="P71" s="150">
        <f t="shared" ref="P71:P76" si="26">O71/L71</f>
        <v>0.41560798548094374</v>
      </c>
      <c r="Q71" s="80">
        <f t="shared" si="22"/>
        <v>1217</v>
      </c>
    </row>
    <row r="72" spans="1:17" s="80" customFormat="1" ht="19" x14ac:dyDescent="0.35">
      <c r="B72" s="81"/>
      <c r="C72" s="132" t="s">
        <v>214</v>
      </c>
      <c r="D72" s="133">
        <v>2</v>
      </c>
      <c r="E72" s="134">
        <f>Data!H56</f>
        <v>123</v>
      </c>
      <c r="F72" s="134">
        <f>Data!I56</f>
        <v>46</v>
      </c>
      <c r="G72" s="134">
        <f>Data!K56</f>
        <v>77</v>
      </c>
      <c r="H72" s="113">
        <f t="shared" si="23"/>
        <v>0.62601626016260159</v>
      </c>
      <c r="I72" s="134">
        <f>Data!M56</f>
        <v>0</v>
      </c>
      <c r="J72" s="113">
        <f t="shared" si="24"/>
        <v>0</v>
      </c>
      <c r="K72" s="134">
        <f>Data!P56</f>
        <v>2</v>
      </c>
      <c r="L72" s="136">
        <f>Data!S56</f>
        <v>75</v>
      </c>
      <c r="M72" s="132">
        <f>Data!Z56</f>
        <v>44</v>
      </c>
      <c r="N72" s="150">
        <f t="shared" si="25"/>
        <v>0.58666666666666667</v>
      </c>
      <c r="O72" s="132">
        <f>Data!AG56</f>
        <v>31</v>
      </c>
      <c r="P72" s="150">
        <f t="shared" si="26"/>
        <v>0.41333333333333333</v>
      </c>
      <c r="Q72" s="80">
        <f t="shared" si="22"/>
        <v>123</v>
      </c>
    </row>
    <row r="73" spans="1:17" s="80" customFormat="1" ht="19" x14ac:dyDescent="0.35">
      <c r="B73" s="81"/>
      <c r="C73" s="132" t="s">
        <v>215</v>
      </c>
      <c r="D73" s="133">
        <v>3</v>
      </c>
      <c r="E73" s="134">
        <f>Data!H57</f>
        <v>181</v>
      </c>
      <c r="F73" s="134">
        <f>Data!I57</f>
        <v>83</v>
      </c>
      <c r="G73" s="134">
        <f>Data!K57</f>
        <v>98</v>
      </c>
      <c r="H73" s="113">
        <f t="shared" si="23"/>
        <v>0.54143646408839774</v>
      </c>
      <c r="I73" s="134">
        <f>Data!M57</f>
        <v>1</v>
      </c>
      <c r="J73" s="113">
        <f t="shared" si="24"/>
        <v>5.5248618784530384E-3</v>
      </c>
      <c r="K73" s="134">
        <f>Data!P57</f>
        <v>5</v>
      </c>
      <c r="L73" s="136">
        <f>Data!S57</f>
        <v>92</v>
      </c>
      <c r="M73" s="132">
        <f>Data!Z57</f>
        <v>38</v>
      </c>
      <c r="N73" s="150">
        <f t="shared" si="25"/>
        <v>0.41304347826086957</v>
      </c>
      <c r="O73" s="132">
        <f>Data!AG57</f>
        <v>54</v>
      </c>
      <c r="P73" s="150">
        <f t="shared" si="26"/>
        <v>0.58695652173913049</v>
      </c>
      <c r="Q73" s="80">
        <f t="shared" si="22"/>
        <v>181</v>
      </c>
    </row>
    <row r="74" spans="1:17" s="80" customFormat="1" ht="19" x14ac:dyDescent="0.35">
      <c r="B74" s="81"/>
      <c r="C74" s="132" t="s">
        <v>216</v>
      </c>
      <c r="D74" s="133">
        <v>4</v>
      </c>
      <c r="E74" s="134">
        <f>Data!H58</f>
        <v>47</v>
      </c>
      <c r="F74" s="134">
        <f>Data!I58</f>
        <v>15</v>
      </c>
      <c r="G74" s="134">
        <f>Data!K58</f>
        <v>32</v>
      </c>
      <c r="H74" s="113">
        <f t="shared" si="23"/>
        <v>0.68085106382978722</v>
      </c>
      <c r="I74" s="134">
        <f>Data!M58</f>
        <v>0</v>
      </c>
      <c r="J74" s="113">
        <f t="shared" si="24"/>
        <v>0</v>
      </c>
      <c r="K74" s="134">
        <f>Data!P58</f>
        <v>0</v>
      </c>
      <c r="L74" s="136">
        <f>Data!S58</f>
        <v>32</v>
      </c>
      <c r="M74" s="132">
        <f>Data!Z58</f>
        <v>25</v>
      </c>
      <c r="N74" s="150">
        <f t="shared" si="25"/>
        <v>0.78125</v>
      </c>
      <c r="O74" s="132">
        <f>Data!AG58</f>
        <v>7</v>
      </c>
      <c r="P74" s="150">
        <f t="shared" si="26"/>
        <v>0.21875</v>
      </c>
      <c r="Q74" s="80">
        <f t="shared" si="22"/>
        <v>47</v>
      </c>
    </row>
    <row r="75" spans="1:17" s="80" customFormat="1" ht="19" x14ac:dyDescent="0.35">
      <c r="B75" s="81"/>
      <c r="C75" s="132" t="s">
        <v>217</v>
      </c>
      <c r="D75" s="133">
        <v>5</v>
      </c>
      <c r="E75" s="134">
        <f>Data!H59</f>
        <v>258</v>
      </c>
      <c r="F75" s="134">
        <f>Data!I59</f>
        <v>117</v>
      </c>
      <c r="G75" s="134">
        <f>Data!K59</f>
        <v>141</v>
      </c>
      <c r="H75" s="113">
        <f t="shared" si="23"/>
        <v>0.54651162790697672</v>
      </c>
      <c r="I75" s="134">
        <f>Data!M59</f>
        <v>0</v>
      </c>
      <c r="J75" s="113">
        <f t="shared" si="24"/>
        <v>0</v>
      </c>
      <c r="K75" s="134">
        <f>Data!P59</f>
        <v>3</v>
      </c>
      <c r="L75" s="136">
        <f>Data!S59</f>
        <v>138</v>
      </c>
      <c r="M75" s="132">
        <f>Data!Z59</f>
        <v>94</v>
      </c>
      <c r="N75" s="150">
        <f t="shared" si="25"/>
        <v>0.6811594202898551</v>
      </c>
      <c r="O75" s="132">
        <f>Data!AG59</f>
        <v>44</v>
      </c>
      <c r="P75" s="150">
        <f t="shared" si="26"/>
        <v>0.3188405797101449</v>
      </c>
      <c r="Q75" s="80">
        <f t="shared" si="22"/>
        <v>258</v>
      </c>
    </row>
    <row r="76" spans="1:17" s="80" customFormat="1" ht="19" x14ac:dyDescent="0.35">
      <c r="B76" s="81"/>
      <c r="C76" s="132" t="s">
        <v>218</v>
      </c>
      <c r="D76" s="133">
        <v>6</v>
      </c>
      <c r="E76" s="134">
        <f>Data!H60</f>
        <v>62</v>
      </c>
      <c r="F76" s="134">
        <f>Data!I60</f>
        <v>33</v>
      </c>
      <c r="G76" s="134">
        <f>Data!K60</f>
        <v>29</v>
      </c>
      <c r="H76" s="113">
        <f t="shared" si="23"/>
        <v>0.46774193548387094</v>
      </c>
      <c r="I76" s="134">
        <f>Data!M60</f>
        <v>0</v>
      </c>
      <c r="J76" s="113">
        <f t="shared" si="24"/>
        <v>0</v>
      </c>
      <c r="K76" s="134">
        <f>Data!P60</f>
        <v>1</v>
      </c>
      <c r="L76" s="136">
        <f>Data!S60</f>
        <v>28</v>
      </c>
      <c r="M76" s="132">
        <f>Data!Z60</f>
        <v>13</v>
      </c>
      <c r="N76" s="150">
        <f t="shared" si="25"/>
        <v>0.4642857142857143</v>
      </c>
      <c r="O76" s="132">
        <f>Data!AG60</f>
        <v>15</v>
      </c>
      <c r="P76" s="150">
        <f t="shared" si="26"/>
        <v>0.5357142857142857</v>
      </c>
      <c r="Q76" s="80">
        <f t="shared" si="22"/>
        <v>62</v>
      </c>
    </row>
    <row r="77" spans="1:17" s="112" customFormat="1" ht="15" x14ac:dyDescent="0.2">
      <c r="A77" s="121">
        <v>3</v>
      </c>
      <c r="B77" s="122" t="s">
        <v>184</v>
      </c>
      <c r="C77" s="138" t="s">
        <v>108</v>
      </c>
      <c r="D77" s="139"/>
      <c r="E77" s="141">
        <f>SUM(E78:E85)</f>
        <v>5136</v>
      </c>
      <c r="F77" s="141">
        <f>SUM(F78:F85)</f>
        <v>3119</v>
      </c>
      <c r="G77" s="141">
        <f>SUM(G78:G85)</f>
        <v>2017</v>
      </c>
      <c r="H77" s="142">
        <f t="shared" si="23"/>
        <v>0.39271806853582553</v>
      </c>
      <c r="I77" s="141">
        <f>SUM(I78:I85)</f>
        <v>49</v>
      </c>
      <c r="J77" s="143">
        <f t="shared" si="24"/>
        <v>9.5404984423676006E-3</v>
      </c>
      <c r="K77" s="141">
        <f>SUM(K78:K85)</f>
        <v>55</v>
      </c>
      <c r="L77" s="144">
        <f>SUM(L78:L85)</f>
        <v>1913</v>
      </c>
      <c r="M77" s="138">
        <f>SUM(M78:M85)</f>
        <v>1460</v>
      </c>
      <c r="N77" s="151">
        <f>M77/$L77</f>
        <v>0.76319916361735496</v>
      </c>
      <c r="O77" s="138">
        <f>SUM(O78:O85)</f>
        <v>453</v>
      </c>
      <c r="P77" s="151">
        <f>O77/$L77</f>
        <v>0.23680083638264507</v>
      </c>
      <c r="Q77" s="112">
        <f t="shared" si="22"/>
        <v>0</v>
      </c>
    </row>
    <row r="78" spans="1:17" s="80" customFormat="1" ht="19" x14ac:dyDescent="0.35">
      <c r="B78" s="81"/>
      <c r="C78" s="132" t="s">
        <v>219</v>
      </c>
      <c r="D78" s="133">
        <v>1</v>
      </c>
      <c r="E78" s="134">
        <f>Data!H61</f>
        <v>356</v>
      </c>
      <c r="F78" s="134">
        <f>Data!I61</f>
        <v>222</v>
      </c>
      <c r="G78" s="134">
        <f>Data!K61</f>
        <v>134</v>
      </c>
      <c r="H78" s="113">
        <f t="shared" si="23"/>
        <v>0.37640449438202245</v>
      </c>
      <c r="I78" s="134">
        <f>Data!M61</f>
        <v>2</v>
      </c>
      <c r="J78" s="113">
        <f t="shared" si="24"/>
        <v>5.6179775280898875E-3</v>
      </c>
      <c r="K78" s="134">
        <f>Data!P61</f>
        <v>0</v>
      </c>
      <c r="L78" s="136">
        <f>Data!S61</f>
        <v>132</v>
      </c>
      <c r="M78" s="132">
        <f>Data!Z61</f>
        <v>99</v>
      </c>
      <c r="N78" s="150">
        <f>M78/L78</f>
        <v>0.75</v>
      </c>
      <c r="O78" s="132">
        <f>Data!AG61</f>
        <v>33</v>
      </c>
      <c r="P78" s="150">
        <f>O78/L78</f>
        <v>0.25</v>
      </c>
      <c r="Q78" s="80">
        <f t="shared" si="22"/>
        <v>356</v>
      </c>
    </row>
    <row r="79" spans="1:17" s="80" customFormat="1" ht="19" x14ac:dyDescent="0.35">
      <c r="B79" s="81"/>
      <c r="C79" s="132" t="s">
        <v>220</v>
      </c>
      <c r="D79" s="133">
        <v>2</v>
      </c>
      <c r="E79" s="134">
        <f>Data!H62</f>
        <v>727</v>
      </c>
      <c r="F79" s="134">
        <f>Data!I62</f>
        <v>443</v>
      </c>
      <c r="G79" s="134">
        <f>Data!K62</f>
        <v>284</v>
      </c>
      <c r="H79" s="113">
        <f t="shared" ref="H79:H85" si="27">G79/E79</f>
        <v>0.39064649243466298</v>
      </c>
      <c r="I79" s="134">
        <f>Data!M62</f>
        <v>6</v>
      </c>
      <c r="J79" s="113">
        <f t="shared" ref="J79:J85" si="28">I79/E79</f>
        <v>8.253094910591471E-3</v>
      </c>
      <c r="K79" s="134">
        <f>Data!P62</f>
        <v>7</v>
      </c>
      <c r="L79" s="136">
        <f>Data!S62</f>
        <v>271</v>
      </c>
      <c r="M79" s="132">
        <f>Data!Z62</f>
        <v>218</v>
      </c>
      <c r="N79" s="150">
        <f t="shared" ref="N79:N85" si="29">M79/L79</f>
        <v>0.80442804428044279</v>
      </c>
      <c r="O79" s="132">
        <f>Data!AG62</f>
        <v>53</v>
      </c>
      <c r="P79" s="150">
        <f t="shared" ref="P79:P85" si="30">O79/L79</f>
        <v>0.19557195571955718</v>
      </c>
      <c r="Q79" s="80">
        <f t="shared" si="22"/>
        <v>727</v>
      </c>
    </row>
    <row r="80" spans="1:17" s="80" customFormat="1" ht="19" x14ac:dyDescent="0.35">
      <c r="B80" s="81"/>
      <c r="C80" s="132" t="s">
        <v>221</v>
      </c>
      <c r="D80" s="133">
        <v>3</v>
      </c>
      <c r="E80" s="134">
        <f>Data!H63</f>
        <v>1531</v>
      </c>
      <c r="F80" s="134">
        <f>Data!I63</f>
        <v>915</v>
      </c>
      <c r="G80" s="134">
        <f>Data!K63</f>
        <v>616</v>
      </c>
      <c r="H80" s="113">
        <f t="shared" si="27"/>
        <v>0.40235140431090788</v>
      </c>
      <c r="I80" s="134">
        <f>Data!M63</f>
        <v>18</v>
      </c>
      <c r="J80" s="113">
        <f t="shared" si="28"/>
        <v>1.1757021554539516E-2</v>
      </c>
      <c r="K80" s="134">
        <f>Data!P63</f>
        <v>17</v>
      </c>
      <c r="L80" s="136">
        <f>Data!S63</f>
        <v>581</v>
      </c>
      <c r="M80" s="132">
        <f>Data!Z63</f>
        <v>452</v>
      </c>
      <c r="N80" s="150">
        <f t="shared" si="29"/>
        <v>0.7779690189328744</v>
      </c>
      <c r="O80" s="132">
        <f>Data!AG63</f>
        <v>129</v>
      </c>
      <c r="P80" s="150">
        <f t="shared" si="30"/>
        <v>0.22203098106712565</v>
      </c>
      <c r="Q80" s="80">
        <f t="shared" si="22"/>
        <v>1531</v>
      </c>
    </row>
    <row r="81" spans="1:17" s="80" customFormat="1" ht="19" x14ac:dyDescent="0.35">
      <c r="B81" s="81"/>
      <c r="C81" s="132" t="s">
        <v>222</v>
      </c>
      <c r="D81" s="133">
        <v>4</v>
      </c>
      <c r="E81" s="134">
        <f>Data!H64</f>
        <v>799</v>
      </c>
      <c r="F81" s="134">
        <f>Data!I64</f>
        <v>541</v>
      </c>
      <c r="G81" s="134">
        <f>Data!K64</f>
        <v>258</v>
      </c>
      <c r="H81" s="113">
        <f t="shared" si="27"/>
        <v>0.32290362953692114</v>
      </c>
      <c r="I81" s="134">
        <f>Data!M64</f>
        <v>7</v>
      </c>
      <c r="J81" s="113">
        <f t="shared" si="28"/>
        <v>8.7609511889862324E-3</v>
      </c>
      <c r="K81" s="134">
        <f>Data!P64</f>
        <v>10</v>
      </c>
      <c r="L81" s="136">
        <f>Data!S64</f>
        <v>241</v>
      </c>
      <c r="M81" s="132">
        <f>Data!Z64</f>
        <v>179</v>
      </c>
      <c r="N81" s="150">
        <f t="shared" si="29"/>
        <v>0.74273858921161828</v>
      </c>
      <c r="O81" s="132">
        <f>Data!AG64</f>
        <v>62</v>
      </c>
      <c r="P81" s="150">
        <f t="shared" si="30"/>
        <v>0.25726141078838172</v>
      </c>
      <c r="Q81" s="80">
        <f t="shared" si="22"/>
        <v>799</v>
      </c>
    </row>
    <row r="82" spans="1:17" s="80" customFormat="1" ht="19" x14ac:dyDescent="0.35">
      <c r="B82" s="81"/>
      <c r="C82" s="132" t="s">
        <v>223</v>
      </c>
      <c r="D82" s="133">
        <v>5</v>
      </c>
      <c r="E82" s="134">
        <f>Data!H65</f>
        <v>415</v>
      </c>
      <c r="F82" s="134">
        <f>Data!I65</f>
        <v>234</v>
      </c>
      <c r="G82" s="134">
        <f>Data!K65</f>
        <v>181</v>
      </c>
      <c r="H82" s="113">
        <f t="shared" si="27"/>
        <v>0.43614457831325304</v>
      </c>
      <c r="I82" s="134">
        <f>Data!M65</f>
        <v>7</v>
      </c>
      <c r="J82" s="113">
        <f t="shared" si="28"/>
        <v>1.6867469879518072E-2</v>
      </c>
      <c r="K82" s="134">
        <f>Data!P65</f>
        <v>10</v>
      </c>
      <c r="L82" s="136">
        <f>Data!S65</f>
        <v>164</v>
      </c>
      <c r="M82" s="132">
        <f>Data!Z65</f>
        <v>130</v>
      </c>
      <c r="N82" s="150">
        <f t="shared" si="29"/>
        <v>0.79268292682926833</v>
      </c>
      <c r="O82" s="132">
        <f>Data!AG65</f>
        <v>34</v>
      </c>
      <c r="P82" s="150">
        <f t="shared" si="30"/>
        <v>0.2073170731707317</v>
      </c>
      <c r="Q82" s="80">
        <f t="shared" si="22"/>
        <v>415</v>
      </c>
    </row>
    <row r="83" spans="1:17" s="80" customFormat="1" ht="19" x14ac:dyDescent="0.35">
      <c r="B83" s="81"/>
      <c r="C83" s="132" t="s">
        <v>224</v>
      </c>
      <c r="D83" s="133">
        <v>6</v>
      </c>
      <c r="E83" s="134">
        <f>Data!H66</f>
        <v>460</v>
      </c>
      <c r="F83" s="134">
        <f>Data!I66</f>
        <v>264</v>
      </c>
      <c r="G83" s="134">
        <f>Data!K66</f>
        <v>196</v>
      </c>
      <c r="H83" s="113">
        <f t="shared" si="27"/>
        <v>0.42608695652173911</v>
      </c>
      <c r="I83" s="134">
        <f>Data!M66</f>
        <v>1</v>
      </c>
      <c r="J83" s="113">
        <f t="shared" si="28"/>
        <v>2.1739130434782609E-3</v>
      </c>
      <c r="K83" s="134">
        <f>Data!P66</f>
        <v>6</v>
      </c>
      <c r="L83" s="136">
        <f>Data!S66</f>
        <v>189</v>
      </c>
      <c r="M83" s="132">
        <f>Data!Z66</f>
        <v>120</v>
      </c>
      <c r="N83" s="150">
        <f t="shared" si="29"/>
        <v>0.63492063492063489</v>
      </c>
      <c r="O83" s="132">
        <f>Data!AG66</f>
        <v>69</v>
      </c>
      <c r="P83" s="150">
        <f t="shared" si="30"/>
        <v>0.36507936507936506</v>
      </c>
      <c r="Q83" s="80">
        <f t="shared" si="22"/>
        <v>460</v>
      </c>
    </row>
    <row r="84" spans="1:17" s="80" customFormat="1" ht="19" x14ac:dyDescent="0.35">
      <c r="B84" s="81"/>
      <c r="C84" s="132" t="s">
        <v>225</v>
      </c>
      <c r="D84" s="133">
        <v>7</v>
      </c>
      <c r="E84" s="134">
        <f>Data!H67</f>
        <v>500</v>
      </c>
      <c r="F84" s="134">
        <f>Data!I67</f>
        <v>299</v>
      </c>
      <c r="G84" s="134">
        <f>Data!K67</f>
        <v>201</v>
      </c>
      <c r="H84" s="113">
        <f t="shared" si="27"/>
        <v>0.40200000000000002</v>
      </c>
      <c r="I84" s="134">
        <f>Data!M67</f>
        <v>8</v>
      </c>
      <c r="J84" s="113">
        <f t="shared" si="28"/>
        <v>1.6E-2</v>
      </c>
      <c r="K84" s="134">
        <f>Data!P67</f>
        <v>5</v>
      </c>
      <c r="L84" s="136">
        <f>Data!S67</f>
        <v>188</v>
      </c>
      <c r="M84" s="132">
        <f>Data!Z67</f>
        <v>142</v>
      </c>
      <c r="N84" s="150">
        <f t="shared" si="29"/>
        <v>0.75531914893617025</v>
      </c>
      <c r="O84" s="132">
        <f>Data!AG67</f>
        <v>46</v>
      </c>
      <c r="P84" s="150">
        <f t="shared" si="30"/>
        <v>0.24468085106382978</v>
      </c>
      <c r="Q84" s="80">
        <f t="shared" si="22"/>
        <v>500</v>
      </c>
    </row>
    <row r="85" spans="1:17" s="80" customFormat="1" ht="19" x14ac:dyDescent="0.35">
      <c r="B85" s="81"/>
      <c r="C85" s="132" t="s">
        <v>226</v>
      </c>
      <c r="D85" s="133">
        <v>8</v>
      </c>
      <c r="E85" s="134">
        <f>Data!H68</f>
        <v>348</v>
      </c>
      <c r="F85" s="134">
        <f>Data!I68</f>
        <v>201</v>
      </c>
      <c r="G85" s="134">
        <f>Data!K68</f>
        <v>147</v>
      </c>
      <c r="H85" s="113">
        <f t="shared" si="27"/>
        <v>0.42241379310344829</v>
      </c>
      <c r="I85" s="134">
        <f>Data!M68</f>
        <v>0</v>
      </c>
      <c r="J85" s="113">
        <f t="shared" si="28"/>
        <v>0</v>
      </c>
      <c r="K85" s="134">
        <f>Data!P68</f>
        <v>0</v>
      </c>
      <c r="L85" s="136">
        <f>Data!S68</f>
        <v>147</v>
      </c>
      <c r="M85" s="132">
        <f>Data!Z68</f>
        <v>120</v>
      </c>
      <c r="N85" s="150">
        <f t="shared" si="29"/>
        <v>0.81632653061224492</v>
      </c>
      <c r="O85" s="132">
        <f>Data!AG68</f>
        <v>27</v>
      </c>
      <c r="P85" s="150">
        <f t="shared" si="30"/>
        <v>0.18367346938775511</v>
      </c>
      <c r="Q85" s="80">
        <f t="shared" si="22"/>
        <v>348</v>
      </c>
    </row>
    <row r="86" spans="1:17" s="112" customFormat="1" ht="15" x14ac:dyDescent="0.2">
      <c r="A86" s="123">
        <v>2</v>
      </c>
      <c r="B86" s="124" t="s">
        <v>181</v>
      </c>
      <c r="C86" s="138" t="s">
        <v>96</v>
      </c>
      <c r="D86" s="139"/>
      <c r="E86" s="141">
        <f>SUM(E87:E99)</f>
        <v>11788</v>
      </c>
      <c r="F86" s="141">
        <f>SUM(F87:F99)</f>
        <v>6768</v>
      </c>
      <c r="G86" s="141">
        <f>SUM(G87:G99)</f>
        <v>5020</v>
      </c>
      <c r="H86" s="142">
        <f>G86/E86</f>
        <v>0.42585680352901256</v>
      </c>
      <c r="I86" s="141">
        <f>SUM(I87:I99)</f>
        <v>228</v>
      </c>
      <c r="J86" s="143">
        <f>I86/E86</f>
        <v>1.9341703427214117E-2</v>
      </c>
      <c r="K86" s="141">
        <f>SUM(K87:K99)</f>
        <v>110</v>
      </c>
      <c r="L86" s="144">
        <f>SUM(L87:L99)</f>
        <v>4682</v>
      </c>
      <c r="M86" s="138">
        <f>SUM(M87:M99)</f>
        <v>2856</v>
      </c>
      <c r="N86" s="151">
        <f>M86/$L86</f>
        <v>0.60999572832123028</v>
      </c>
      <c r="O86" s="138">
        <f>SUM(O87:O99)</f>
        <v>1826</v>
      </c>
      <c r="P86" s="151">
        <f>O86/$L86</f>
        <v>0.39000427167876978</v>
      </c>
      <c r="Q86" s="112">
        <f t="shared" si="22"/>
        <v>0</v>
      </c>
    </row>
    <row r="87" spans="1:17" s="80" customFormat="1" ht="19" x14ac:dyDescent="0.35">
      <c r="B87" s="81"/>
      <c r="C87" s="132" t="s">
        <v>53</v>
      </c>
      <c r="D87" s="133">
        <v>1</v>
      </c>
      <c r="E87" s="134">
        <f>Data!H69</f>
        <v>809</v>
      </c>
      <c r="F87" s="134">
        <f>Data!I69</f>
        <v>430</v>
      </c>
      <c r="G87" s="134">
        <f>Data!K69</f>
        <v>379</v>
      </c>
      <c r="H87" s="113">
        <f>G87/E87</f>
        <v>0.46847960444993819</v>
      </c>
      <c r="I87" s="134">
        <f>Data!M69</f>
        <v>28</v>
      </c>
      <c r="J87" s="113">
        <f>I87/E87</f>
        <v>3.4610630407911E-2</v>
      </c>
      <c r="K87" s="134">
        <f>Data!P69</f>
        <v>7</v>
      </c>
      <c r="L87" s="136">
        <f>Data!S69</f>
        <v>344</v>
      </c>
      <c r="M87" s="132">
        <f>Data!Z69</f>
        <v>192</v>
      </c>
      <c r="N87" s="150">
        <f>M87/L87</f>
        <v>0.55813953488372092</v>
      </c>
      <c r="O87" s="132">
        <f>Data!AG69</f>
        <v>152</v>
      </c>
      <c r="P87" s="150">
        <f>O87/L87</f>
        <v>0.44186046511627908</v>
      </c>
      <c r="Q87" s="80">
        <f t="shared" si="22"/>
        <v>809</v>
      </c>
    </row>
    <row r="88" spans="1:17" s="80" customFormat="1" ht="19" x14ac:dyDescent="0.35">
      <c r="B88" s="81"/>
      <c r="C88" s="132" t="s">
        <v>53</v>
      </c>
      <c r="D88" s="133">
        <v>2</v>
      </c>
      <c r="E88" s="134">
        <f>Data!H70</f>
        <v>860</v>
      </c>
      <c r="F88" s="134">
        <f>Data!I70</f>
        <v>503</v>
      </c>
      <c r="G88" s="134">
        <f>Data!K70</f>
        <v>357</v>
      </c>
      <c r="H88" s="113">
        <f t="shared" ref="H88:H99" si="31">G88/E88</f>
        <v>0.41511627906976745</v>
      </c>
      <c r="I88" s="134">
        <f>Data!M70</f>
        <v>14</v>
      </c>
      <c r="J88" s="113">
        <f t="shared" ref="J88:J99" si="32">I88/E88</f>
        <v>1.627906976744186E-2</v>
      </c>
      <c r="K88" s="134">
        <f>Data!P70</f>
        <v>8</v>
      </c>
      <c r="L88" s="136">
        <f>Data!S70</f>
        <v>335</v>
      </c>
      <c r="M88" s="132">
        <f>Data!Z70</f>
        <v>217</v>
      </c>
      <c r="N88" s="150">
        <f t="shared" ref="N88:N99" si="33">M88/L88</f>
        <v>0.64776119402985077</v>
      </c>
      <c r="O88" s="132">
        <f>Data!AG70</f>
        <v>118</v>
      </c>
      <c r="P88" s="150">
        <f t="shared" ref="P88:P99" si="34">O88/L88</f>
        <v>0.35223880597014923</v>
      </c>
      <c r="Q88" s="80">
        <f t="shared" si="22"/>
        <v>860</v>
      </c>
    </row>
    <row r="89" spans="1:17" s="80" customFormat="1" ht="19" x14ac:dyDescent="0.35">
      <c r="B89" s="81"/>
      <c r="C89" s="132" t="s">
        <v>53</v>
      </c>
      <c r="D89" s="133">
        <v>3</v>
      </c>
      <c r="E89" s="134">
        <f>Data!H71</f>
        <v>1104</v>
      </c>
      <c r="F89" s="134">
        <f>Data!I71</f>
        <v>668</v>
      </c>
      <c r="G89" s="134">
        <f>Data!K71</f>
        <v>436</v>
      </c>
      <c r="H89" s="113">
        <f t="shared" si="31"/>
        <v>0.39492753623188404</v>
      </c>
      <c r="I89" s="134">
        <f>Data!M71</f>
        <v>21</v>
      </c>
      <c r="J89" s="113">
        <f t="shared" si="32"/>
        <v>1.9021739130434784E-2</v>
      </c>
      <c r="K89" s="134">
        <f>Data!P71</f>
        <v>14</v>
      </c>
      <c r="L89" s="136">
        <f>Data!S71</f>
        <v>401</v>
      </c>
      <c r="M89" s="132">
        <f>Data!Z71</f>
        <v>244</v>
      </c>
      <c r="N89" s="150">
        <f t="shared" si="33"/>
        <v>0.60847880299251866</v>
      </c>
      <c r="O89" s="132">
        <f>Data!AG71</f>
        <v>157</v>
      </c>
      <c r="P89" s="150">
        <f t="shared" si="34"/>
        <v>0.39152119700748128</v>
      </c>
      <c r="Q89" s="80">
        <f t="shared" si="22"/>
        <v>1104</v>
      </c>
    </row>
    <row r="90" spans="1:17" s="80" customFormat="1" ht="19" x14ac:dyDescent="0.35">
      <c r="B90" s="81"/>
      <c r="C90" s="132" t="s">
        <v>53</v>
      </c>
      <c r="D90" s="133">
        <v>4</v>
      </c>
      <c r="E90" s="134">
        <f>Data!H72</f>
        <v>1215</v>
      </c>
      <c r="F90" s="134">
        <f>Data!I72</f>
        <v>672</v>
      </c>
      <c r="G90" s="134">
        <f>Data!K72</f>
        <v>543</v>
      </c>
      <c r="H90" s="113">
        <f t="shared" si="31"/>
        <v>0.44691358024691358</v>
      </c>
      <c r="I90" s="134">
        <f>Data!M72</f>
        <v>30</v>
      </c>
      <c r="J90" s="113">
        <f t="shared" si="32"/>
        <v>2.4691358024691357E-2</v>
      </c>
      <c r="K90" s="134">
        <f>Data!P72</f>
        <v>20</v>
      </c>
      <c r="L90" s="136">
        <f>Data!S72</f>
        <v>493</v>
      </c>
      <c r="M90" s="132">
        <f>Data!Z72</f>
        <v>318</v>
      </c>
      <c r="N90" s="150">
        <f t="shared" si="33"/>
        <v>0.64503042596348881</v>
      </c>
      <c r="O90" s="132">
        <f>Data!AG72</f>
        <v>175</v>
      </c>
      <c r="P90" s="150">
        <f t="shared" si="34"/>
        <v>0.35496957403651114</v>
      </c>
      <c r="Q90" s="80">
        <f t="shared" si="22"/>
        <v>1215</v>
      </c>
    </row>
    <row r="91" spans="1:17" s="80" customFormat="1" ht="19" x14ac:dyDescent="0.35">
      <c r="B91" s="81"/>
      <c r="C91" s="132" t="s">
        <v>53</v>
      </c>
      <c r="D91" s="133">
        <v>5</v>
      </c>
      <c r="E91" s="134">
        <f>Data!H73</f>
        <v>649</v>
      </c>
      <c r="F91" s="134">
        <f>Data!I73</f>
        <v>415</v>
      </c>
      <c r="G91" s="134">
        <f>Data!K73</f>
        <v>234</v>
      </c>
      <c r="H91" s="113">
        <f t="shared" si="31"/>
        <v>0.36055469953775038</v>
      </c>
      <c r="I91" s="134">
        <f>Data!M73</f>
        <v>8</v>
      </c>
      <c r="J91" s="113">
        <f t="shared" si="32"/>
        <v>1.2326656394453005E-2</v>
      </c>
      <c r="K91" s="134">
        <f>Data!P73</f>
        <v>0</v>
      </c>
      <c r="L91" s="136">
        <f>Data!S73</f>
        <v>226</v>
      </c>
      <c r="M91" s="132">
        <f>Data!Z73</f>
        <v>133</v>
      </c>
      <c r="N91" s="150">
        <f t="shared" si="33"/>
        <v>0.58849557522123896</v>
      </c>
      <c r="O91" s="132">
        <f>Data!AG73</f>
        <v>93</v>
      </c>
      <c r="P91" s="150">
        <f t="shared" si="34"/>
        <v>0.41150442477876104</v>
      </c>
      <c r="Q91" s="80">
        <f t="shared" si="22"/>
        <v>649</v>
      </c>
    </row>
    <row r="92" spans="1:17" s="80" customFormat="1" ht="19" x14ac:dyDescent="0.35">
      <c r="B92" s="81"/>
      <c r="C92" s="132" t="s">
        <v>53</v>
      </c>
      <c r="D92" s="133">
        <v>6</v>
      </c>
      <c r="E92" s="134">
        <f>Data!H74</f>
        <v>672</v>
      </c>
      <c r="F92" s="134">
        <f>Data!I74</f>
        <v>428</v>
      </c>
      <c r="G92" s="134">
        <f>Data!K74</f>
        <v>244</v>
      </c>
      <c r="H92" s="113">
        <f t="shared" si="31"/>
        <v>0.36309523809523808</v>
      </c>
      <c r="I92" s="134">
        <f>Data!M74</f>
        <v>9</v>
      </c>
      <c r="J92" s="113">
        <f t="shared" si="32"/>
        <v>1.3392857142857142E-2</v>
      </c>
      <c r="K92" s="134">
        <f>Data!P74</f>
        <v>10</v>
      </c>
      <c r="L92" s="136">
        <f>Data!S74</f>
        <v>225</v>
      </c>
      <c r="M92" s="132">
        <f>Data!Z74</f>
        <v>128</v>
      </c>
      <c r="N92" s="150">
        <f t="shared" si="33"/>
        <v>0.56888888888888889</v>
      </c>
      <c r="O92" s="132">
        <f>Data!AG74</f>
        <v>97</v>
      </c>
      <c r="P92" s="150">
        <f t="shared" si="34"/>
        <v>0.43111111111111111</v>
      </c>
      <c r="Q92" s="80">
        <f t="shared" si="22"/>
        <v>672</v>
      </c>
    </row>
    <row r="93" spans="1:17" s="80" customFormat="1" ht="19" x14ac:dyDescent="0.35">
      <c r="B93" s="81"/>
      <c r="C93" s="132" t="s">
        <v>53</v>
      </c>
      <c r="D93" s="133">
        <v>7</v>
      </c>
      <c r="E93" s="134">
        <f>Data!H75</f>
        <v>709</v>
      </c>
      <c r="F93" s="134">
        <f>Data!I75</f>
        <v>438</v>
      </c>
      <c r="G93" s="134">
        <f>Data!K75</f>
        <v>271</v>
      </c>
      <c r="H93" s="113">
        <f t="shared" si="31"/>
        <v>0.38222849083215799</v>
      </c>
      <c r="I93" s="134">
        <f>Data!M75</f>
        <v>11</v>
      </c>
      <c r="J93" s="113">
        <f t="shared" si="32"/>
        <v>1.5514809590973202E-2</v>
      </c>
      <c r="K93" s="134">
        <f>Data!P75</f>
        <v>7</v>
      </c>
      <c r="L93" s="136">
        <f>Data!S75</f>
        <v>253</v>
      </c>
      <c r="M93" s="132">
        <f>Data!Z75</f>
        <v>174</v>
      </c>
      <c r="N93" s="150">
        <f t="shared" si="33"/>
        <v>0.68774703557312256</v>
      </c>
      <c r="O93" s="132">
        <f>Data!AG75</f>
        <v>79</v>
      </c>
      <c r="P93" s="150">
        <f t="shared" si="34"/>
        <v>0.31225296442687744</v>
      </c>
      <c r="Q93" s="80">
        <f t="shared" si="22"/>
        <v>709</v>
      </c>
    </row>
    <row r="94" spans="1:17" s="80" customFormat="1" ht="19" x14ac:dyDescent="0.35">
      <c r="B94" s="81"/>
      <c r="C94" s="132" t="s">
        <v>53</v>
      </c>
      <c r="D94" s="133">
        <v>8</v>
      </c>
      <c r="E94" s="134">
        <f>Data!H76</f>
        <v>919</v>
      </c>
      <c r="F94" s="134">
        <f>Data!I76</f>
        <v>543</v>
      </c>
      <c r="G94" s="134">
        <f>Data!K76</f>
        <v>376</v>
      </c>
      <c r="H94" s="113">
        <f t="shared" si="31"/>
        <v>0.40914036996735581</v>
      </c>
      <c r="I94" s="134">
        <f>Data!M76</f>
        <v>9</v>
      </c>
      <c r="J94" s="113">
        <f t="shared" si="32"/>
        <v>9.7932535364526653E-3</v>
      </c>
      <c r="K94" s="134">
        <f>Data!P76</f>
        <v>10</v>
      </c>
      <c r="L94" s="136">
        <f>Data!S76</f>
        <v>357</v>
      </c>
      <c r="M94" s="132">
        <f>Data!Z76</f>
        <v>221</v>
      </c>
      <c r="N94" s="150">
        <f t="shared" si="33"/>
        <v>0.61904761904761907</v>
      </c>
      <c r="O94" s="132">
        <f>Data!AG76</f>
        <v>136</v>
      </c>
      <c r="P94" s="150">
        <f t="shared" si="34"/>
        <v>0.38095238095238093</v>
      </c>
      <c r="Q94" s="80">
        <f t="shared" si="22"/>
        <v>919</v>
      </c>
    </row>
    <row r="95" spans="1:17" s="80" customFormat="1" ht="19" x14ac:dyDescent="0.35">
      <c r="B95" s="81"/>
      <c r="C95" s="132" t="s">
        <v>53</v>
      </c>
      <c r="D95" s="133">
        <v>9</v>
      </c>
      <c r="E95" s="134">
        <f>Data!H77</f>
        <v>1060</v>
      </c>
      <c r="F95" s="134">
        <f>Data!I77</f>
        <v>617</v>
      </c>
      <c r="G95" s="134">
        <f>Data!K77</f>
        <v>443</v>
      </c>
      <c r="H95" s="113">
        <f t="shared" si="31"/>
        <v>0.41792452830188681</v>
      </c>
      <c r="I95" s="134">
        <f>Data!M77</f>
        <v>12</v>
      </c>
      <c r="J95" s="113">
        <f t="shared" si="32"/>
        <v>1.1320754716981131E-2</v>
      </c>
      <c r="K95" s="134">
        <f>Data!P77</f>
        <v>7</v>
      </c>
      <c r="L95" s="136">
        <f>Data!S77</f>
        <v>424</v>
      </c>
      <c r="M95" s="132">
        <f>Data!Z77</f>
        <v>239</v>
      </c>
      <c r="N95" s="150">
        <f t="shared" si="33"/>
        <v>0.56367924528301883</v>
      </c>
      <c r="O95" s="132">
        <f>Data!AG77</f>
        <v>185</v>
      </c>
      <c r="P95" s="150">
        <f t="shared" si="34"/>
        <v>0.43632075471698112</v>
      </c>
      <c r="Q95" s="80">
        <f t="shared" si="22"/>
        <v>1060</v>
      </c>
    </row>
    <row r="96" spans="1:17" s="80" customFormat="1" ht="19" x14ac:dyDescent="0.35">
      <c r="B96" s="81"/>
      <c r="C96" s="132" t="s">
        <v>53</v>
      </c>
      <c r="D96" s="133">
        <v>10</v>
      </c>
      <c r="E96" s="134">
        <f>Data!H78</f>
        <v>1186</v>
      </c>
      <c r="F96" s="134">
        <f>Data!I78</f>
        <v>524</v>
      </c>
      <c r="G96" s="134">
        <f>Data!K78</f>
        <v>662</v>
      </c>
      <c r="H96" s="113">
        <f t="shared" si="31"/>
        <v>0.55817875210792578</v>
      </c>
      <c r="I96" s="134">
        <f>Data!M78</f>
        <v>31</v>
      </c>
      <c r="J96" s="113">
        <f t="shared" si="32"/>
        <v>2.6138279932546374E-2</v>
      </c>
      <c r="K96" s="134">
        <f>Data!P78</f>
        <v>7</v>
      </c>
      <c r="L96" s="136">
        <f>Data!S78</f>
        <v>624</v>
      </c>
      <c r="M96" s="132">
        <f>Data!Z78</f>
        <v>395</v>
      </c>
      <c r="N96" s="150">
        <f t="shared" si="33"/>
        <v>0.63301282051282048</v>
      </c>
      <c r="O96" s="132">
        <f>Data!AG78</f>
        <v>229</v>
      </c>
      <c r="P96" s="150">
        <f t="shared" si="34"/>
        <v>0.36698717948717946</v>
      </c>
      <c r="Q96" s="80">
        <f t="shared" si="22"/>
        <v>1186</v>
      </c>
    </row>
    <row r="97" spans="1:17" s="80" customFormat="1" ht="19" x14ac:dyDescent="0.35">
      <c r="B97" s="81"/>
      <c r="C97" s="132" t="s">
        <v>53</v>
      </c>
      <c r="D97" s="133">
        <v>11</v>
      </c>
      <c r="E97" s="134">
        <f>Data!H79</f>
        <v>997</v>
      </c>
      <c r="F97" s="134">
        <f>Data!I79</f>
        <v>532</v>
      </c>
      <c r="G97" s="134">
        <f>Data!K79</f>
        <v>465</v>
      </c>
      <c r="H97" s="113">
        <f t="shared" si="31"/>
        <v>0.46639919759277831</v>
      </c>
      <c r="I97" s="134">
        <f>Data!M79</f>
        <v>24</v>
      </c>
      <c r="J97" s="113">
        <f t="shared" si="32"/>
        <v>2.4072216649949848E-2</v>
      </c>
      <c r="K97" s="134">
        <f>Data!P79</f>
        <v>4</v>
      </c>
      <c r="L97" s="136">
        <f>Data!S79</f>
        <v>437</v>
      </c>
      <c r="M97" s="132">
        <f>Data!Z79</f>
        <v>275</v>
      </c>
      <c r="N97" s="150">
        <f t="shared" si="33"/>
        <v>0.62929061784897022</v>
      </c>
      <c r="O97" s="132">
        <f>Data!AG79</f>
        <v>162</v>
      </c>
      <c r="P97" s="150">
        <f t="shared" si="34"/>
        <v>0.37070938215102978</v>
      </c>
      <c r="Q97" s="80">
        <f t="shared" si="22"/>
        <v>997</v>
      </c>
    </row>
    <row r="98" spans="1:17" s="80" customFormat="1" ht="19" x14ac:dyDescent="0.35">
      <c r="B98" s="81"/>
      <c r="C98" s="132" t="s">
        <v>53</v>
      </c>
      <c r="D98" s="133">
        <v>12</v>
      </c>
      <c r="E98" s="134">
        <f>Data!H80</f>
        <v>728</v>
      </c>
      <c r="F98" s="134">
        <f>Data!I80</f>
        <v>433</v>
      </c>
      <c r="G98" s="134">
        <f>Data!K80</f>
        <v>295</v>
      </c>
      <c r="H98" s="113">
        <f t="shared" si="31"/>
        <v>0.40521978021978022</v>
      </c>
      <c r="I98" s="134">
        <f>Data!M80</f>
        <v>12</v>
      </c>
      <c r="J98" s="113">
        <f t="shared" si="32"/>
        <v>1.6483516483516484E-2</v>
      </c>
      <c r="K98" s="134">
        <f>Data!P80</f>
        <v>8</v>
      </c>
      <c r="L98" s="136">
        <f>Data!S80</f>
        <v>275</v>
      </c>
      <c r="M98" s="132">
        <f>Data!Z80</f>
        <v>163</v>
      </c>
      <c r="N98" s="150">
        <f t="shared" si="33"/>
        <v>0.59272727272727277</v>
      </c>
      <c r="O98" s="132">
        <f>Data!AG80</f>
        <v>112</v>
      </c>
      <c r="P98" s="150">
        <f t="shared" si="34"/>
        <v>0.40727272727272729</v>
      </c>
      <c r="Q98" s="80">
        <f t="shared" si="22"/>
        <v>728</v>
      </c>
    </row>
    <row r="99" spans="1:17" s="80" customFormat="1" ht="19" x14ac:dyDescent="0.35">
      <c r="B99" s="81"/>
      <c r="C99" s="132" t="s">
        <v>53</v>
      </c>
      <c r="D99" s="133">
        <v>13</v>
      </c>
      <c r="E99" s="134">
        <f>Data!H81</f>
        <v>880</v>
      </c>
      <c r="F99" s="134">
        <f>Data!I81</f>
        <v>565</v>
      </c>
      <c r="G99" s="134">
        <f>Data!K81</f>
        <v>315</v>
      </c>
      <c r="H99" s="113">
        <f t="shared" si="31"/>
        <v>0.35795454545454547</v>
      </c>
      <c r="I99" s="134">
        <f>Data!M81</f>
        <v>19</v>
      </c>
      <c r="J99" s="113">
        <f t="shared" si="32"/>
        <v>2.1590909090909091E-2</v>
      </c>
      <c r="K99" s="134">
        <f>Data!P81</f>
        <v>8</v>
      </c>
      <c r="L99" s="136">
        <f>Data!S81</f>
        <v>288</v>
      </c>
      <c r="M99" s="132">
        <f>Data!Z81</f>
        <v>157</v>
      </c>
      <c r="N99" s="150">
        <f t="shared" si="33"/>
        <v>0.54513888888888884</v>
      </c>
      <c r="O99" s="132">
        <f>Data!AG81</f>
        <v>131</v>
      </c>
      <c r="P99" s="150">
        <f t="shared" si="34"/>
        <v>0.4548611111111111</v>
      </c>
      <c r="Q99" s="80">
        <f t="shared" si="22"/>
        <v>880</v>
      </c>
    </row>
    <row r="100" spans="1:17" s="112" customFormat="1" ht="15" x14ac:dyDescent="0.2">
      <c r="A100" s="121">
        <v>1</v>
      </c>
      <c r="B100" s="122" t="s">
        <v>179</v>
      </c>
      <c r="C100" s="138" t="s">
        <v>124</v>
      </c>
      <c r="D100" s="139"/>
      <c r="E100" s="141">
        <f>SUM(E101:E105)</f>
        <v>1228</v>
      </c>
      <c r="F100" s="141">
        <f>SUM(F101:F105)</f>
        <v>435</v>
      </c>
      <c r="G100" s="141">
        <f>SUM(G101:G105)</f>
        <v>793</v>
      </c>
      <c r="H100" s="142">
        <f t="shared" ref="H100:H105" si="35">G100/E100</f>
        <v>0.64576547231270354</v>
      </c>
      <c r="I100" s="141">
        <f>SUM(I101:I105)</f>
        <v>3</v>
      </c>
      <c r="J100" s="143">
        <f t="shared" ref="J100:J105" si="36">I100/E100</f>
        <v>2.4429967426710096E-3</v>
      </c>
      <c r="K100" s="141">
        <f>SUM(K101:K105)</f>
        <v>6</v>
      </c>
      <c r="L100" s="144">
        <f>SUM(L101:L105)</f>
        <v>784</v>
      </c>
      <c r="M100" s="138">
        <f>SUM(M101:M105)</f>
        <v>508</v>
      </c>
      <c r="N100" s="151">
        <f>M100/$L100</f>
        <v>0.64795918367346939</v>
      </c>
      <c r="O100" s="138">
        <f>SUM(O101:O105)</f>
        <v>276</v>
      </c>
      <c r="P100" s="151">
        <f>O100/$L100</f>
        <v>0.35204081632653061</v>
      </c>
      <c r="Q100" s="112">
        <f t="shared" si="22"/>
        <v>0</v>
      </c>
    </row>
    <row r="101" spans="1:17" s="80" customFormat="1" ht="19" x14ac:dyDescent="0.35">
      <c r="B101" s="81"/>
      <c r="C101" s="132" t="s">
        <v>54</v>
      </c>
      <c r="D101" s="133">
        <v>1</v>
      </c>
      <c r="E101" s="134">
        <f>Data!H82</f>
        <v>628</v>
      </c>
      <c r="F101" s="134">
        <f>Data!I82</f>
        <v>141</v>
      </c>
      <c r="G101" s="134">
        <f>Data!K82</f>
        <v>487</v>
      </c>
      <c r="H101" s="113">
        <f t="shared" si="35"/>
        <v>0.77547770700636942</v>
      </c>
      <c r="I101" s="134">
        <f>Data!M82</f>
        <v>3</v>
      </c>
      <c r="J101" s="113">
        <f t="shared" si="36"/>
        <v>4.7770700636942673E-3</v>
      </c>
      <c r="K101" s="134">
        <f>Data!P82</f>
        <v>3</v>
      </c>
      <c r="L101" s="136">
        <f>Data!S82</f>
        <v>481</v>
      </c>
      <c r="M101" s="132">
        <f>Data!Z82</f>
        <v>353</v>
      </c>
      <c r="N101" s="150">
        <f>M101/L101</f>
        <v>0.73388773388773387</v>
      </c>
      <c r="O101" s="132">
        <f>Data!AG82</f>
        <v>128</v>
      </c>
      <c r="P101" s="150">
        <f>O101/L101</f>
        <v>0.26611226611226613</v>
      </c>
      <c r="Q101" s="80">
        <f t="shared" si="22"/>
        <v>628</v>
      </c>
    </row>
    <row r="102" spans="1:17" s="80" customFormat="1" ht="19" x14ac:dyDescent="0.35">
      <c r="B102" s="81"/>
      <c r="C102" s="132" t="s">
        <v>227</v>
      </c>
      <c r="D102" s="133">
        <v>2</v>
      </c>
      <c r="E102" s="134">
        <f>Data!H83</f>
        <v>212</v>
      </c>
      <c r="F102" s="134">
        <f>Data!I83</f>
        <v>98</v>
      </c>
      <c r="G102" s="134">
        <f>Data!K83</f>
        <v>114</v>
      </c>
      <c r="H102" s="113">
        <f t="shared" si="35"/>
        <v>0.53773584905660377</v>
      </c>
      <c r="I102" s="134">
        <f>Data!M83</f>
        <v>0</v>
      </c>
      <c r="J102" s="113">
        <f t="shared" si="36"/>
        <v>0</v>
      </c>
      <c r="K102" s="134">
        <f>Data!P83</f>
        <v>0</v>
      </c>
      <c r="L102" s="136">
        <f>Data!S83</f>
        <v>114</v>
      </c>
      <c r="M102" s="132">
        <f>Data!Z83</f>
        <v>66</v>
      </c>
      <c r="N102" s="150">
        <f>M102/L102</f>
        <v>0.57894736842105265</v>
      </c>
      <c r="O102" s="132">
        <f>Data!AG83</f>
        <v>48</v>
      </c>
      <c r="P102" s="150">
        <f>O102/L102</f>
        <v>0.42105263157894735</v>
      </c>
      <c r="Q102" s="80">
        <f t="shared" si="22"/>
        <v>212</v>
      </c>
    </row>
    <row r="103" spans="1:17" s="80" customFormat="1" ht="19" x14ac:dyDescent="0.35">
      <c r="B103" s="81"/>
      <c r="C103" s="132" t="s">
        <v>228</v>
      </c>
      <c r="D103" s="133">
        <v>3</v>
      </c>
      <c r="E103" s="134">
        <f>Data!H84</f>
        <v>88</v>
      </c>
      <c r="F103" s="134">
        <f>Data!I84</f>
        <v>27</v>
      </c>
      <c r="G103" s="134">
        <f>Data!K84</f>
        <v>61</v>
      </c>
      <c r="H103" s="113">
        <f t="shared" si="35"/>
        <v>0.69318181818181823</v>
      </c>
      <c r="I103" s="134">
        <f>Data!M84</f>
        <v>0</v>
      </c>
      <c r="J103" s="113">
        <f t="shared" si="36"/>
        <v>0</v>
      </c>
      <c r="K103" s="134">
        <f>Data!P84</f>
        <v>2</v>
      </c>
      <c r="L103" s="136">
        <f>Data!S84</f>
        <v>59</v>
      </c>
      <c r="M103" s="132">
        <f>Data!Z84</f>
        <v>38</v>
      </c>
      <c r="N103" s="150">
        <f>M103/L103</f>
        <v>0.64406779661016944</v>
      </c>
      <c r="O103" s="132">
        <f>Data!AG84</f>
        <v>21</v>
      </c>
      <c r="P103" s="150">
        <f>O103/L103</f>
        <v>0.3559322033898305</v>
      </c>
      <c r="Q103" s="80">
        <f t="shared" si="22"/>
        <v>88</v>
      </c>
    </row>
    <row r="104" spans="1:17" s="80" customFormat="1" ht="19" x14ac:dyDescent="0.35">
      <c r="B104" s="81"/>
      <c r="C104" s="132" t="s">
        <v>229</v>
      </c>
      <c r="D104" s="133">
        <v>4</v>
      </c>
      <c r="E104" s="134">
        <f>Data!H85</f>
        <v>112</v>
      </c>
      <c r="F104" s="134">
        <f>Data!I85</f>
        <v>54</v>
      </c>
      <c r="G104" s="134">
        <f>Data!K85</f>
        <v>58</v>
      </c>
      <c r="H104" s="113">
        <f t="shared" si="35"/>
        <v>0.5178571428571429</v>
      </c>
      <c r="I104" s="134">
        <f>Data!M85</f>
        <v>0</v>
      </c>
      <c r="J104" s="113">
        <f t="shared" si="36"/>
        <v>0</v>
      </c>
      <c r="K104" s="134">
        <f>Data!P85</f>
        <v>0</v>
      </c>
      <c r="L104" s="136">
        <f>Data!S85</f>
        <v>58</v>
      </c>
      <c r="M104" s="132">
        <f>Data!Z85</f>
        <v>26</v>
      </c>
      <c r="N104" s="150">
        <f>M104/L104</f>
        <v>0.44827586206896552</v>
      </c>
      <c r="O104" s="132">
        <f>Data!AG85</f>
        <v>32</v>
      </c>
      <c r="P104" s="150">
        <f>O104/L104</f>
        <v>0.55172413793103448</v>
      </c>
      <c r="Q104" s="80">
        <f t="shared" si="22"/>
        <v>112</v>
      </c>
    </row>
    <row r="105" spans="1:17" s="80" customFormat="1" ht="19" x14ac:dyDescent="0.35">
      <c r="B105" s="81"/>
      <c r="C105" s="132" t="s">
        <v>230</v>
      </c>
      <c r="D105" s="133">
        <v>5</v>
      </c>
      <c r="E105" s="134">
        <f>Data!H86</f>
        <v>188</v>
      </c>
      <c r="F105" s="134">
        <f>Data!I86</f>
        <v>115</v>
      </c>
      <c r="G105" s="134">
        <f>Data!K86</f>
        <v>73</v>
      </c>
      <c r="H105" s="113">
        <f t="shared" si="35"/>
        <v>0.38829787234042551</v>
      </c>
      <c r="I105" s="134">
        <f>Data!M86</f>
        <v>0</v>
      </c>
      <c r="J105" s="113">
        <f t="shared" si="36"/>
        <v>0</v>
      </c>
      <c r="K105" s="134">
        <f>Data!P86</f>
        <v>1</v>
      </c>
      <c r="L105" s="136">
        <f>Data!S86</f>
        <v>72</v>
      </c>
      <c r="M105" s="132">
        <f>Data!Z86</f>
        <v>25</v>
      </c>
      <c r="N105" s="150">
        <f>M105/L105</f>
        <v>0.34722222222222221</v>
      </c>
      <c r="O105" s="132">
        <f>Data!AG86</f>
        <v>47</v>
      </c>
      <c r="P105" s="150">
        <f>O105/L105</f>
        <v>0.65277777777777779</v>
      </c>
      <c r="Q105" s="80">
        <f t="shared" si="22"/>
        <v>188</v>
      </c>
    </row>
    <row r="106" spans="1:17" s="112" customFormat="1" ht="15" x14ac:dyDescent="0.2">
      <c r="A106" s="121">
        <v>1</v>
      </c>
      <c r="B106" s="122" t="s">
        <v>179</v>
      </c>
      <c r="C106" s="138" t="s">
        <v>116</v>
      </c>
      <c r="D106" s="139"/>
      <c r="E106" s="141">
        <f>SUM(E107:E108)</f>
        <v>987</v>
      </c>
      <c r="F106" s="141">
        <f>SUM(F107:F108)</f>
        <v>393</v>
      </c>
      <c r="G106" s="141">
        <f>SUM(G107:G108)</f>
        <v>594</v>
      </c>
      <c r="H106" s="142">
        <f t="shared" ref="H106:H112" si="37">G106/E106</f>
        <v>0.60182370820668696</v>
      </c>
      <c r="I106" s="141">
        <f>SUM(I107:I108)</f>
        <v>8</v>
      </c>
      <c r="J106" s="143">
        <f t="shared" ref="J106:J112" si="38">I106/E106</f>
        <v>8.1053698074974676E-3</v>
      </c>
      <c r="K106" s="141">
        <f>SUM(K107:K108)</f>
        <v>0</v>
      </c>
      <c r="L106" s="144">
        <f>SUM(L107:L108)</f>
        <v>586</v>
      </c>
      <c r="M106" s="138">
        <f>SUM(M107:M108)</f>
        <v>377</v>
      </c>
      <c r="N106" s="151">
        <f>M106/$L106</f>
        <v>0.64334470989761094</v>
      </c>
      <c r="O106" s="138">
        <f>SUM(O107:O108)</f>
        <v>209</v>
      </c>
      <c r="P106" s="151">
        <f>O106/$L106</f>
        <v>0.35665529010238906</v>
      </c>
      <c r="Q106" s="112">
        <f t="shared" si="22"/>
        <v>0</v>
      </c>
    </row>
    <row r="107" spans="1:17" s="80" customFormat="1" ht="19" x14ac:dyDescent="0.35">
      <c r="B107" s="81"/>
      <c r="C107" s="132" t="s">
        <v>55</v>
      </c>
      <c r="D107" s="133">
        <v>1</v>
      </c>
      <c r="E107" s="134">
        <f>Data!H87</f>
        <v>562</v>
      </c>
      <c r="F107" s="134">
        <f>Data!I87</f>
        <v>186</v>
      </c>
      <c r="G107" s="134">
        <f>Data!K87</f>
        <v>376</v>
      </c>
      <c r="H107" s="113">
        <f t="shared" si="37"/>
        <v>0.66903914590747326</v>
      </c>
      <c r="I107" s="134">
        <f>Data!M87</f>
        <v>5</v>
      </c>
      <c r="J107" s="113">
        <f t="shared" si="38"/>
        <v>8.8967971530249119E-3</v>
      </c>
      <c r="K107" s="134">
        <f>Data!P87</f>
        <v>0</v>
      </c>
      <c r="L107" s="136">
        <f>Data!S87</f>
        <v>371</v>
      </c>
      <c r="M107" s="132">
        <f>Data!Z87</f>
        <v>241</v>
      </c>
      <c r="N107" s="150">
        <f>M107/L107</f>
        <v>0.64959568733153639</v>
      </c>
      <c r="O107" s="132">
        <f>Data!AG87</f>
        <v>130</v>
      </c>
      <c r="P107" s="150">
        <f>O107/L107</f>
        <v>0.35040431266846361</v>
      </c>
      <c r="Q107" s="80">
        <f t="shared" si="22"/>
        <v>562</v>
      </c>
    </row>
    <row r="108" spans="1:17" s="80" customFormat="1" ht="19" x14ac:dyDescent="0.35">
      <c r="B108" s="81"/>
      <c r="C108" s="132" t="s">
        <v>231</v>
      </c>
      <c r="D108" s="133">
        <v>2</v>
      </c>
      <c r="E108" s="134">
        <f>Data!H88</f>
        <v>425</v>
      </c>
      <c r="F108" s="134">
        <f>Data!I88</f>
        <v>207</v>
      </c>
      <c r="G108" s="134">
        <f>Data!K88</f>
        <v>218</v>
      </c>
      <c r="H108" s="113">
        <f t="shared" si="37"/>
        <v>0.51294117647058823</v>
      </c>
      <c r="I108" s="134">
        <f>Data!M88</f>
        <v>3</v>
      </c>
      <c r="J108" s="113">
        <f t="shared" si="38"/>
        <v>7.058823529411765E-3</v>
      </c>
      <c r="K108" s="134">
        <f>Data!P88</f>
        <v>0</v>
      </c>
      <c r="L108" s="136">
        <f>Data!S88</f>
        <v>215</v>
      </c>
      <c r="M108" s="132">
        <f>Data!Z88</f>
        <v>136</v>
      </c>
      <c r="N108" s="150">
        <f>M108/L108</f>
        <v>0.63255813953488371</v>
      </c>
      <c r="O108" s="132">
        <f>Data!AG88</f>
        <v>79</v>
      </c>
      <c r="P108" s="150">
        <f>O108/L108</f>
        <v>0.36744186046511629</v>
      </c>
      <c r="Q108" s="80">
        <f t="shared" si="22"/>
        <v>425</v>
      </c>
    </row>
    <row r="109" spans="1:17" s="112" customFormat="1" ht="15" x14ac:dyDescent="0.2">
      <c r="A109" s="121">
        <v>3</v>
      </c>
      <c r="B109" s="122" t="s">
        <v>184</v>
      </c>
      <c r="C109" s="138" t="s">
        <v>109</v>
      </c>
      <c r="D109" s="139"/>
      <c r="E109" s="141">
        <f>SUM(E110)</f>
        <v>990</v>
      </c>
      <c r="F109" s="141">
        <f>SUM(F110)</f>
        <v>190</v>
      </c>
      <c r="G109" s="141">
        <f>SUM(G110)</f>
        <v>800</v>
      </c>
      <c r="H109" s="142">
        <f t="shared" si="37"/>
        <v>0.80808080808080807</v>
      </c>
      <c r="I109" s="141">
        <f>SUM(I110)</f>
        <v>4</v>
      </c>
      <c r="J109" s="143">
        <f t="shared" si="38"/>
        <v>4.0404040404040404E-3</v>
      </c>
      <c r="K109" s="141">
        <f>SUM(K110)</f>
        <v>16</v>
      </c>
      <c r="L109" s="144">
        <f>SUM(L110)</f>
        <v>780</v>
      </c>
      <c r="M109" s="138">
        <f>SUM(M110)</f>
        <v>421</v>
      </c>
      <c r="N109" s="151">
        <f>M109/$L109</f>
        <v>0.53974358974358971</v>
      </c>
      <c r="O109" s="138">
        <f>SUM(O110)</f>
        <v>359</v>
      </c>
      <c r="P109" s="151">
        <f>O109/$L109</f>
        <v>0.46025641025641023</v>
      </c>
      <c r="Q109" s="112">
        <f t="shared" si="22"/>
        <v>0</v>
      </c>
    </row>
    <row r="110" spans="1:17" s="80" customFormat="1" ht="19" x14ac:dyDescent="0.35">
      <c r="B110" s="81"/>
      <c r="C110" s="132" t="s">
        <v>56</v>
      </c>
      <c r="D110" s="133">
        <v>1</v>
      </c>
      <c r="E110" s="134">
        <f>Data!H89</f>
        <v>990</v>
      </c>
      <c r="F110" s="134">
        <f>Data!I89</f>
        <v>190</v>
      </c>
      <c r="G110" s="134">
        <f>Data!K89</f>
        <v>800</v>
      </c>
      <c r="H110" s="113">
        <f t="shared" si="37"/>
        <v>0.80808080808080807</v>
      </c>
      <c r="I110" s="134">
        <f>Data!M89</f>
        <v>4</v>
      </c>
      <c r="J110" s="113">
        <f t="shared" si="38"/>
        <v>4.0404040404040404E-3</v>
      </c>
      <c r="K110" s="134">
        <f>Data!P89</f>
        <v>16</v>
      </c>
      <c r="L110" s="136">
        <f>Data!S89</f>
        <v>780</v>
      </c>
      <c r="M110" s="132">
        <f>Data!Z89</f>
        <v>421</v>
      </c>
      <c r="N110" s="150">
        <f>M110/L110</f>
        <v>0.53974358974358971</v>
      </c>
      <c r="O110" s="132">
        <f>Data!AG89</f>
        <v>359</v>
      </c>
      <c r="P110" s="150">
        <f>O110/L110</f>
        <v>0.46025641025641023</v>
      </c>
      <c r="Q110" s="80">
        <f t="shared" si="22"/>
        <v>990</v>
      </c>
    </row>
    <row r="111" spans="1:17" s="112" customFormat="1" ht="15" x14ac:dyDescent="0.2">
      <c r="A111" s="121">
        <v>1</v>
      </c>
      <c r="B111" s="122" t="s">
        <v>181</v>
      </c>
      <c r="C111" s="138" t="s">
        <v>97</v>
      </c>
      <c r="D111" s="139"/>
      <c r="E111" s="141">
        <f>SUM(E112:E121)</f>
        <v>13118</v>
      </c>
      <c r="F111" s="141">
        <f>SUM(F112:F121)</f>
        <v>6937</v>
      </c>
      <c r="G111" s="141">
        <f>SUM(G112:G121)</f>
        <v>6181</v>
      </c>
      <c r="H111" s="142">
        <f t="shared" si="37"/>
        <v>0.47118463180362863</v>
      </c>
      <c r="I111" s="141">
        <f>SUM(I112:I121)</f>
        <v>220</v>
      </c>
      <c r="J111" s="143">
        <f t="shared" si="38"/>
        <v>1.6770849214819333E-2</v>
      </c>
      <c r="K111" s="141">
        <f>SUM(K112:K121)</f>
        <v>161</v>
      </c>
      <c r="L111" s="144">
        <f>SUM(L112:L121)</f>
        <v>5800</v>
      </c>
      <c r="M111" s="138">
        <f>SUM(M112:M121)</f>
        <v>2850</v>
      </c>
      <c r="N111" s="151">
        <f>M111/$L111</f>
        <v>0.49137931034482757</v>
      </c>
      <c r="O111" s="138">
        <f>SUM(O112:O121)</f>
        <v>2950</v>
      </c>
      <c r="P111" s="151">
        <f>O111/$L111</f>
        <v>0.50862068965517238</v>
      </c>
      <c r="Q111" s="112">
        <f t="shared" si="22"/>
        <v>0</v>
      </c>
    </row>
    <row r="112" spans="1:17" s="80" customFormat="1" ht="19" x14ac:dyDescent="0.35">
      <c r="B112" s="81"/>
      <c r="C112" s="132" t="s">
        <v>232</v>
      </c>
      <c r="D112" s="133">
        <v>1</v>
      </c>
      <c r="E112" s="134">
        <f>Data!H90</f>
        <v>1206</v>
      </c>
      <c r="F112" s="134">
        <f>Data!I90</f>
        <v>701</v>
      </c>
      <c r="G112" s="134">
        <f>Data!K90</f>
        <v>505</v>
      </c>
      <c r="H112" s="113">
        <f t="shared" si="37"/>
        <v>0.41873963515754559</v>
      </c>
      <c r="I112" s="134">
        <f>Data!M90</f>
        <v>22</v>
      </c>
      <c r="J112" s="113">
        <f t="shared" si="38"/>
        <v>1.824212271973466E-2</v>
      </c>
      <c r="K112" s="134">
        <f>Data!P90</f>
        <v>10</v>
      </c>
      <c r="L112" s="136">
        <f>Data!S90</f>
        <v>473</v>
      </c>
      <c r="M112" s="132">
        <f>Data!Z90</f>
        <v>238</v>
      </c>
      <c r="N112" s="114">
        <f>M112/L112</f>
        <v>0.5031712473572939</v>
      </c>
      <c r="O112" s="132">
        <f>Data!AG90</f>
        <v>235</v>
      </c>
      <c r="P112" s="150">
        <f>O112/L112</f>
        <v>0.49682875264270615</v>
      </c>
      <c r="Q112" s="80">
        <f t="shared" si="22"/>
        <v>1206</v>
      </c>
    </row>
    <row r="113" spans="1:17" s="80" customFormat="1" ht="19" x14ac:dyDescent="0.35">
      <c r="B113" s="81"/>
      <c r="C113" s="132" t="s">
        <v>233</v>
      </c>
      <c r="D113" s="133">
        <v>2</v>
      </c>
      <c r="E113" s="134">
        <f>Data!H91</f>
        <v>1563</v>
      </c>
      <c r="F113" s="134">
        <f>Data!I91</f>
        <v>820</v>
      </c>
      <c r="G113" s="134">
        <f>Data!K91</f>
        <v>743</v>
      </c>
      <c r="H113" s="113">
        <f t="shared" ref="H113:H120" si="39">G113/E113</f>
        <v>0.47536788227767113</v>
      </c>
      <c r="I113" s="134">
        <f>Data!M91</f>
        <v>12</v>
      </c>
      <c r="J113" s="113">
        <f t="shared" ref="J113:J121" si="40">I113/E113</f>
        <v>7.677543186180422E-3</v>
      </c>
      <c r="K113" s="134">
        <f>Data!P91</f>
        <v>22</v>
      </c>
      <c r="L113" s="136">
        <f>Data!S91</f>
        <v>709</v>
      </c>
      <c r="M113" s="132">
        <f>Data!Z91</f>
        <v>425</v>
      </c>
      <c r="N113" s="114">
        <f t="shared" ref="N113:N121" si="41">M113/L113</f>
        <v>0.59943582510578275</v>
      </c>
      <c r="O113" s="132">
        <f>Data!AG91</f>
        <v>284</v>
      </c>
      <c r="P113" s="150">
        <f t="shared" ref="P113:P121" si="42">O113/L113</f>
        <v>0.4005641748942172</v>
      </c>
      <c r="Q113" s="80">
        <f t="shared" si="22"/>
        <v>1563</v>
      </c>
    </row>
    <row r="114" spans="1:17" s="80" customFormat="1" ht="19" x14ac:dyDescent="0.35">
      <c r="B114" s="81"/>
      <c r="C114" s="132" t="s">
        <v>234</v>
      </c>
      <c r="D114" s="133">
        <v>3</v>
      </c>
      <c r="E114" s="134">
        <f>Data!H92</f>
        <v>2155</v>
      </c>
      <c r="F114" s="134">
        <f>Data!I92</f>
        <v>1066</v>
      </c>
      <c r="G114" s="134">
        <f>Data!K92</f>
        <v>1089</v>
      </c>
      <c r="H114" s="113">
        <f t="shared" si="39"/>
        <v>0.50533642691415315</v>
      </c>
      <c r="I114" s="134">
        <f>Data!M92</f>
        <v>30</v>
      </c>
      <c r="J114" s="113">
        <f t="shared" si="40"/>
        <v>1.3921113689095127E-2</v>
      </c>
      <c r="K114" s="134">
        <f>Data!P92</f>
        <v>30</v>
      </c>
      <c r="L114" s="136">
        <f>Data!S92</f>
        <v>1029</v>
      </c>
      <c r="M114" s="132">
        <f>Data!Z92</f>
        <v>507</v>
      </c>
      <c r="N114" s="114">
        <f t="shared" si="41"/>
        <v>0.49271137026239065</v>
      </c>
      <c r="O114" s="132">
        <f>Data!AG92</f>
        <v>522</v>
      </c>
      <c r="P114" s="150">
        <f t="shared" si="42"/>
        <v>0.50728862973760935</v>
      </c>
      <c r="Q114" s="80">
        <f t="shared" si="22"/>
        <v>2155</v>
      </c>
    </row>
    <row r="115" spans="1:17" s="80" customFormat="1" ht="19" x14ac:dyDescent="0.35">
      <c r="B115" s="81"/>
      <c r="C115" s="132" t="s">
        <v>235</v>
      </c>
      <c r="D115" s="133">
        <v>4</v>
      </c>
      <c r="E115" s="134">
        <f>Data!H93</f>
        <v>1563</v>
      </c>
      <c r="F115" s="134">
        <f>Data!I93</f>
        <v>798</v>
      </c>
      <c r="G115" s="134">
        <f>Data!K93</f>
        <v>765</v>
      </c>
      <c r="H115" s="113">
        <f t="shared" si="39"/>
        <v>0.4894433781190019</v>
      </c>
      <c r="I115" s="134">
        <f>Data!M93</f>
        <v>36</v>
      </c>
      <c r="J115" s="113">
        <f t="shared" si="40"/>
        <v>2.3032629558541268E-2</v>
      </c>
      <c r="K115" s="134">
        <f>Data!P93</f>
        <v>30</v>
      </c>
      <c r="L115" s="136">
        <f>Data!S93</f>
        <v>699</v>
      </c>
      <c r="M115" s="132">
        <f>Data!Z93</f>
        <v>379</v>
      </c>
      <c r="N115" s="114">
        <f t="shared" si="41"/>
        <v>0.54220314735336195</v>
      </c>
      <c r="O115" s="132">
        <f>Data!AG93</f>
        <v>320</v>
      </c>
      <c r="P115" s="150">
        <f t="shared" si="42"/>
        <v>0.45779685264663805</v>
      </c>
      <c r="Q115" s="80">
        <f t="shared" si="22"/>
        <v>1563</v>
      </c>
    </row>
    <row r="116" spans="1:17" s="80" customFormat="1" ht="19" x14ac:dyDescent="0.35">
      <c r="B116" s="81"/>
      <c r="C116" s="132" t="s">
        <v>236</v>
      </c>
      <c r="D116" s="133">
        <v>5</v>
      </c>
      <c r="E116" s="134">
        <f>Data!H94</f>
        <v>1724</v>
      </c>
      <c r="F116" s="134">
        <f>Data!I94</f>
        <v>792</v>
      </c>
      <c r="G116" s="134">
        <f>Data!K94</f>
        <v>932</v>
      </c>
      <c r="H116" s="113">
        <f t="shared" si="39"/>
        <v>0.54060324825986084</v>
      </c>
      <c r="I116" s="134">
        <f>Data!M94</f>
        <v>38</v>
      </c>
      <c r="J116" s="113">
        <f t="shared" si="40"/>
        <v>2.2041763341067284E-2</v>
      </c>
      <c r="K116" s="134">
        <f>Data!P94</f>
        <v>10</v>
      </c>
      <c r="L116" s="136">
        <f>Data!S94</f>
        <v>884</v>
      </c>
      <c r="M116" s="132">
        <f>Data!Z94</f>
        <v>465</v>
      </c>
      <c r="N116" s="114">
        <f t="shared" si="41"/>
        <v>0.52601809954751133</v>
      </c>
      <c r="O116" s="132">
        <f>Data!AG94</f>
        <v>419</v>
      </c>
      <c r="P116" s="150">
        <f t="shared" si="42"/>
        <v>0.47398190045248867</v>
      </c>
      <c r="Q116" s="80">
        <f t="shared" si="22"/>
        <v>1724</v>
      </c>
    </row>
    <row r="117" spans="1:17" s="80" customFormat="1" ht="19" x14ac:dyDescent="0.35">
      <c r="B117" s="81"/>
      <c r="C117" s="132" t="s">
        <v>237</v>
      </c>
      <c r="D117" s="133">
        <v>6</v>
      </c>
      <c r="E117" s="134">
        <f>Data!H95</f>
        <v>927</v>
      </c>
      <c r="F117" s="134">
        <f>Data!I95</f>
        <v>495</v>
      </c>
      <c r="G117" s="134">
        <f>Data!K95</f>
        <v>432</v>
      </c>
      <c r="H117" s="113">
        <f t="shared" si="39"/>
        <v>0.46601941747572817</v>
      </c>
      <c r="I117" s="134">
        <f>Data!M95</f>
        <v>14</v>
      </c>
      <c r="J117" s="113">
        <f t="shared" si="40"/>
        <v>1.5102481121898598E-2</v>
      </c>
      <c r="K117" s="134">
        <f>Data!P95</f>
        <v>12</v>
      </c>
      <c r="L117" s="136">
        <f>Data!S95</f>
        <v>406</v>
      </c>
      <c r="M117" s="132">
        <f>Data!Z95</f>
        <v>133</v>
      </c>
      <c r="N117" s="114">
        <f t="shared" si="41"/>
        <v>0.32758620689655171</v>
      </c>
      <c r="O117" s="132">
        <f>Data!AG95</f>
        <v>273</v>
      </c>
      <c r="P117" s="150">
        <f t="shared" si="42"/>
        <v>0.67241379310344829</v>
      </c>
      <c r="Q117" s="80">
        <f t="shared" si="22"/>
        <v>927</v>
      </c>
    </row>
    <row r="118" spans="1:17" s="80" customFormat="1" ht="19" x14ac:dyDescent="0.35">
      <c r="B118" s="81"/>
      <c r="C118" s="132" t="s">
        <v>238</v>
      </c>
      <c r="D118" s="133">
        <v>7</v>
      </c>
      <c r="E118" s="134">
        <f>Data!H96</f>
        <v>995</v>
      </c>
      <c r="F118" s="134">
        <f>Data!I96</f>
        <v>517</v>
      </c>
      <c r="G118" s="134">
        <f>Data!K96</f>
        <v>478</v>
      </c>
      <c r="H118" s="113">
        <f t="shared" si="39"/>
        <v>0.48040201005025124</v>
      </c>
      <c r="I118" s="134">
        <f>Data!M96</f>
        <v>14</v>
      </c>
      <c r="J118" s="113">
        <f t="shared" si="40"/>
        <v>1.407035175879397E-2</v>
      </c>
      <c r="K118" s="134">
        <f>Data!P96</f>
        <v>12</v>
      </c>
      <c r="L118" s="136">
        <f>Data!S96</f>
        <v>452</v>
      </c>
      <c r="M118" s="132">
        <f>Data!Z96</f>
        <v>162</v>
      </c>
      <c r="N118" s="114">
        <f t="shared" si="41"/>
        <v>0.3584070796460177</v>
      </c>
      <c r="O118" s="132">
        <f>Data!AG96</f>
        <v>290</v>
      </c>
      <c r="P118" s="150">
        <f t="shared" si="42"/>
        <v>0.6415929203539823</v>
      </c>
      <c r="Q118" s="80">
        <f t="shared" si="22"/>
        <v>995</v>
      </c>
    </row>
    <row r="119" spans="1:17" s="80" customFormat="1" ht="19" x14ac:dyDescent="0.35">
      <c r="B119" s="81"/>
      <c r="C119" s="132" t="s">
        <v>239</v>
      </c>
      <c r="D119" s="133">
        <v>8</v>
      </c>
      <c r="E119" s="134">
        <f>Data!H97</f>
        <v>1451</v>
      </c>
      <c r="F119" s="134">
        <f>Data!I97</f>
        <v>929</v>
      </c>
      <c r="G119" s="134">
        <f>Data!K97</f>
        <v>522</v>
      </c>
      <c r="H119" s="113">
        <f t="shared" si="39"/>
        <v>0.35975189524465884</v>
      </c>
      <c r="I119" s="134">
        <f>Data!M97</f>
        <v>25</v>
      </c>
      <c r="J119" s="113">
        <f t="shared" si="40"/>
        <v>1.722949689869056E-2</v>
      </c>
      <c r="K119" s="134">
        <f>Data!P97</f>
        <v>17</v>
      </c>
      <c r="L119" s="136">
        <f>Data!S97</f>
        <v>480</v>
      </c>
      <c r="M119" s="132">
        <f>Data!Z97</f>
        <v>255</v>
      </c>
      <c r="N119" s="114">
        <f t="shared" si="41"/>
        <v>0.53125</v>
      </c>
      <c r="O119" s="132">
        <f>Data!AG97</f>
        <v>225</v>
      </c>
      <c r="P119" s="150">
        <f t="shared" si="42"/>
        <v>0.46875</v>
      </c>
      <c r="Q119" s="80">
        <f t="shared" si="22"/>
        <v>1451</v>
      </c>
    </row>
    <row r="120" spans="1:17" s="80" customFormat="1" ht="19" x14ac:dyDescent="0.35">
      <c r="B120" s="81"/>
      <c r="C120" s="132" t="s">
        <v>240</v>
      </c>
      <c r="D120" s="133">
        <v>9</v>
      </c>
      <c r="E120" s="134">
        <f>Data!H98</f>
        <v>1302</v>
      </c>
      <c r="F120" s="134">
        <f>Data!I98</f>
        <v>732</v>
      </c>
      <c r="G120" s="134">
        <f>Data!K98</f>
        <v>570</v>
      </c>
      <c r="H120" s="113">
        <f t="shared" si="39"/>
        <v>0.43778801843317972</v>
      </c>
      <c r="I120" s="134">
        <f>Data!M98</f>
        <v>29</v>
      </c>
      <c r="J120" s="113">
        <f t="shared" si="40"/>
        <v>2.227342549923195E-2</v>
      </c>
      <c r="K120" s="134">
        <f>Data!P98</f>
        <v>13</v>
      </c>
      <c r="L120" s="136">
        <f>Data!S98</f>
        <v>528</v>
      </c>
      <c r="M120" s="132">
        <f>Data!Z98</f>
        <v>249</v>
      </c>
      <c r="N120" s="114">
        <f t="shared" si="41"/>
        <v>0.47159090909090912</v>
      </c>
      <c r="O120" s="132">
        <f>Data!AG98</f>
        <v>279</v>
      </c>
      <c r="P120" s="150">
        <f t="shared" si="42"/>
        <v>0.52840909090909094</v>
      </c>
      <c r="Q120" s="80">
        <f t="shared" si="22"/>
        <v>1302</v>
      </c>
    </row>
    <row r="121" spans="1:17" s="80" customFormat="1" ht="19" x14ac:dyDescent="0.35">
      <c r="B121" s="81"/>
      <c r="C121" s="132" t="s">
        <v>241</v>
      </c>
      <c r="D121" s="133">
        <v>10</v>
      </c>
      <c r="E121" s="134">
        <f>Data!H99</f>
        <v>232</v>
      </c>
      <c r="F121" s="134">
        <f>Data!I99</f>
        <v>87</v>
      </c>
      <c r="G121" s="134">
        <f>Data!K99</f>
        <v>145</v>
      </c>
      <c r="H121" s="113">
        <f t="shared" ref="H121:H126" si="43">G121/E121</f>
        <v>0.625</v>
      </c>
      <c r="I121" s="134">
        <f>Data!M99</f>
        <v>0</v>
      </c>
      <c r="J121" s="113">
        <f t="shared" si="40"/>
        <v>0</v>
      </c>
      <c r="K121" s="134">
        <f>Data!P99</f>
        <v>5</v>
      </c>
      <c r="L121" s="136">
        <f>Data!S99</f>
        <v>140</v>
      </c>
      <c r="M121" s="132">
        <f>Data!Z99</f>
        <v>37</v>
      </c>
      <c r="N121" s="114">
        <f t="shared" si="41"/>
        <v>0.26428571428571429</v>
      </c>
      <c r="O121" s="132">
        <f>Data!AG99</f>
        <v>103</v>
      </c>
      <c r="P121" s="150">
        <f t="shared" si="42"/>
        <v>0.73571428571428577</v>
      </c>
      <c r="Q121" s="80">
        <f t="shared" si="22"/>
        <v>232</v>
      </c>
    </row>
    <row r="122" spans="1:17" s="112" customFormat="1" ht="15" x14ac:dyDescent="0.2">
      <c r="A122" s="121">
        <v>1</v>
      </c>
      <c r="B122" s="122" t="s">
        <v>179</v>
      </c>
      <c r="C122" s="138" t="s">
        <v>125</v>
      </c>
      <c r="D122" s="139"/>
      <c r="E122" s="141">
        <f>SUM(E123:E124)</f>
        <v>272</v>
      </c>
      <c r="F122" s="141">
        <f>SUM(F123:F124)</f>
        <v>131</v>
      </c>
      <c r="G122" s="141">
        <f>SUM(G123:G124)</f>
        <v>141</v>
      </c>
      <c r="H122" s="142">
        <f t="shared" si="43"/>
        <v>0.51838235294117652</v>
      </c>
      <c r="I122" s="145">
        <f>SUM(I123:I124)</f>
        <v>0</v>
      </c>
      <c r="J122" s="143">
        <f t="shared" ref="J122:J136" si="44">I122/E122</f>
        <v>0</v>
      </c>
      <c r="K122" s="141">
        <f>SUM(K123:K124)</f>
        <v>4</v>
      </c>
      <c r="L122" s="144">
        <f>SUM(L123:L124)</f>
        <v>137</v>
      </c>
      <c r="M122" s="138">
        <f>SUM(M123:M124)</f>
        <v>24</v>
      </c>
      <c r="N122" s="151">
        <f>M122/$L122</f>
        <v>0.17518248175182483</v>
      </c>
      <c r="O122" s="138">
        <f>SUM(O123:O124)</f>
        <v>113</v>
      </c>
      <c r="P122" s="151">
        <f>O122/$L122</f>
        <v>0.82481751824817517</v>
      </c>
      <c r="Q122" s="112">
        <f t="shared" si="22"/>
        <v>0</v>
      </c>
    </row>
    <row r="123" spans="1:17" s="80" customFormat="1" ht="19" x14ac:dyDescent="0.35">
      <c r="B123" s="81"/>
      <c r="C123" s="132" t="s">
        <v>58</v>
      </c>
      <c r="D123" s="133">
        <v>1</v>
      </c>
      <c r="E123" s="134">
        <f>Data!H100</f>
        <v>215</v>
      </c>
      <c r="F123" s="134">
        <f>Data!I100</f>
        <v>102</v>
      </c>
      <c r="G123" s="134">
        <f>Data!K100</f>
        <v>113</v>
      </c>
      <c r="H123" s="113">
        <f t="shared" si="43"/>
        <v>0.52558139534883719</v>
      </c>
      <c r="I123" s="134">
        <f>Data!M100</f>
        <v>0</v>
      </c>
      <c r="J123" s="113">
        <f t="shared" si="44"/>
        <v>0</v>
      </c>
      <c r="K123" s="134">
        <f>Data!P100</f>
        <v>4</v>
      </c>
      <c r="L123" s="136">
        <f>Data!S100</f>
        <v>109</v>
      </c>
      <c r="M123" s="132">
        <f>Data!Z100</f>
        <v>18</v>
      </c>
      <c r="N123" s="150">
        <f>M123/L123</f>
        <v>0.16513761467889909</v>
      </c>
      <c r="O123" s="132">
        <f>Data!AG100</f>
        <v>91</v>
      </c>
      <c r="P123" s="150">
        <f>O123/L123</f>
        <v>0.83486238532110091</v>
      </c>
      <c r="Q123" s="80">
        <f t="shared" si="22"/>
        <v>215</v>
      </c>
    </row>
    <row r="124" spans="1:17" s="80" customFormat="1" ht="19" x14ac:dyDescent="0.35">
      <c r="B124" s="81"/>
      <c r="C124" s="132" t="s">
        <v>242</v>
      </c>
      <c r="D124" s="133">
        <v>2</v>
      </c>
      <c r="E124" s="134">
        <f>Data!H101</f>
        <v>57</v>
      </c>
      <c r="F124" s="134">
        <f>Data!I101</f>
        <v>29</v>
      </c>
      <c r="G124" s="134">
        <f>Data!K101</f>
        <v>28</v>
      </c>
      <c r="H124" s="113">
        <f t="shared" si="43"/>
        <v>0.49122807017543857</v>
      </c>
      <c r="I124" s="134">
        <f>Data!M101</f>
        <v>0</v>
      </c>
      <c r="J124" s="113">
        <f t="shared" si="44"/>
        <v>0</v>
      </c>
      <c r="K124" s="134">
        <f>Data!P101</f>
        <v>0</v>
      </c>
      <c r="L124" s="136">
        <f>Data!S101</f>
        <v>28</v>
      </c>
      <c r="M124" s="132">
        <f>Data!Z101</f>
        <v>6</v>
      </c>
      <c r="N124" s="150">
        <f>M124/L124</f>
        <v>0.21428571428571427</v>
      </c>
      <c r="O124" s="132">
        <f>Data!AG101</f>
        <v>22</v>
      </c>
      <c r="P124" s="150">
        <f>O124/L124</f>
        <v>0.7857142857142857</v>
      </c>
      <c r="Q124" s="80">
        <f t="shared" si="22"/>
        <v>57</v>
      </c>
    </row>
    <row r="125" spans="1:17" s="112" customFormat="1" ht="15" x14ac:dyDescent="0.2">
      <c r="A125" s="121">
        <v>1</v>
      </c>
      <c r="B125" s="122" t="s">
        <v>196</v>
      </c>
      <c r="C125" s="138" t="s">
        <v>243</v>
      </c>
      <c r="D125" s="139"/>
      <c r="E125" s="141">
        <f>SUM(E126:E130)</f>
        <v>2251</v>
      </c>
      <c r="F125" s="141">
        <f>SUM(F126:F130)</f>
        <v>986</v>
      </c>
      <c r="G125" s="141">
        <f>SUM(G126:G130)</f>
        <v>1265</v>
      </c>
      <c r="H125" s="142">
        <f t="shared" si="43"/>
        <v>0.56197245668591733</v>
      </c>
      <c r="I125" s="145">
        <f>SUM(I126:I130)</f>
        <v>27</v>
      </c>
      <c r="J125" s="143">
        <f t="shared" si="44"/>
        <v>1.1994669035984007E-2</v>
      </c>
      <c r="K125" s="141">
        <f>SUM(K126:K130)</f>
        <v>30</v>
      </c>
      <c r="L125" s="144">
        <f>SUM(L126:L130)</f>
        <v>1208</v>
      </c>
      <c r="M125" s="138">
        <f>SUM(M126:M130)</f>
        <v>814</v>
      </c>
      <c r="N125" s="151">
        <f>M125/$L125</f>
        <v>0.67384105960264906</v>
      </c>
      <c r="O125" s="138">
        <f>SUM(O126:O130)</f>
        <v>394</v>
      </c>
      <c r="P125" s="151">
        <f>O125/$L125</f>
        <v>0.32615894039735099</v>
      </c>
      <c r="Q125" s="112">
        <f t="shared" si="22"/>
        <v>0</v>
      </c>
    </row>
    <row r="126" spans="1:17" s="80" customFormat="1" ht="19" x14ac:dyDescent="0.35">
      <c r="B126" s="81"/>
      <c r="C126" s="132" t="s">
        <v>244</v>
      </c>
      <c r="D126" s="133">
        <v>1</v>
      </c>
      <c r="E126" s="134">
        <f>Data!H102</f>
        <v>857</v>
      </c>
      <c r="F126" s="134">
        <f>Data!I102</f>
        <v>369</v>
      </c>
      <c r="G126" s="134">
        <f>Data!K102</f>
        <v>488</v>
      </c>
      <c r="H126" s="113">
        <f t="shared" si="43"/>
        <v>0.56942823803967324</v>
      </c>
      <c r="I126" s="134">
        <f>Data!M102</f>
        <v>7</v>
      </c>
      <c r="J126" s="113">
        <f t="shared" si="44"/>
        <v>8.1680280046674443E-3</v>
      </c>
      <c r="K126" s="134">
        <f>Data!P102</f>
        <v>9</v>
      </c>
      <c r="L126" s="136">
        <f>Data!S102</f>
        <v>472</v>
      </c>
      <c r="M126" s="132">
        <f>Data!Z102</f>
        <v>321</v>
      </c>
      <c r="N126" s="150">
        <f>M126/L126</f>
        <v>0.68008474576271183</v>
      </c>
      <c r="O126" s="132">
        <f>Data!AG102</f>
        <v>151</v>
      </c>
      <c r="P126" s="150">
        <f>O126/L126</f>
        <v>0.31991525423728812</v>
      </c>
      <c r="Q126" s="80">
        <f t="shared" si="22"/>
        <v>857</v>
      </c>
    </row>
    <row r="127" spans="1:17" s="80" customFormat="1" ht="19" x14ac:dyDescent="0.35">
      <c r="B127" s="81"/>
      <c r="C127" s="132" t="s">
        <v>245</v>
      </c>
      <c r="D127" s="133">
        <v>2</v>
      </c>
      <c r="E127" s="134">
        <f>Data!H103</f>
        <v>756</v>
      </c>
      <c r="F127" s="134">
        <f>Data!I103</f>
        <v>345</v>
      </c>
      <c r="G127" s="134">
        <f>Data!K103</f>
        <v>411</v>
      </c>
      <c r="H127" s="113">
        <f t="shared" ref="H127:H136" si="45">G127/E127</f>
        <v>0.54365079365079361</v>
      </c>
      <c r="I127" s="134">
        <f>Data!M103</f>
        <v>5</v>
      </c>
      <c r="J127" s="113">
        <f t="shared" si="44"/>
        <v>6.6137566137566134E-3</v>
      </c>
      <c r="K127" s="134">
        <f>Data!P103</f>
        <v>14</v>
      </c>
      <c r="L127" s="136">
        <f>Data!S103</f>
        <v>392</v>
      </c>
      <c r="M127" s="132">
        <f>Data!Z103</f>
        <v>269</v>
      </c>
      <c r="N127" s="150">
        <f>M127/L127</f>
        <v>0.68622448979591832</v>
      </c>
      <c r="O127" s="132">
        <f>Data!AG103</f>
        <v>123</v>
      </c>
      <c r="P127" s="150">
        <f>O127/L127</f>
        <v>0.31377551020408162</v>
      </c>
      <c r="Q127" s="80">
        <f t="shared" si="22"/>
        <v>756</v>
      </c>
    </row>
    <row r="128" spans="1:17" s="80" customFormat="1" ht="19" x14ac:dyDescent="0.35">
      <c r="B128" s="81"/>
      <c r="C128" s="132" t="s">
        <v>246</v>
      </c>
      <c r="D128" s="133">
        <v>3</v>
      </c>
      <c r="E128" s="134">
        <f>Data!H104</f>
        <v>338</v>
      </c>
      <c r="F128" s="134">
        <f>Data!I104</f>
        <v>147</v>
      </c>
      <c r="G128" s="134">
        <f>Data!K104</f>
        <v>191</v>
      </c>
      <c r="H128" s="113">
        <f t="shared" si="45"/>
        <v>0.5650887573964497</v>
      </c>
      <c r="I128" s="134">
        <f>Data!M104</f>
        <v>12</v>
      </c>
      <c r="J128" s="113">
        <f t="shared" si="44"/>
        <v>3.5502958579881658E-2</v>
      </c>
      <c r="K128" s="134">
        <f>Data!P104</f>
        <v>4</v>
      </c>
      <c r="L128" s="136">
        <f>Data!S104</f>
        <v>175</v>
      </c>
      <c r="M128" s="132">
        <f>Data!Z104</f>
        <v>127</v>
      </c>
      <c r="N128" s="150">
        <f>M128/L128</f>
        <v>0.72571428571428576</v>
      </c>
      <c r="O128" s="132">
        <f>Data!AG104</f>
        <v>48</v>
      </c>
      <c r="P128" s="150">
        <f>O128/L128</f>
        <v>0.2742857142857143</v>
      </c>
      <c r="Q128" s="80">
        <f t="shared" si="22"/>
        <v>338</v>
      </c>
    </row>
    <row r="129" spans="1:17" s="80" customFormat="1" ht="19" x14ac:dyDescent="0.35">
      <c r="B129" s="81"/>
      <c r="C129" s="132" t="s">
        <v>247</v>
      </c>
      <c r="D129" s="133">
        <v>4</v>
      </c>
      <c r="E129" s="134">
        <f>Data!H105</f>
        <v>170</v>
      </c>
      <c r="F129" s="134">
        <f>Data!I105</f>
        <v>76</v>
      </c>
      <c r="G129" s="134">
        <f>Data!K105</f>
        <v>94</v>
      </c>
      <c r="H129" s="113">
        <f t="shared" si="45"/>
        <v>0.55294117647058827</v>
      </c>
      <c r="I129" s="134">
        <f>Data!M105</f>
        <v>1</v>
      </c>
      <c r="J129" s="113">
        <f t="shared" si="44"/>
        <v>5.8823529411764705E-3</v>
      </c>
      <c r="K129" s="134">
        <f>Data!P105</f>
        <v>2</v>
      </c>
      <c r="L129" s="136">
        <f>Data!S105</f>
        <v>91</v>
      </c>
      <c r="M129" s="132">
        <f>Data!Z105</f>
        <v>52</v>
      </c>
      <c r="N129" s="150">
        <f>M129/L129</f>
        <v>0.5714285714285714</v>
      </c>
      <c r="O129" s="132">
        <f>Data!AG105</f>
        <v>39</v>
      </c>
      <c r="P129" s="150">
        <f>O129/L129</f>
        <v>0.42857142857142855</v>
      </c>
      <c r="Q129" s="80">
        <f t="shared" si="22"/>
        <v>170</v>
      </c>
    </row>
    <row r="130" spans="1:17" s="80" customFormat="1" ht="19" x14ac:dyDescent="0.35">
      <c r="B130" s="81"/>
      <c r="C130" s="132" t="s">
        <v>248</v>
      </c>
      <c r="D130" s="133">
        <v>5</v>
      </c>
      <c r="E130" s="134">
        <f>Data!H106</f>
        <v>130</v>
      </c>
      <c r="F130" s="134">
        <f>Data!I106</f>
        <v>49</v>
      </c>
      <c r="G130" s="134">
        <f>Data!K106</f>
        <v>81</v>
      </c>
      <c r="H130" s="113">
        <f t="shared" si="45"/>
        <v>0.62307692307692308</v>
      </c>
      <c r="I130" s="134">
        <f>Data!M106</f>
        <v>2</v>
      </c>
      <c r="J130" s="113">
        <f t="shared" si="44"/>
        <v>1.5384615384615385E-2</v>
      </c>
      <c r="K130" s="134">
        <f>Data!P106</f>
        <v>1</v>
      </c>
      <c r="L130" s="136">
        <f>Data!S106</f>
        <v>78</v>
      </c>
      <c r="M130" s="132">
        <f>Data!Z106</f>
        <v>45</v>
      </c>
      <c r="N130" s="150">
        <f>M130/L130</f>
        <v>0.57692307692307687</v>
      </c>
      <c r="O130" s="132">
        <f>Data!AG106</f>
        <v>33</v>
      </c>
      <c r="P130" s="150">
        <f>O130/L130</f>
        <v>0.42307692307692307</v>
      </c>
      <c r="Q130" s="80">
        <f t="shared" si="22"/>
        <v>130</v>
      </c>
    </row>
    <row r="131" spans="1:17" s="112" customFormat="1" ht="15" x14ac:dyDescent="0.2">
      <c r="A131" s="121">
        <v>1</v>
      </c>
      <c r="B131" s="122" t="s">
        <v>179</v>
      </c>
      <c r="C131" s="138" t="s">
        <v>126</v>
      </c>
      <c r="D131" s="139"/>
      <c r="E131" s="141">
        <f>SUM(E132:E134)</f>
        <v>291</v>
      </c>
      <c r="F131" s="141">
        <f>SUM(F132:F134)</f>
        <v>128</v>
      </c>
      <c r="G131" s="141">
        <f>SUM(G132:G134)</f>
        <v>163</v>
      </c>
      <c r="H131" s="142">
        <f t="shared" si="45"/>
        <v>0.56013745704467355</v>
      </c>
      <c r="I131" s="145">
        <f>SUM(I132:I134)</f>
        <v>9</v>
      </c>
      <c r="J131" s="143">
        <f t="shared" si="44"/>
        <v>3.0927835051546393E-2</v>
      </c>
      <c r="K131" s="141">
        <f>SUM(K132:K134)</f>
        <v>0</v>
      </c>
      <c r="L131" s="144">
        <f>SUM(L132:L134)</f>
        <v>154</v>
      </c>
      <c r="M131" s="138">
        <f>SUM(M132:M134)</f>
        <v>76</v>
      </c>
      <c r="N131" s="151">
        <f>M131/$L131</f>
        <v>0.4935064935064935</v>
      </c>
      <c r="O131" s="138">
        <f>SUM(O132:O134)</f>
        <v>78</v>
      </c>
      <c r="P131" s="151">
        <f>O131/$L131</f>
        <v>0.50649350649350644</v>
      </c>
      <c r="Q131" s="112">
        <f t="shared" si="22"/>
        <v>0</v>
      </c>
    </row>
    <row r="132" spans="1:17" s="80" customFormat="1" ht="19" x14ac:dyDescent="0.35">
      <c r="B132" s="81"/>
      <c r="C132" s="132" t="s">
        <v>60</v>
      </c>
      <c r="D132" s="133">
        <v>1</v>
      </c>
      <c r="E132" s="134">
        <f>Data!H107</f>
        <v>155</v>
      </c>
      <c r="F132" s="134">
        <f>Data!I107</f>
        <v>60</v>
      </c>
      <c r="G132" s="134">
        <f>Data!K107</f>
        <v>95</v>
      </c>
      <c r="H132" s="113">
        <f t="shared" si="45"/>
        <v>0.61290322580645162</v>
      </c>
      <c r="I132" s="134">
        <f>Data!M107</f>
        <v>7</v>
      </c>
      <c r="J132" s="113">
        <f t="shared" si="44"/>
        <v>4.5161290322580643E-2</v>
      </c>
      <c r="K132" s="134">
        <f>Data!P107</f>
        <v>0</v>
      </c>
      <c r="L132" s="136">
        <f>Data!S107</f>
        <v>88</v>
      </c>
      <c r="M132" s="132">
        <f>Data!Z107</f>
        <v>40</v>
      </c>
      <c r="N132" s="150">
        <f>M132/L132</f>
        <v>0.45454545454545453</v>
      </c>
      <c r="O132" s="132">
        <f>Data!AG107</f>
        <v>48</v>
      </c>
      <c r="P132" s="150">
        <f>O132/L132</f>
        <v>0.54545454545454541</v>
      </c>
      <c r="Q132" s="80">
        <f t="shared" si="22"/>
        <v>155</v>
      </c>
    </row>
    <row r="133" spans="1:17" s="80" customFormat="1" ht="19" x14ac:dyDescent="0.35">
      <c r="B133" s="81"/>
      <c r="C133" s="132" t="s">
        <v>249</v>
      </c>
      <c r="D133" s="133">
        <v>2</v>
      </c>
      <c r="E133" s="134">
        <f>Data!H108</f>
        <v>92</v>
      </c>
      <c r="F133" s="134">
        <f>Data!I108</f>
        <v>45</v>
      </c>
      <c r="G133" s="134">
        <f>Data!K108</f>
        <v>47</v>
      </c>
      <c r="H133" s="113">
        <f t="shared" si="45"/>
        <v>0.51086956521739135</v>
      </c>
      <c r="I133" s="134">
        <f>Data!M108</f>
        <v>2</v>
      </c>
      <c r="J133" s="113">
        <f t="shared" si="44"/>
        <v>2.1739130434782608E-2</v>
      </c>
      <c r="K133" s="134">
        <f>Data!P108</f>
        <v>0</v>
      </c>
      <c r="L133" s="136">
        <f>Data!S108</f>
        <v>45</v>
      </c>
      <c r="M133" s="132">
        <f>Data!Z108</f>
        <v>20</v>
      </c>
      <c r="N133" s="150">
        <f>M133/L133</f>
        <v>0.44444444444444442</v>
      </c>
      <c r="O133" s="132">
        <f>Data!AG108</f>
        <v>25</v>
      </c>
      <c r="P133" s="150">
        <f>O133/L133</f>
        <v>0.55555555555555558</v>
      </c>
      <c r="Q133" s="80">
        <f t="shared" ref="Q133:Q196" si="46">IF(AND(NOT(ISBLANK($L133)),NOT(ISBLANK($D133))),$E133,0)</f>
        <v>92</v>
      </c>
    </row>
    <row r="134" spans="1:17" s="80" customFormat="1" ht="19" x14ac:dyDescent="0.35">
      <c r="B134" s="81"/>
      <c r="C134" s="132" t="s">
        <v>250</v>
      </c>
      <c r="D134" s="133">
        <v>3</v>
      </c>
      <c r="E134" s="134">
        <f>Data!H109</f>
        <v>44</v>
      </c>
      <c r="F134" s="134">
        <f>Data!I109</f>
        <v>23</v>
      </c>
      <c r="G134" s="134">
        <f>Data!K109</f>
        <v>21</v>
      </c>
      <c r="H134" s="113">
        <f t="shared" si="45"/>
        <v>0.47727272727272729</v>
      </c>
      <c r="I134" s="134">
        <f>Data!M109</f>
        <v>0</v>
      </c>
      <c r="J134" s="113">
        <f t="shared" si="44"/>
        <v>0</v>
      </c>
      <c r="K134" s="134">
        <f>Data!P109</f>
        <v>0</v>
      </c>
      <c r="L134" s="136">
        <f>Data!S109</f>
        <v>21</v>
      </c>
      <c r="M134" s="132">
        <f>Data!Z109</f>
        <v>16</v>
      </c>
      <c r="N134" s="150">
        <f>M134/L134</f>
        <v>0.76190476190476186</v>
      </c>
      <c r="O134" s="132">
        <f>Data!AG109</f>
        <v>5</v>
      </c>
      <c r="P134" s="150">
        <f>O134/L134</f>
        <v>0.23809523809523808</v>
      </c>
      <c r="Q134" s="80">
        <f t="shared" si="46"/>
        <v>44</v>
      </c>
    </row>
    <row r="135" spans="1:17" s="112" customFormat="1" ht="15" x14ac:dyDescent="0.2">
      <c r="A135" s="123">
        <v>2</v>
      </c>
      <c r="B135" s="124" t="s">
        <v>181</v>
      </c>
      <c r="C135" s="138" t="s">
        <v>98</v>
      </c>
      <c r="D135" s="139"/>
      <c r="E135" s="141">
        <f>SUM(E136:E143)</f>
        <v>9095</v>
      </c>
      <c r="F135" s="141">
        <f>SUM(F136:F143)</f>
        <v>4392</v>
      </c>
      <c r="G135" s="141">
        <f>SUM(G136:G143)</f>
        <v>4703</v>
      </c>
      <c r="H135" s="142">
        <f t="shared" si="45"/>
        <v>0.51709730621220451</v>
      </c>
      <c r="I135" s="145">
        <f>SUM(I136:I143)</f>
        <v>186</v>
      </c>
      <c r="J135" s="143">
        <f t="shared" si="44"/>
        <v>2.045079714128642E-2</v>
      </c>
      <c r="K135" s="141">
        <f>SUM(K136:K143)</f>
        <v>169</v>
      </c>
      <c r="L135" s="144">
        <f>SUM(L136:L143)</f>
        <v>4348</v>
      </c>
      <c r="M135" s="138">
        <f>SUM(M136:M143)</f>
        <v>2848</v>
      </c>
      <c r="N135" s="151">
        <f>M135/$L135</f>
        <v>0.65501379944802207</v>
      </c>
      <c r="O135" s="138">
        <f>SUM(O136:O143)</f>
        <v>1500</v>
      </c>
      <c r="P135" s="151">
        <f>O135/$L135</f>
        <v>0.34498620055197793</v>
      </c>
      <c r="Q135" s="112">
        <f t="shared" si="46"/>
        <v>0</v>
      </c>
    </row>
    <row r="136" spans="1:17" s="80" customFormat="1" ht="19" x14ac:dyDescent="0.35">
      <c r="B136" s="81"/>
      <c r="C136" s="132" t="s">
        <v>61</v>
      </c>
      <c r="D136" s="133">
        <v>1</v>
      </c>
      <c r="E136" s="134">
        <f>Data!H110</f>
        <v>973</v>
      </c>
      <c r="F136" s="134">
        <f>Data!I110</f>
        <v>519</v>
      </c>
      <c r="G136" s="134">
        <f>Data!K110</f>
        <v>454</v>
      </c>
      <c r="H136" s="113">
        <f t="shared" si="45"/>
        <v>0.46659815005138744</v>
      </c>
      <c r="I136" s="134">
        <f>Data!M110</f>
        <v>25</v>
      </c>
      <c r="J136" s="113">
        <f t="shared" si="44"/>
        <v>2.5693730729701953E-2</v>
      </c>
      <c r="K136" s="134">
        <f>Data!P110</f>
        <v>15</v>
      </c>
      <c r="L136" s="136">
        <f>Data!S110</f>
        <v>414</v>
      </c>
      <c r="M136" s="132">
        <f>Data!Z110</f>
        <v>261</v>
      </c>
      <c r="N136" s="150">
        <f>M136/L136</f>
        <v>0.63043478260869568</v>
      </c>
      <c r="O136" s="132">
        <f>Data!AG110</f>
        <v>153</v>
      </c>
      <c r="P136" s="150">
        <f>O136/L136</f>
        <v>0.36956521739130432</v>
      </c>
      <c r="Q136" s="80">
        <f t="shared" si="46"/>
        <v>973</v>
      </c>
    </row>
    <row r="137" spans="1:17" s="80" customFormat="1" ht="19" x14ac:dyDescent="0.35">
      <c r="B137" s="81"/>
      <c r="C137" s="132" t="s">
        <v>61</v>
      </c>
      <c r="D137" s="133">
        <v>2</v>
      </c>
      <c r="E137" s="134">
        <f>Data!H111</f>
        <v>1294</v>
      </c>
      <c r="F137" s="134">
        <f>Data!I111</f>
        <v>643</v>
      </c>
      <c r="G137" s="134">
        <f>Data!K111</f>
        <v>651</v>
      </c>
      <c r="H137" s="113">
        <f t="shared" ref="H137:H143" si="47">G137/E137</f>
        <v>0.5030911901081917</v>
      </c>
      <c r="I137" s="134">
        <f>Data!M111</f>
        <v>37</v>
      </c>
      <c r="J137" s="113">
        <f t="shared" ref="J137:J143" si="48">I137/E137</f>
        <v>2.8593508500772798E-2</v>
      </c>
      <c r="K137" s="134">
        <f>Data!P111</f>
        <v>23</v>
      </c>
      <c r="L137" s="136">
        <f>Data!S111</f>
        <v>591</v>
      </c>
      <c r="M137" s="132">
        <f>Data!Z111</f>
        <v>400</v>
      </c>
      <c r="N137" s="150">
        <f t="shared" ref="N137:N143" si="49">M137/L137</f>
        <v>0.67681895093062605</v>
      </c>
      <c r="O137" s="132">
        <f>Data!AG111</f>
        <v>191</v>
      </c>
      <c r="P137" s="150">
        <f t="shared" ref="P137:P143" si="50">O137/L137</f>
        <v>0.32318104906937395</v>
      </c>
      <c r="Q137" s="80">
        <f t="shared" si="46"/>
        <v>1294</v>
      </c>
    </row>
    <row r="138" spans="1:17" s="80" customFormat="1" ht="19" x14ac:dyDescent="0.35">
      <c r="B138" s="81"/>
      <c r="C138" s="132" t="s">
        <v>61</v>
      </c>
      <c r="D138" s="133">
        <v>3</v>
      </c>
      <c r="E138" s="134">
        <f>Data!H112</f>
        <v>1135</v>
      </c>
      <c r="F138" s="134">
        <f>Data!I112</f>
        <v>565</v>
      </c>
      <c r="G138" s="134">
        <f>Data!K112</f>
        <v>570</v>
      </c>
      <c r="H138" s="113">
        <f t="shared" si="47"/>
        <v>0.50220264317180618</v>
      </c>
      <c r="I138" s="134">
        <f>Data!M112</f>
        <v>18</v>
      </c>
      <c r="J138" s="113">
        <f t="shared" si="48"/>
        <v>1.5859030837004406E-2</v>
      </c>
      <c r="K138" s="134">
        <f>Data!P112</f>
        <v>16</v>
      </c>
      <c r="L138" s="136">
        <f>Data!S112</f>
        <v>536</v>
      </c>
      <c r="M138" s="132">
        <f>Data!Z112</f>
        <v>319</v>
      </c>
      <c r="N138" s="150">
        <f t="shared" si="49"/>
        <v>0.59514925373134331</v>
      </c>
      <c r="O138" s="132">
        <f>Data!AG112</f>
        <v>217</v>
      </c>
      <c r="P138" s="150">
        <f t="shared" si="50"/>
        <v>0.40485074626865669</v>
      </c>
      <c r="Q138" s="80">
        <f t="shared" si="46"/>
        <v>1135</v>
      </c>
    </row>
    <row r="139" spans="1:17" s="80" customFormat="1" ht="19" x14ac:dyDescent="0.35">
      <c r="B139" s="81"/>
      <c r="C139" s="132" t="s">
        <v>61</v>
      </c>
      <c r="D139" s="133">
        <v>4</v>
      </c>
      <c r="E139" s="134">
        <f>Data!H113</f>
        <v>1320</v>
      </c>
      <c r="F139" s="134">
        <f>Data!I113</f>
        <v>568</v>
      </c>
      <c r="G139" s="134">
        <f>Data!K113</f>
        <v>752</v>
      </c>
      <c r="H139" s="113">
        <f t="shared" si="47"/>
        <v>0.5696969696969697</v>
      </c>
      <c r="I139" s="134">
        <f>Data!M113</f>
        <v>27</v>
      </c>
      <c r="J139" s="113">
        <f t="shared" si="48"/>
        <v>2.0454545454545454E-2</v>
      </c>
      <c r="K139" s="134">
        <f>Data!P113</f>
        <v>27</v>
      </c>
      <c r="L139" s="136">
        <f>Data!S113</f>
        <v>698</v>
      </c>
      <c r="M139" s="132">
        <f>Data!Z113</f>
        <v>479</v>
      </c>
      <c r="N139" s="150">
        <f t="shared" si="49"/>
        <v>0.68624641833810884</v>
      </c>
      <c r="O139" s="132">
        <f>Data!AG113</f>
        <v>219</v>
      </c>
      <c r="P139" s="150">
        <f t="shared" si="50"/>
        <v>0.3137535816618911</v>
      </c>
      <c r="Q139" s="80">
        <f t="shared" si="46"/>
        <v>1320</v>
      </c>
    </row>
    <row r="140" spans="1:17" s="80" customFormat="1" ht="19" x14ac:dyDescent="0.35">
      <c r="B140" s="81"/>
      <c r="C140" s="132" t="s">
        <v>61</v>
      </c>
      <c r="D140" s="133">
        <v>5</v>
      </c>
      <c r="E140" s="134">
        <f>Data!H114</f>
        <v>1148</v>
      </c>
      <c r="F140" s="134">
        <f>Data!I114</f>
        <v>546</v>
      </c>
      <c r="G140" s="134">
        <f>Data!K114</f>
        <v>602</v>
      </c>
      <c r="H140" s="113">
        <f t="shared" si="47"/>
        <v>0.52439024390243905</v>
      </c>
      <c r="I140" s="134">
        <f>Data!M114</f>
        <v>21</v>
      </c>
      <c r="J140" s="113">
        <f t="shared" si="48"/>
        <v>1.8292682926829267E-2</v>
      </c>
      <c r="K140" s="134">
        <f>Data!P114</f>
        <v>27</v>
      </c>
      <c r="L140" s="136">
        <f>Data!S114</f>
        <v>554</v>
      </c>
      <c r="M140" s="132">
        <f>Data!Z114</f>
        <v>389</v>
      </c>
      <c r="N140" s="150">
        <f t="shared" si="49"/>
        <v>0.70216606498194944</v>
      </c>
      <c r="O140" s="132">
        <f>Data!AG114</f>
        <v>165</v>
      </c>
      <c r="P140" s="150">
        <f t="shared" si="50"/>
        <v>0.29783393501805056</v>
      </c>
      <c r="Q140" s="80">
        <f t="shared" si="46"/>
        <v>1148</v>
      </c>
    </row>
    <row r="141" spans="1:17" s="80" customFormat="1" ht="19" x14ac:dyDescent="0.35">
      <c r="B141" s="81"/>
      <c r="C141" s="132" t="s">
        <v>61</v>
      </c>
      <c r="D141" s="133">
        <v>6</v>
      </c>
      <c r="E141" s="134">
        <f>Data!H115</f>
        <v>1190</v>
      </c>
      <c r="F141" s="134">
        <f>Data!I115</f>
        <v>578</v>
      </c>
      <c r="G141" s="134">
        <f>Data!K115</f>
        <v>612</v>
      </c>
      <c r="H141" s="113">
        <f t="shared" si="47"/>
        <v>0.51428571428571423</v>
      </c>
      <c r="I141" s="134">
        <f>Data!M115</f>
        <v>22</v>
      </c>
      <c r="J141" s="113">
        <f t="shared" si="48"/>
        <v>1.8487394957983194E-2</v>
      </c>
      <c r="K141" s="134">
        <f>Data!P115</f>
        <v>22</v>
      </c>
      <c r="L141" s="136">
        <f>Data!S115</f>
        <v>568</v>
      </c>
      <c r="M141" s="132">
        <f>Data!Z115</f>
        <v>348</v>
      </c>
      <c r="N141" s="150">
        <f t="shared" si="49"/>
        <v>0.61267605633802813</v>
      </c>
      <c r="O141" s="132">
        <f>Data!AG115</f>
        <v>220</v>
      </c>
      <c r="P141" s="150">
        <f t="shared" si="50"/>
        <v>0.38732394366197181</v>
      </c>
      <c r="Q141" s="80">
        <f t="shared" si="46"/>
        <v>1190</v>
      </c>
    </row>
    <row r="142" spans="1:17" s="80" customFormat="1" ht="19" x14ac:dyDescent="0.35">
      <c r="B142" s="81"/>
      <c r="C142" s="132" t="s">
        <v>61</v>
      </c>
      <c r="D142" s="133">
        <v>7</v>
      </c>
      <c r="E142" s="134">
        <f>Data!H116</f>
        <v>1076</v>
      </c>
      <c r="F142" s="134">
        <f>Data!I116</f>
        <v>498</v>
      </c>
      <c r="G142" s="134">
        <f>Data!K116</f>
        <v>578</v>
      </c>
      <c r="H142" s="113">
        <f t="shared" si="47"/>
        <v>0.53717472118959109</v>
      </c>
      <c r="I142" s="134">
        <f>Data!M116</f>
        <v>20</v>
      </c>
      <c r="J142" s="113">
        <f t="shared" si="48"/>
        <v>1.858736059479554E-2</v>
      </c>
      <c r="K142" s="134">
        <f>Data!P116</f>
        <v>20</v>
      </c>
      <c r="L142" s="136">
        <f>Data!S116</f>
        <v>538</v>
      </c>
      <c r="M142" s="132">
        <f>Data!Z116</f>
        <v>338</v>
      </c>
      <c r="N142" s="150">
        <f t="shared" si="49"/>
        <v>0.62825278810408924</v>
      </c>
      <c r="O142" s="132">
        <f>Data!AG116</f>
        <v>200</v>
      </c>
      <c r="P142" s="150">
        <f t="shared" si="50"/>
        <v>0.37174721189591076</v>
      </c>
      <c r="Q142" s="80">
        <f t="shared" si="46"/>
        <v>1076</v>
      </c>
    </row>
    <row r="143" spans="1:17" s="80" customFormat="1" ht="19" x14ac:dyDescent="0.35">
      <c r="B143" s="81"/>
      <c r="C143" s="132" t="s">
        <v>61</v>
      </c>
      <c r="D143" s="133">
        <v>8</v>
      </c>
      <c r="E143" s="134">
        <f>Data!H117</f>
        <v>959</v>
      </c>
      <c r="F143" s="134">
        <f>Data!I117</f>
        <v>475</v>
      </c>
      <c r="G143" s="134">
        <f>Data!K117</f>
        <v>484</v>
      </c>
      <c r="H143" s="113">
        <f t="shared" si="47"/>
        <v>0.50469238790406679</v>
      </c>
      <c r="I143" s="134">
        <f>Data!M117</f>
        <v>16</v>
      </c>
      <c r="J143" s="113">
        <f t="shared" si="48"/>
        <v>1.6684045881126174E-2</v>
      </c>
      <c r="K143" s="134">
        <f>Data!P117</f>
        <v>19</v>
      </c>
      <c r="L143" s="136">
        <f>Data!S117</f>
        <v>449</v>
      </c>
      <c r="M143" s="132">
        <f>Data!Z117</f>
        <v>314</v>
      </c>
      <c r="N143" s="150">
        <f t="shared" si="49"/>
        <v>0.69933184855233854</v>
      </c>
      <c r="O143" s="132">
        <f>Data!AG117</f>
        <v>135</v>
      </c>
      <c r="P143" s="150">
        <f t="shared" si="50"/>
        <v>0.30066815144766146</v>
      </c>
      <c r="Q143" s="80">
        <f t="shared" si="46"/>
        <v>959</v>
      </c>
    </row>
    <row r="144" spans="1:17" s="112" customFormat="1" ht="15" x14ac:dyDescent="0.2">
      <c r="A144" s="123">
        <v>2</v>
      </c>
      <c r="B144" s="124" t="s">
        <v>181</v>
      </c>
      <c r="C144" s="138" t="s">
        <v>99</v>
      </c>
      <c r="D144" s="139"/>
      <c r="E144" s="141">
        <f>SUM(E145:E151)</f>
        <v>8533</v>
      </c>
      <c r="F144" s="141">
        <f>SUM(F145:F151)</f>
        <v>5083</v>
      </c>
      <c r="G144" s="141">
        <f>SUM(G145:G151)</f>
        <v>3450</v>
      </c>
      <c r="H144" s="142">
        <f>G144/E144</f>
        <v>0.40431266846361186</v>
      </c>
      <c r="I144" s="145">
        <f>SUM(I145:I151)</f>
        <v>80</v>
      </c>
      <c r="J144" s="143">
        <f>I144/E144</f>
        <v>9.3753662252431744E-3</v>
      </c>
      <c r="K144" s="141">
        <f>SUM(K145:K151)</f>
        <v>138</v>
      </c>
      <c r="L144" s="144">
        <f>SUM(L145:L151)</f>
        <v>3232</v>
      </c>
      <c r="M144" s="138">
        <f>SUM(M145:M151)</f>
        <v>2063</v>
      </c>
      <c r="N144" s="151">
        <f>M144/$L144</f>
        <v>0.63830445544554459</v>
      </c>
      <c r="O144" s="138">
        <f>SUM(O145:O151)</f>
        <v>1169</v>
      </c>
      <c r="P144" s="151">
        <f>O144/$L144</f>
        <v>0.36169554455445546</v>
      </c>
      <c r="Q144" s="112">
        <f t="shared" si="46"/>
        <v>0</v>
      </c>
    </row>
    <row r="145" spans="1:17" s="80" customFormat="1" ht="19" x14ac:dyDescent="0.35">
      <c r="B145" s="81"/>
      <c r="C145" s="132" t="s">
        <v>62</v>
      </c>
      <c r="D145" s="133">
        <v>1</v>
      </c>
      <c r="E145" s="134">
        <f>Data!H118</f>
        <v>1122</v>
      </c>
      <c r="F145" s="134">
        <f>Data!I118</f>
        <v>633</v>
      </c>
      <c r="G145" s="134">
        <f>Data!K118</f>
        <v>489</v>
      </c>
      <c r="H145" s="113">
        <f>G145/E145</f>
        <v>0.43582887700534761</v>
      </c>
      <c r="I145" s="134">
        <f>Data!M118</f>
        <v>9</v>
      </c>
      <c r="J145" s="113">
        <f>I145/E145</f>
        <v>8.0213903743315516E-3</v>
      </c>
      <c r="K145" s="134">
        <f>Data!P118</f>
        <v>13</v>
      </c>
      <c r="L145" s="136">
        <f>Data!S118</f>
        <v>467</v>
      </c>
      <c r="M145" s="132">
        <f>Data!Z118</f>
        <v>289</v>
      </c>
      <c r="N145" s="150">
        <f>M145/L145</f>
        <v>0.61884368308351179</v>
      </c>
      <c r="O145" s="132">
        <f>Data!AG118</f>
        <v>178</v>
      </c>
      <c r="P145" s="150">
        <f>O145/L145</f>
        <v>0.38115631691648821</v>
      </c>
      <c r="Q145" s="80">
        <f t="shared" si="46"/>
        <v>1122</v>
      </c>
    </row>
    <row r="146" spans="1:17" s="80" customFormat="1" ht="19" x14ac:dyDescent="0.35">
      <c r="B146" s="81"/>
      <c r="C146" s="132" t="s">
        <v>62</v>
      </c>
      <c r="D146" s="133">
        <v>2</v>
      </c>
      <c r="E146" s="134">
        <f>Data!H119</f>
        <v>1093</v>
      </c>
      <c r="F146" s="134">
        <f>Data!I119</f>
        <v>658</v>
      </c>
      <c r="G146" s="134">
        <f>Data!K119</f>
        <v>435</v>
      </c>
      <c r="H146" s="113">
        <f t="shared" ref="H146:H151" si="51">G146/E146</f>
        <v>0.3979871912168344</v>
      </c>
      <c r="I146" s="134">
        <f>Data!M119</f>
        <v>16</v>
      </c>
      <c r="J146" s="113">
        <f t="shared" ref="J146:J151" si="52">I146/E146</f>
        <v>1.463860933211345E-2</v>
      </c>
      <c r="K146" s="134">
        <f>Data!P119</f>
        <v>13</v>
      </c>
      <c r="L146" s="136">
        <f>Data!S119</f>
        <v>406</v>
      </c>
      <c r="M146" s="132">
        <f>Data!Z119</f>
        <v>258</v>
      </c>
      <c r="N146" s="150">
        <f t="shared" ref="N146:N151" si="53">M146/L146</f>
        <v>0.6354679802955665</v>
      </c>
      <c r="O146" s="132">
        <f>Data!AG119</f>
        <v>148</v>
      </c>
      <c r="P146" s="150">
        <f t="shared" ref="P146:P151" si="54">O146/L146</f>
        <v>0.3645320197044335</v>
      </c>
      <c r="Q146" s="80">
        <f t="shared" si="46"/>
        <v>1093</v>
      </c>
    </row>
    <row r="147" spans="1:17" s="80" customFormat="1" ht="19" x14ac:dyDescent="0.35">
      <c r="B147" s="81"/>
      <c r="C147" s="132" t="s">
        <v>62</v>
      </c>
      <c r="D147" s="133">
        <v>3</v>
      </c>
      <c r="E147" s="134">
        <f>Data!H120</f>
        <v>1179</v>
      </c>
      <c r="F147" s="134">
        <f>Data!I120</f>
        <v>660</v>
      </c>
      <c r="G147" s="134">
        <f>Data!K120</f>
        <v>519</v>
      </c>
      <c r="H147" s="113">
        <f t="shared" si="51"/>
        <v>0.44020356234096691</v>
      </c>
      <c r="I147" s="134">
        <f>Data!M120</f>
        <v>20</v>
      </c>
      <c r="J147" s="113">
        <f t="shared" si="52"/>
        <v>1.6963528413910092E-2</v>
      </c>
      <c r="K147" s="134">
        <f>Data!P120</f>
        <v>25</v>
      </c>
      <c r="L147" s="136">
        <f>Data!S120</f>
        <v>474</v>
      </c>
      <c r="M147" s="132">
        <f>Data!Z120</f>
        <v>323</v>
      </c>
      <c r="N147" s="150">
        <f t="shared" si="53"/>
        <v>0.68143459915611815</v>
      </c>
      <c r="O147" s="132">
        <f>Data!AG120</f>
        <v>151</v>
      </c>
      <c r="P147" s="150">
        <f t="shared" si="54"/>
        <v>0.31856540084388185</v>
      </c>
      <c r="Q147" s="80">
        <f t="shared" si="46"/>
        <v>1179</v>
      </c>
    </row>
    <row r="148" spans="1:17" s="80" customFormat="1" ht="19" x14ac:dyDescent="0.35">
      <c r="B148" s="81"/>
      <c r="C148" s="132" t="s">
        <v>62</v>
      </c>
      <c r="D148" s="133">
        <v>4</v>
      </c>
      <c r="E148" s="134">
        <f>Data!H121</f>
        <v>1537</v>
      </c>
      <c r="F148" s="134">
        <f>Data!I121</f>
        <v>970</v>
      </c>
      <c r="G148" s="134">
        <f>Data!K121</f>
        <v>567</v>
      </c>
      <c r="H148" s="113">
        <f t="shared" si="51"/>
        <v>0.36890045543266103</v>
      </c>
      <c r="I148" s="134">
        <f>Data!M121</f>
        <v>5</v>
      </c>
      <c r="J148" s="113">
        <f t="shared" si="52"/>
        <v>3.2530904359141183E-3</v>
      </c>
      <c r="K148" s="134">
        <f>Data!P121</f>
        <v>23</v>
      </c>
      <c r="L148" s="136">
        <f>Data!S121</f>
        <v>539</v>
      </c>
      <c r="M148" s="132">
        <f>Data!Z121</f>
        <v>338</v>
      </c>
      <c r="N148" s="150">
        <f t="shared" si="53"/>
        <v>0.62708719851576999</v>
      </c>
      <c r="O148" s="132">
        <f>Data!AG121</f>
        <v>201</v>
      </c>
      <c r="P148" s="150">
        <f t="shared" si="54"/>
        <v>0.37291280148423006</v>
      </c>
      <c r="Q148" s="80">
        <f t="shared" si="46"/>
        <v>1537</v>
      </c>
    </row>
    <row r="149" spans="1:17" s="80" customFormat="1" ht="19" x14ac:dyDescent="0.35">
      <c r="B149" s="81"/>
      <c r="C149" s="132" t="s">
        <v>62</v>
      </c>
      <c r="D149" s="133">
        <v>5</v>
      </c>
      <c r="E149" s="134">
        <f>Data!H122</f>
        <v>951</v>
      </c>
      <c r="F149" s="134">
        <f>Data!I122</f>
        <v>532</v>
      </c>
      <c r="G149" s="134">
        <f>Data!K122</f>
        <v>419</v>
      </c>
      <c r="H149" s="113">
        <f t="shared" si="51"/>
        <v>0.44058885383806518</v>
      </c>
      <c r="I149" s="134">
        <f>Data!M122</f>
        <v>13</v>
      </c>
      <c r="J149" s="113">
        <f t="shared" si="52"/>
        <v>1.3669821240799159E-2</v>
      </c>
      <c r="K149" s="134">
        <f>Data!P122</f>
        <v>11</v>
      </c>
      <c r="L149" s="136">
        <f>Data!S122</f>
        <v>395</v>
      </c>
      <c r="M149" s="132">
        <f>Data!Z122</f>
        <v>240</v>
      </c>
      <c r="N149" s="150">
        <f t="shared" si="53"/>
        <v>0.60759493670886078</v>
      </c>
      <c r="O149" s="132">
        <f>Data!AG122</f>
        <v>155</v>
      </c>
      <c r="P149" s="150">
        <f t="shared" si="54"/>
        <v>0.39240506329113922</v>
      </c>
      <c r="Q149" s="80">
        <f t="shared" si="46"/>
        <v>951</v>
      </c>
    </row>
    <row r="150" spans="1:17" s="80" customFormat="1" ht="19" x14ac:dyDescent="0.35">
      <c r="B150" s="81"/>
      <c r="C150" s="132" t="s">
        <v>62</v>
      </c>
      <c r="D150" s="133">
        <v>6</v>
      </c>
      <c r="E150" s="134">
        <f>Data!H123</f>
        <v>1037</v>
      </c>
      <c r="F150" s="134">
        <f>Data!I123</f>
        <v>617</v>
      </c>
      <c r="G150" s="134">
        <f>Data!K123</f>
        <v>420</v>
      </c>
      <c r="H150" s="113">
        <f t="shared" si="51"/>
        <v>0.40501446480231434</v>
      </c>
      <c r="I150" s="134">
        <f>Data!M123</f>
        <v>16</v>
      </c>
      <c r="J150" s="113">
        <f t="shared" si="52"/>
        <v>1.5429122468659595E-2</v>
      </c>
      <c r="K150" s="134">
        <f>Data!P123</f>
        <v>17</v>
      </c>
      <c r="L150" s="136">
        <f>Data!S123</f>
        <v>387</v>
      </c>
      <c r="M150" s="132">
        <f>Data!Z123</f>
        <v>252</v>
      </c>
      <c r="N150" s="150">
        <f t="shared" si="53"/>
        <v>0.65116279069767447</v>
      </c>
      <c r="O150" s="132">
        <f>Data!AG123</f>
        <v>135</v>
      </c>
      <c r="P150" s="150">
        <f t="shared" si="54"/>
        <v>0.34883720930232559</v>
      </c>
      <c r="Q150" s="80">
        <f t="shared" si="46"/>
        <v>1037</v>
      </c>
    </row>
    <row r="151" spans="1:17" s="80" customFormat="1" ht="19" x14ac:dyDescent="0.35">
      <c r="B151" s="81"/>
      <c r="C151" s="132" t="s">
        <v>62</v>
      </c>
      <c r="D151" s="133">
        <v>7</v>
      </c>
      <c r="E151" s="134">
        <f>Data!H124</f>
        <v>1614</v>
      </c>
      <c r="F151" s="134">
        <f>Data!I124</f>
        <v>1013</v>
      </c>
      <c r="G151" s="134">
        <f>Data!K124</f>
        <v>601</v>
      </c>
      <c r="H151" s="113">
        <f t="shared" si="51"/>
        <v>0.37236679058240396</v>
      </c>
      <c r="I151" s="134">
        <f>Data!M124</f>
        <v>1</v>
      </c>
      <c r="J151" s="113">
        <f t="shared" si="52"/>
        <v>6.1957868649318464E-4</v>
      </c>
      <c r="K151" s="134">
        <f>Data!P124</f>
        <v>36</v>
      </c>
      <c r="L151" s="136">
        <f>Data!S124</f>
        <v>564</v>
      </c>
      <c r="M151" s="132">
        <f>Data!Z124</f>
        <v>363</v>
      </c>
      <c r="N151" s="150">
        <f t="shared" si="53"/>
        <v>0.6436170212765957</v>
      </c>
      <c r="O151" s="132">
        <f>Data!AG124</f>
        <v>201</v>
      </c>
      <c r="P151" s="150">
        <f t="shared" si="54"/>
        <v>0.35638297872340424</v>
      </c>
      <c r="Q151" s="80">
        <f t="shared" si="46"/>
        <v>1614</v>
      </c>
    </row>
    <row r="152" spans="1:17" s="112" customFormat="1" ht="15" x14ac:dyDescent="0.2">
      <c r="A152" s="121">
        <v>1</v>
      </c>
      <c r="B152" s="122" t="s">
        <v>181</v>
      </c>
      <c r="C152" s="138" t="s">
        <v>100</v>
      </c>
      <c r="D152" s="139"/>
      <c r="E152" s="141">
        <f>SUM(E153:E167)</f>
        <v>19344</v>
      </c>
      <c r="F152" s="141">
        <f>SUM(F153:F167)</f>
        <v>10202</v>
      </c>
      <c r="G152" s="141">
        <f>SUM(G153:G167)</f>
        <v>9142</v>
      </c>
      <c r="H152" s="142">
        <f>G152/E152</f>
        <v>0.472601323407775</v>
      </c>
      <c r="I152" s="145">
        <f>SUM(I153:I167)</f>
        <v>360</v>
      </c>
      <c r="J152" s="143">
        <f>I152/E152</f>
        <v>1.8610421836228287E-2</v>
      </c>
      <c r="K152" s="141">
        <f>SUM(K153:K167)</f>
        <v>313</v>
      </c>
      <c r="L152" s="144">
        <f>SUM(L153:L167)</f>
        <v>8469</v>
      </c>
      <c r="M152" s="138">
        <f>SUM(M153:M167)</f>
        <v>5018</v>
      </c>
      <c r="N152" s="151">
        <f>M152/$L152</f>
        <v>0.592513874129177</v>
      </c>
      <c r="O152" s="138">
        <f>SUM(O153:O167)</f>
        <v>3451</v>
      </c>
      <c r="P152" s="151">
        <f>O152/$L152</f>
        <v>0.407486125870823</v>
      </c>
      <c r="Q152" s="112">
        <f t="shared" si="46"/>
        <v>0</v>
      </c>
    </row>
    <row r="153" spans="1:17" s="80" customFormat="1" ht="19" x14ac:dyDescent="0.35">
      <c r="B153" s="81"/>
      <c r="C153" s="132" t="s">
        <v>63</v>
      </c>
      <c r="D153" s="133">
        <v>1</v>
      </c>
      <c r="E153" s="134">
        <f>Data!H125</f>
        <v>1297</v>
      </c>
      <c r="F153" s="134">
        <f>Data!I125</f>
        <v>673</v>
      </c>
      <c r="G153" s="134">
        <f>Data!K125</f>
        <v>624</v>
      </c>
      <c r="H153" s="113">
        <f>G153/E153</f>
        <v>0.48111025443330763</v>
      </c>
      <c r="I153" s="134">
        <f>Data!M125</f>
        <v>26</v>
      </c>
      <c r="J153" s="113">
        <f>I153/E153</f>
        <v>2.0046260601387818E-2</v>
      </c>
      <c r="K153" s="134">
        <f>Data!P125</f>
        <v>8</v>
      </c>
      <c r="L153" s="136">
        <f>Data!S125</f>
        <v>590</v>
      </c>
      <c r="M153" s="132">
        <f>Data!Z125</f>
        <v>412</v>
      </c>
      <c r="N153" s="150">
        <f>M153/L153</f>
        <v>0.69830508474576269</v>
      </c>
      <c r="O153" s="132">
        <f>Data!AG125</f>
        <v>178</v>
      </c>
      <c r="P153" s="150">
        <f>O153/L153</f>
        <v>0.30169491525423731</v>
      </c>
      <c r="Q153" s="80">
        <f t="shared" si="46"/>
        <v>1297</v>
      </c>
    </row>
    <row r="154" spans="1:17" s="80" customFormat="1" ht="19" x14ac:dyDescent="0.35">
      <c r="B154" s="81"/>
      <c r="C154" s="132" t="s">
        <v>63</v>
      </c>
      <c r="D154" s="133">
        <v>2</v>
      </c>
      <c r="E154" s="134">
        <f>Data!H126</f>
        <v>1283</v>
      </c>
      <c r="F154" s="134">
        <f>Data!I126</f>
        <v>717</v>
      </c>
      <c r="G154" s="134">
        <f>Data!K126</f>
        <v>566</v>
      </c>
      <c r="H154" s="113">
        <f t="shared" ref="H154:H167" si="55">G154/E154</f>
        <v>0.44115354637568199</v>
      </c>
      <c r="I154" s="134">
        <f>Data!M126</f>
        <v>18</v>
      </c>
      <c r="J154" s="113">
        <f t="shared" ref="J154:J167" si="56">I154/E154</f>
        <v>1.4029618082618862E-2</v>
      </c>
      <c r="K154" s="134">
        <f>Data!P126</f>
        <v>18</v>
      </c>
      <c r="L154" s="136">
        <f>Data!S126</f>
        <v>530</v>
      </c>
      <c r="M154" s="132">
        <f>Data!Z126</f>
        <v>325</v>
      </c>
      <c r="N154" s="150">
        <f t="shared" ref="N154:N167" si="57">M154/L154</f>
        <v>0.6132075471698113</v>
      </c>
      <c r="O154" s="132">
        <f>Data!AG126</f>
        <v>205</v>
      </c>
      <c r="P154" s="150">
        <f t="shared" ref="P154:P167" si="58">O154/L154</f>
        <v>0.3867924528301887</v>
      </c>
      <c r="Q154" s="80">
        <f t="shared" si="46"/>
        <v>1283</v>
      </c>
    </row>
    <row r="155" spans="1:17" s="80" customFormat="1" ht="19" x14ac:dyDescent="0.35">
      <c r="B155" s="81"/>
      <c r="C155" s="132" t="s">
        <v>63</v>
      </c>
      <c r="D155" s="133">
        <v>3</v>
      </c>
      <c r="E155" s="134">
        <f>Data!H127</f>
        <v>1039</v>
      </c>
      <c r="F155" s="134">
        <f>Data!I127</f>
        <v>548</v>
      </c>
      <c r="G155" s="134">
        <f>Data!K127</f>
        <v>491</v>
      </c>
      <c r="H155" s="113">
        <f t="shared" si="55"/>
        <v>0.47256977863330124</v>
      </c>
      <c r="I155" s="134">
        <f>Data!M127</f>
        <v>15</v>
      </c>
      <c r="J155" s="113">
        <f t="shared" si="56"/>
        <v>1.4436958614051972E-2</v>
      </c>
      <c r="K155" s="134">
        <f>Data!P127</f>
        <v>14</v>
      </c>
      <c r="L155" s="136">
        <f>Data!S127</f>
        <v>462</v>
      </c>
      <c r="M155" s="132">
        <f>Data!Z127</f>
        <v>278</v>
      </c>
      <c r="N155" s="150">
        <f t="shared" si="57"/>
        <v>0.60173160173160178</v>
      </c>
      <c r="O155" s="132">
        <f>Data!AG127</f>
        <v>184</v>
      </c>
      <c r="P155" s="150">
        <f t="shared" si="58"/>
        <v>0.39826839826839827</v>
      </c>
      <c r="Q155" s="80">
        <f t="shared" si="46"/>
        <v>1039</v>
      </c>
    </row>
    <row r="156" spans="1:17" s="80" customFormat="1" ht="19" x14ac:dyDescent="0.35">
      <c r="B156" s="81"/>
      <c r="C156" s="132" t="s">
        <v>63</v>
      </c>
      <c r="D156" s="133">
        <v>4</v>
      </c>
      <c r="E156" s="134">
        <f>Data!H128</f>
        <v>1523</v>
      </c>
      <c r="F156" s="134">
        <f>Data!I128</f>
        <v>864</v>
      </c>
      <c r="G156" s="134">
        <f>Data!K128</f>
        <v>659</v>
      </c>
      <c r="H156" s="113">
        <f t="shared" si="55"/>
        <v>0.43269862114248192</v>
      </c>
      <c r="I156" s="134">
        <f>Data!M128</f>
        <v>0</v>
      </c>
      <c r="J156" s="113">
        <f t="shared" si="56"/>
        <v>0</v>
      </c>
      <c r="K156" s="134">
        <f>Data!P128</f>
        <v>50</v>
      </c>
      <c r="L156" s="136">
        <f>Data!S128</f>
        <v>609</v>
      </c>
      <c r="M156" s="132">
        <f>Data!Z128</f>
        <v>329</v>
      </c>
      <c r="N156" s="150">
        <f t="shared" si="57"/>
        <v>0.54022988505747127</v>
      </c>
      <c r="O156" s="132">
        <f>Data!AG128</f>
        <v>280</v>
      </c>
      <c r="P156" s="150">
        <f t="shared" si="58"/>
        <v>0.45977011494252873</v>
      </c>
      <c r="Q156" s="80">
        <f t="shared" si="46"/>
        <v>1523</v>
      </c>
    </row>
    <row r="157" spans="1:17" s="80" customFormat="1" ht="19" x14ac:dyDescent="0.35">
      <c r="B157" s="81"/>
      <c r="C157" s="132" t="s">
        <v>63</v>
      </c>
      <c r="D157" s="133">
        <v>5</v>
      </c>
      <c r="E157" s="134">
        <f>Data!H129</f>
        <v>1121</v>
      </c>
      <c r="F157" s="134">
        <f>Data!I129</f>
        <v>619</v>
      </c>
      <c r="G157" s="134">
        <f>Data!K129</f>
        <v>502</v>
      </c>
      <c r="H157" s="113">
        <f t="shared" si="55"/>
        <v>0.44781445138269405</v>
      </c>
      <c r="I157" s="134">
        <f>Data!M129</f>
        <v>14</v>
      </c>
      <c r="J157" s="113">
        <f t="shared" si="56"/>
        <v>1.2488849241748439E-2</v>
      </c>
      <c r="K157" s="134">
        <f>Data!P129</f>
        <v>14</v>
      </c>
      <c r="L157" s="136">
        <f>Data!S129</f>
        <v>474</v>
      </c>
      <c r="M157" s="132">
        <f>Data!Z129</f>
        <v>283</v>
      </c>
      <c r="N157" s="150">
        <f t="shared" si="57"/>
        <v>0.59704641350210974</v>
      </c>
      <c r="O157" s="132">
        <f>Data!AG129</f>
        <v>191</v>
      </c>
      <c r="P157" s="150">
        <f t="shared" si="58"/>
        <v>0.40295358649789031</v>
      </c>
      <c r="Q157" s="80">
        <f t="shared" si="46"/>
        <v>1121</v>
      </c>
    </row>
    <row r="158" spans="1:17" s="80" customFormat="1" ht="19" x14ac:dyDescent="0.35">
      <c r="B158" s="81"/>
      <c r="C158" s="132" t="s">
        <v>63</v>
      </c>
      <c r="D158" s="133">
        <v>6</v>
      </c>
      <c r="E158" s="134">
        <f>Data!H130</f>
        <v>1295</v>
      </c>
      <c r="F158" s="134">
        <f>Data!I130</f>
        <v>677</v>
      </c>
      <c r="G158" s="134">
        <f>Data!K130</f>
        <v>618</v>
      </c>
      <c r="H158" s="113">
        <f t="shared" si="55"/>
        <v>0.4772200772200772</v>
      </c>
      <c r="I158" s="134">
        <f>Data!M130</f>
        <v>27</v>
      </c>
      <c r="J158" s="113">
        <f t="shared" si="56"/>
        <v>2.084942084942085E-2</v>
      </c>
      <c r="K158" s="134">
        <f>Data!P130</f>
        <v>16</v>
      </c>
      <c r="L158" s="136">
        <f>Data!S130</f>
        <v>575</v>
      </c>
      <c r="M158" s="132">
        <f>Data!Z130</f>
        <v>371</v>
      </c>
      <c r="N158" s="150">
        <f t="shared" si="57"/>
        <v>0.64521739130434785</v>
      </c>
      <c r="O158" s="132">
        <f>Data!AG130</f>
        <v>204</v>
      </c>
      <c r="P158" s="150">
        <f t="shared" si="58"/>
        <v>0.35478260869565215</v>
      </c>
      <c r="Q158" s="80">
        <f t="shared" si="46"/>
        <v>1295</v>
      </c>
    </row>
    <row r="159" spans="1:17" s="80" customFormat="1" ht="19" x14ac:dyDescent="0.35">
      <c r="B159" s="81"/>
      <c r="C159" s="132" t="s">
        <v>63</v>
      </c>
      <c r="D159" s="133">
        <v>7</v>
      </c>
      <c r="E159" s="134">
        <f>Data!H131</f>
        <v>1270</v>
      </c>
      <c r="F159" s="134">
        <f>Data!I131</f>
        <v>620</v>
      </c>
      <c r="G159" s="134">
        <f>Data!K131</f>
        <v>650</v>
      </c>
      <c r="H159" s="113">
        <f t="shared" si="55"/>
        <v>0.51181102362204722</v>
      </c>
      <c r="I159" s="134">
        <f>Data!M131</f>
        <v>37</v>
      </c>
      <c r="J159" s="113">
        <f t="shared" si="56"/>
        <v>2.9133858267716535E-2</v>
      </c>
      <c r="K159" s="134">
        <f>Data!P131</f>
        <v>37</v>
      </c>
      <c r="L159" s="136">
        <f>Data!S131</f>
        <v>576</v>
      </c>
      <c r="M159" s="132">
        <f>Data!Z131</f>
        <v>315</v>
      </c>
      <c r="N159" s="150">
        <f t="shared" si="57"/>
        <v>0.546875</v>
      </c>
      <c r="O159" s="132">
        <f>Data!AG131</f>
        <v>261</v>
      </c>
      <c r="P159" s="150">
        <f t="shared" si="58"/>
        <v>0.453125</v>
      </c>
      <c r="Q159" s="80">
        <f t="shared" si="46"/>
        <v>1270</v>
      </c>
    </row>
    <row r="160" spans="1:17" s="80" customFormat="1" ht="19" x14ac:dyDescent="0.35">
      <c r="B160" s="81"/>
      <c r="C160" s="132" t="s">
        <v>63</v>
      </c>
      <c r="D160" s="133">
        <v>8</v>
      </c>
      <c r="E160" s="134">
        <f>Data!H132</f>
        <v>1077</v>
      </c>
      <c r="F160" s="134">
        <f>Data!I132</f>
        <v>594</v>
      </c>
      <c r="G160" s="134">
        <f>Data!K132</f>
        <v>483</v>
      </c>
      <c r="H160" s="113">
        <f t="shared" si="55"/>
        <v>0.44846796657381616</v>
      </c>
      <c r="I160" s="134">
        <f>Data!M132</f>
        <v>17</v>
      </c>
      <c r="J160" s="113">
        <f t="shared" si="56"/>
        <v>1.5784586815227482E-2</v>
      </c>
      <c r="K160" s="134">
        <f>Data!P132</f>
        <v>21</v>
      </c>
      <c r="L160" s="136">
        <f>Data!S132</f>
        <v>445</v>
      </c>
      <c r="M160" s="132">
        <f>Data!Z132</f>
        <v>259</v>
      </c>
      <c r="N160" s="150">
        <f t="shared" si="57"/>
        <v>0.58202247191011236</v>
      </c>
      <c r="O160" s="132">
        <f>Data!AG132</f>
        <v>186</v>
      </c>
      <c r="P160" s="150">
        <f t="shared" si="58"/>
        <v>0.41797752808988764</v>
      </c>
      <c r="Q160" s="80">
        <f t="shared" si="46"/>
        <v>1077</v>
      </c>
    </row>
    <row r="161" spans="1:17" s="80" customFormat="1" ht="19" x14ac:dyDescent="0.35">
      <c r="B161" s="81"/>
      <c r="C161" s="132" t="s">
        <v>63</v>
      </c>
      <c r="D161" s="133">
        <v>9</v>
      </c>
      <c r="E161" s="134">
        <f>Data!H133</f>
        <v>1089</v>
      </c>
      <c r="F161" s="134">
        <f>Data!I133</f>
        <v>595</v>
      </c>
      <c r="G161" s="134">
        <f>Data!K133</f>
        <v>494</v>
      </c>
      <c r="H161" s="113">
        <f t="shared" si="55"/>
        <v>0.45362718089990817</v>
      </c>
      <c r="I161" s="134">
        <f>Data!M133</f>
        <v>20</v>
      </c>
      <c r="J161" s="113">
        <f t="shared" si="56"/>
        <v>1.8365472910927456E-2</v>
      </c>
      <c r="K161" s="134">
        <f>Data!P133</f>
        <v>16</v>
      </c>
      <c r="L161" s="136">
        <f>Data!S133</f>
        <v>458</v>
      </c>
      <c r="M161" s="132">
        <f>Data!Z133</f>
        <v>207</v>
      </c>
      <c r="N161" s="150">
        <f t="shared" si="57"/>
        <v>0.45196506550218341</v>
      </c>
      <c r="O161" s="132">
        <f>Data!AG133</f>
        <v>251</v>
      </c>
      <c r="P161" s="150">
        <f t="shared" si="58"/>
        <v>0.54803493449781659</v>
      </c>
      <c r="Q161" s="80">
        <f t="shared" si="46"/>
        <v>1089</v>
      </c>
    </row>
    <row r="162" spans="1:17" s="80" customFormat="1" ht="19" x14ac:dyDescent="0.35">
      <c r="B162" s="81"/>
      <c r="C162" s="132" t="s">
        <v>63</v>
      </c>
      <c r="D162" s="133">
        <v>10</v>
      </c>
      <c r="E162" s="134">
        <f>Data!H134</f>
        <v>1463</v>
      </c>
      <c r="F162" s="134">
        <f>Data!I134</f>
        <v>729</v>
      </c>
      <c r="G162" s="134">
        <f>Data!K134</f>
        <v>734</v>
      </c>
      <c r="H162" s="113">
        <f t="shared" si="55"/>
        <v>0.50170881749829122</v>
      </c>
      <c r="I162" s="134">
        <f>Data!M134</f>
        <v>21</v>
      </c>
      <c r="J162" s="113">
        <f t="shared" si="56"/>
        <v>1.4354066985645933E-2</v>
      </c>
      <c r="K162" s="134">
        <f>Data!P134</f>
        <v>22</v>
      </c>
      <c r="L162" s="136">
        <f>Data!S134</f>
        <v>691</v>
      </c>
      <c r="M162" s="132">
        <f>Data!Z134</f>
        <v>405</v>
      </c>
      <c r="N162" s="150">
        <f t="shared" si="57"/>
        <v>0.58610709117221416</v>
      </c>
      <c r="O162" s="132">
        <f>Data!AG134</f>
        <v>286</v>
      </c>
      <c r="P162" s="150">
        <f t="shared" si="58"/>
        <v>0.41389290882778584</v>
      </c>
      <c r="Q162" s="80">
        <f t="shared" si="46"/>
        <v>1463</v>
      </c>
    </row>
    <row r="163" spans="1:17" s="80" customFormat="1" ht="19" x14ac:dyDescent="0.35">
      <c r="B163" s="81"/>
      <c r="C163" s="132" t="s">
        <v>63</v>
      </c>
      <c r="D163" s="133">
        <v>11</v>
      </c>
      <c r="E163" s="134">
        <f>Data!H135</f>
        <v>1402</v>
      </c>
      <c r="F163" s="134">
        <f>Data!I135</f>
        <v>734</v>
      </c>
      <c r="G163" s="134">
        <f>Data!K135</f>
        <v>668</v>
      </c>
      <c r="H163" s="113">
        <f t="shared" si="55"/>
        <v>0.47646219686162627</v>
      </c>
      <c r="I163" s="134">
        <f>Data!M135</f>
        <v>18</v>
      </c>
      <c r="J163" s="113">
        <f t="shared" si="56"/>
        <v>1.2838801711840228E-2</v>
      </c>
      <c r="K163" s="134">
        <f>Data!P135</f>
        <v>16</v>
      </c>
      <c r="L163" s="136">
        <f>Data!S135</f>
        <v>634</v>
      </c>
      <c r="M163" s="132">
        <f>Data!Z135</f>
        <v>348</v>
      </c>
      <c r="N163" s="150">
        <f t="shared" si="57"/>
        <v>0.54889589905362779</v>
      </c>
      <c r="O163" s="132">
        <f>Data!AG135</f>
        <v>286</v>
      </c>
      <c r="P163" s="150">
        <f t="shared" si="58"/>
        <v>0.45110410094637227</v>
      </c>
      <c r="Q163" s="80">
        <f t="shared" si="46"/>
        <v>1402</v>
      </c>
    </row>
    <row r="164" spans="1:17" s="80" customFormat="1" ht="19" x14ac:dyDescent="0.35">
      <c r="B164" s="81"/>
      <c r="C164" s="132" t="s">
        <v>63</v>
      </c>
      <c r="D164" s="133">
        <v>12</v>
      </c>
      <c r="E164" s="134">
        <f>Data!H136</f>
        <v>1491</v>
      </c>
      <c r="F164" s="134">
        <f>Data!I136</f>
        <v>726</v>
      </c>
      <c r="G164" s="134">
        <f>Data!K136</f>
        <v>765</v>
      </c>
      <c r="H164" s="113">
        <f t="shared" si="55"/>
        <v>0.51307847082494973</v>
      </c>
      <c r="I164" s="134">
        <f>Data!M136</f>
        <v>38</v>
      </c>
      <c r="J164" s="113">
        <f t="shared" si="56"/>
        <v>2.5486250838363516E-2</v>
      </c>
      <c r="K164" s="134">
        <f>Data!P136</f>
        <v>23</v>
      </c>
      <c r="L164" s="136">
        <f>Data!S136</f>
        <v>704</v>
      </c>
      <c r="M164" s="132">
        <f>Data!Z136</f>
        <v>425</v>
      </c>
      <c r="N164" s="150">
        <f t="shared" si="57"/>
        <v>0.60369318181818177</v>
      </c>
      <c r="O164" s="132">
        <f>Data!AG136</f>
        <v>279</v>
      </c>
      <c r="P164" s="150">
        <f t="shared" si="58"/>
        <v>0.39630681818181818</v>
      </c>
      <c r="Q164" s="80">
        <f t="shared" si="46"/>
        <v>1491</v>
      </c>
    </row>
    <row r="165" spans="1:17" s="80" customFormat="1" ht="19" x14ac:dyDescent="0.35">
      <c r="B165" s="81"/>
      <c r="C165" s="132" t="s">
        <v>63</v>
      </c>
      <c r="D165" s="133">
        <v>13</v>
      </c>
      <c r="E165" s="134">
        <f>Data!H137</f>
        <v>1062</v>
      </c>
      <c r="F165" s="134">
        <f>Data!I137</f>
        <v>548</v>
      </c>
      <c r="G165" s="134">
        <f>Data!K137</f>
        <v>514</v>
      </c>
      <c r="H165" s="113">
        <f t="shared" si="55"/>
        <v>0.4839924670433145</v>
      </c>
      <c r="I165" s="134">
        <f>Data!M137</f>
        <v>33</v>
      </c>
      <c r="J165" s="113">
        <f t="shared" si="56"/>
        <v>3.1073446327683617E-2</v>
      </c>
      <c r="K165" s="134">
        <f>Data!P137</f>
        <v>16</v>
      </c>
      <c r="L165" s="136">
        <f>Data!S137</f>
        <v>465</v>
      </c>
      <c r="M165" s="132">
        <f>Data!Z137</f>
        <v>307</v>
      </c>
      <c r="N165" s="150">
        <f t="shared" si="57"/>
        <v>0.66021505376344081</v>
      </c>
      <c r="O165" s="132">
        <f>Data!AG137</f>
        <v>158</v>
      </c>
      <c r="P165" s="150">
        <f t="shared" si="58"/>
        <v>0.33978494623655914</v>
      </c>
      <c r="Q165" s="80">
        <f t="shared" si="46"/>
        <v>1062</v>
      </c>
    </row>
    <row r="166" spans="1:17" s="80" customFormat="1" ht="19" x14ac:dyDescent="0.35">
      <c r="B166" s="81"/>
      <c r="C166" s="132" t="s">
        <v>63</v>
      </c>
      <c r="D166" s="133">
        <v>14</v>
      </c>
      <c r="E166" s="134">
        <f>Data!H138</f>
        <v>1488</v>
      </c>
      <c r="F166" s="134">
        <f>Data!I138</f>
        <v>766</v>
      </c>
      <c r="G166" s="134">
        <f>Data!K138</f>
        <v>722</v>
      </c>
      <c r="H166" s="113">
        <f t="shared" si="55"/>
        <v>0.48521505376344087</v>
      </c>
      <c r="I166" s="134">
        <f>Data!M138</f>
        <v>34</v>
      </c>
      <c r="J166" s="113">
        <f t="shared" si="56"/>
        <v>2.2849462365591398E-2</v>
      </c>
      <c r="K166" s="134">
        <f>Data!P138</f>
        <v>19</v>
      </c>
      <c r="L166" s="136">
        <f>Data!S138</f>
        <v>669</v>
      </c>
      <c r="M166" s="132">
        <f>Data!Z138</f>
        <v>412</v>
      </c>
      <c r="N166" s="150">
        <f t="shared" si="57"/>
        <v>0.61584454409566514</v>
      </c>
      <c r="O166" s="132">
        <f>Data!AG138</f>
        <v>257</v>
      </c>
      <c r="P166" s="150">
        <f t="shared" si="58"/>
        <v>0.38415545590433481</v>
      </c>
      <c r="Q166" s="80">
        <f t="shared" si="46"/>
        <v>1488</v>
      </c>
    </row>
    <row r="167" spans="1:17" s="80" customFormat="1" ht="19" x14ac:dyDescent="0.35">
      <c r="B167" s="81"/>
      <c r="C167" s="132" t="s">
        <v>63</v>
      </c>
      <c r="D167" s="133">
        <v>15</v>
      </c>
      <c r="E167" s="134">
        <f>Data!H139</f>
        <v>1444</v>
      </c>
      <c r="F167" s="134">
        <f>Data!I139</f>
        <v>792</v>
      </c>
      <c r="G167" s="134">
        <f>Data!K139</f>
        <v>652</v>
      </c>
      <c r="H167" s="113">
        <f t="shared" si="55"/>
        <v>0.45152354570637121</v>
      </c>
      <c r="I167" s="134">
        <f>Data!M139</f>
        <v>42</v>
      </c>
      <c r="J167" s="113">
        <f t="shared" si="56"/>
        <v>2.9085872576177285E-2</v>
      </c>
      <c r="K167" s="134">
        <f>Data!P139</f>
        <v>23</v>
      </c>
      <c r="L167" s="136">
        <f>Data!S139</f>
        <v>587</v>
      </c>
      <c r="M167" s="132">
        <f>Data!Z139</f>
        <v>342</v>
      </c>
      <c r="N167" s="150">
        <f t="shared" si="57"/>
        <v>0.58262350936967633</v>
      </c>
      <c r="O167" s="132">
        <f>Data!AG139</f>
        <v>245</v>
      </c>
      <c r="P167" s="150">
        <f t="shared" si="58"/>
        <v>0.41737649063032367</v>
      </c>
      <c r="Q167" s="80">
        <f t="shared" si="46"/>
        <v>1444</v>
      </c>
    </row>
    <row r="168" spans="1:17" s="112" customFormat="1" ht="15" x14ac:dyDescent="0.2">
      <c r="A168" s="121">
        <v>1</v>
      </c>
      <c r="B168" s="122" t="s">
        <v>181</v>
      </c>
      <c r="C168" s="138" t="s">
        <v>101</v>
      </c>
      <c r="D168" s="139"/>
      <c r="E168" s="141">
        <f>SUM(E169:E178)</f>
        <v>11064</v>
      </c>
      <c r="F168" s="141">
        <f>SUM(F169:F178)</f>
        <v>5455</v>
      </c>
      <c r="G168" s="141">
        <f>SUM(G169:G178)</f>
        <v>5609</v>
      </c>
      <c r="H168" s="142">
        <f>G168/E168</f>
        <v>0.50695950831525671</v>
      </c>
      <c r="I168" s="145">
        <f>SUM(I169:I178)</f>
        <v>258</v>
      </c>
      <c r="J168" s="143">
        <f>I168/E168</f>
        <v>2.3318872017353578E-2</v>
      </c>
      <c r="K168" s="141">
        <f>SUM(K169:K178)</f>
        <v>151</v>
      </c>
      <c r="L168" s="144">
        <f>SUM(L169:L178)</f>
        <v>5200</v>
      </c>
      <c r="M168" s="138">
        <f>SUM(M169:M178)</f>
        <v>3162</v>
      </c>
      <c r="N168" s="151">
        <f>M168/$L168</f>
        <v>0.60807692307692307</v>
      </c>
      <c r="O168" s="138">
        <f>SUM(O169:O178)</f>
        <v>2038</v>
      </c>
      <c r="P168" s="151">
        <f>O168/$L168</f>
        <v>0.39192307692307693</v>
      </c>
      <c r="Q168" s="112">
        <f t="shared" si="46"/>
        <v>0</v>
      </c>
    </row>
    <row r="169" spans="1:17" s="80" customFormat="1" ht="19" x14ac:dyDescent="0.35">
      <c r="B169" s="81"/>
      <c r="C169" s="132" t="s">
        <v>64</v>
      </c>
      <c r="D169" s="133">
        <v>1</v>
      </c>
      <c r="E169" s="134">
        <f>Data!H140</f>
        <v>1185</v>
      </c>
      <c r="F169" s="134">
        <f>Data!I140</f>
        <v>579</v>
      </c>
      <c r="G169" s="134">
        <f>Data!K140</f>
        <v>606</v>
      </c>
      <c r="H169" s="113">
        <f>G169/E169</f>
        <v>0.51139240506329109</v>
      </c>
      <c r="I169" s="134">
        <f>Data!M140</f>
        <v>41</v>
      </c>
      <c r="J169" s="113">
        <f>I169/E169</f>
        <v>3.4599156118143459E-2</v>
      </c>
      <c r="K169" s="134">
        <f>Data!P140</f>
        <v>18</v>
      </c>
      <c r="L169" s="136">
        <f>Data!S140</f>
        <v>547</v>
      </c>
      <c r="M169" s="132">
        <f>Data!Z140</f>
        <v>287</v>
      </c>
      <c r="N169" s="150">
        <f>M169/L169</f>
        <v>0.52468007312614262</v>
      </c>
      <c r="O169" s="132">
        <f>Data!AG140</f>
        <v>260</v>
      </c>
      <c r="P169" s="150">
        <f>O169/L169</f>
        <v>0.47531992687385738</v>
      </c>
      <c r="Q169" s="80">
        <f t="shared" si="46"/>
        <v>1185</v>
      </c>
    </row>
    <row r="170" spans="1:17" s="80" customFormat="1" ht="19" x14ac:dyDescent="0.35">
      <c r="B170" s="81"/>
      <c r="C170" s="132" t="s">
        <v>64</v>
      </c>
      <c r="D170" s="133">
        <v>2</v>
      </c>
      <c r="E170" s="134">
        <f>Data!H141</f>
        <v>1052</v>
      </c>
      <c r="F170" s="134">
        <f>Data!I141</f>
        <v>550</v>
      </c>
      <c r="G170" s="134">
        <f>Data!K141</f>
        <v>502</v>
      </c>
      <c r="H170" s="113">
        <f t="shared" ref="H170:H178" si="59">G170/E170</f>
        <v>0.47718631178707227</v>
      </c>
      <c r="I170" s="134">
        <f>Data!M141</f>
        <v>11</v>
      </c>
      <c r="J170" s="113">
        <f t="shared" ref="J170:J178" si="60">I170/E170</f>
        <v>1.0456273764258554E-2</v>
      </c>
      <c r="K170" s="134">
        <f>Data!P141</f>
        <v>18</v>
      </c>
      <c r="L170" s="136">
        <f>Data!S141</f>
        <v>473</v>
      </c>
      <c r="M170" s="132">
        <f>Data!Z141</f>
        <v>241</v>
      </c>
      <c r="N170" s="150">
        <f t="shared" ref="N170:N178" si="61">M170/L170</f>
        <v>0.5095137420718816</v>
      </c>
      <c r="O170" s="132">
        <f>Data!AG141</f>
        <v>232</v>
      </c>
      <c r="P170" s="150">
        <f t="shared" ref="P170:P178" si="62">O170/L170</f>
        <v>0.4904862579281184</v>
      </c>
      <c r="Q170" s="80">
        <f t="shared" si="46"/>
        <v>1052</v>
      </c>
    </row>
    <row r="171" spans="1:17" s="80" customFormat="1" ht="19" x14ac:dyDescent="0.35">
      <c r="B171" s="81"/>
      <c r="C171" s="132" t="s">
        <v>64</v>
      </c>
      <c r="D171" s="133">
        <v>3</v>
      </c>
      <c r="E171" s="134">
        <f>Data!H142</f>
        <v>926</v>
      </c>
      <c r="F171" s="134">
        <f>Data!I142</f>
        <v>415</v>
      </c>
      <c r="G171" s="134">
        <f>Data!K142</f>
        <v>511</v>
      </c>
      <c r="H171" s="113">
        <f t="shared" si="59"/>
        <v>0.55183585313174943</v>
      </c>
      <c r="I171" s="134">
        <f>Data!M142</f>
        <v>33</v>
      </c>
      <c r="J171" s="113">
        <f t="shared" si="60"/>
        <v>3.5637149028077755E-2</v>
      </c>
      <c r="K171" s="134">
        <f>Data!P142</f>
        <v>8</v>
      </c>
      <c r="L171" s="136">
        <f>Data!S142</f>
        <v>470</v>
      </c>
      <c r="M171" s="132">
        <f>Data!Z142</f>
        <v>331</v>
      </c>
      <c r="N171" s="150">
        <f t="shared" si="61"/>
        <v>0.70425531914893613</v>
      </c>
      <c r="O171" s="132">
        <f>Data!AG142</f>
        <v>139</v>
      </c>
      <c r="P171" s="150">
        <f t="shared" si="62"/>
        <v>0.29574468085106381</v>
      </c>
      <c r="Q171" s="80">
        <f t="shared" si="46"/>
        <v>926</v>
      </c>
    </row>
    <row r="172" spans="1:17" s="80" customFormat="1" ht="19" x14ac:dyDescent="0.35">
      <c r="B172" s="81"/>
      <c r="C172" s="132" t="s">
        <v>64</v>
      </c>
      <c r="D172" s="133">
        <v>4</v>
      </c>
      <c r="E172" s="134">
        <f>Data!H143</f>
        <v>982</v>
      </c>
      <c r="F172" s="134">
        <f>Data!I143</f>
        <v>454</v>
      </c>
      <c r="G172" s="134">
        <f>Data!K143</f>
        <v>528</v>
      </c>
      <c r="H172" s="113">
        <f t="shared" si="59"/>
        <v>0.53767820773930752</v>
      </c>
      <c r="I172" s="134">
        <f>Data!M143</f>
        <v>18</v>
      </c>
      <c r="J172" s="113">
        <f t="shared" si="60"/>
        <v>1.8329938900203666E-2</v>
      </c>
      <c r="K172" s="134">
        <f>Data!P143</f>
        <v>11</v>
      </c>
      <c r="L172" s="136">
        <f>Data!S143</f>
        <v>499</v>
      </c>
      <c r="M172" s="132">
        <f>Data!Z143</f>
        <v>331</v>
      </c>
      <c r="N172" s="150">
        <f t="shared" si="61"/>
        <v>0.66332665330661322</v>
      </c>
      <c r="O172" s="132">
        <f>Data!AG143</f>
        <v>168</v>
      </c>
      <c r="P172" s="150">
        <f t="shared" si="62"/>
        <v>0.33667334669338678</v>
      </c>
      <c r="Q172" s="80">
        <f t="shared" si="46"/>
        <v>982</v>
      </c>
    </row>
    <row r="173" spans="1:17" s="80" customFormat="1" ht="19" x14ac:dyDescent="0.35">
      <c r="B173" s="81"/>
      <c r="C173" s="132" t="s">
        <v>64</v>
      </c>
      <c r="D173" s="133">
        <v>5</v>
      </c>
      <c r="E173" s="134">
        <f>Data!H144</f>
        <v>1192</v>
      </c>
      <c r="F173" s="134">
        <f>Data!I144</f>
        <v>601</v>
      </c>
      <c r="G173" s="134">
        <f>Data!K144</f>
        <v>591</v>
      </c>
      <c r="H173" s="113">
        <f t="shared" si="59"/>
        <v>0.49580536912751677</v>
      </c>
      <c r="I173" s="134">
        <f>Data!M144</f>
        <v>32</v>
      </c>
      <c r="J173" s="113">
        <f t="shared" si="60"/>
        <v>2.6845637583892617E-2</v>
      </c>
      <c r="K173" s="134">
        <f>Data!P144</f>
        <v>12</v>
      </c>
      <c r="L173" s="136">
        <f>Data!S144</f>
        <v>547</v>
      </c>
      <c r="M173" s="132">
        <f>Data!Z144</f>
        <v>371</v>
      </c>
      <c r="N173" s="150">
        <f t="shared" si="61"/>
        <v>0.67824497257769656</v>
      </c>
      <c r="O173" s="132">
        <f>Data!AG144</f>
        <v>176</v>
      </c>
      <c r="P173" s="150">
        <f t="shared" si="62"/>
        <v>0.3217550274223035</v>
      </c>
      <c r="Q173" s="80">
        <f t="shared" si="46"/>
        <v>1192</v>
      </c>
    </row>
    <row r="174" spans="1:17" s="80" customFormat="1" ht="19" x14ac:dyDescent="0.35">
      <c r="B174" s="81"/>
      <c r="C174" s="132" t="s">
        <v>64</v>
      </c>
      <c r="D174" s="133">
        <v>6</v>
      </c>
      <c r="E174" s="134">
        <f>Data!H145</f>
        <v>1194</v>
      </c>
      <c r="F174" s="134">
        <f>Data!I145</f>
        <v>589</v>
      </c>
      <c r="G174" s="134">
        <f>Data!K145</f>
        <v>605</v>
      </c>
      <c r="H174" s="113">
        <f t="shared" si="59"/>
        <v>0.50670016750418756</v>
      </c>
      <c r="I174" s="134">
        <f>Data!M145</f>
        <v>35</v>
      </c>
      <c r="J174" s="113">
        <f t="shared" si="60"/>
        <v>2.9313232830820771E-2</v>
      </c>
      <c r="K174" s="134">
        <f>Data!P145</f>
        <v>26</v>
      </c>
      <c r="L174" s="136">
        <f>Data!S145</f>
        <v>544</v>
      </c>
      <c r="M174" s="132">
        <f>Data!Z145</f>
        <v>329</v>
      </c>
      <c r="N174" s="150">
        <f t="shared" si="61"/>
        <v>0.60477941176470584</v>
      </c>
      <c r="O174" s="132">
        <f>Data!AG145</f>
        <v>215</v>
      </c>
      <c r="P174" s="150">
        <f t="shared" si="62"/>
        <v>0.3952205882352941</v>
      </c>
      <c r="Q174" s="80">
        <f t="shared" si="46"/>
        <v>1194</v>
      </c>
    </row>
    <row r="175" spans="1:17" s="80" customFormat="1" ht="19" x14ac:dyDescent="0.35">
      <c r="B175" s="81"/>
      <c r="C175" s="132" t="s">
        <v>64</v>
      </c>
      <c r="D175" s="133">
        <v>7</v>
      </c>
      <c r="E175" s="134">
        <f>Data!H146</f>
        <v>1067</v>
      </c>
      <c r="F175" s="134">
        <f>Data!I146</f>
        <v>529</v>
      </c>
      <c r="G175" s="134">
        <f>Data!K146</f>
        <v>538</v>
      </c>
      <c r="H175" s="113">
        <f t="shared" si="59"/>
        <v>0.50421743205248359</v>
      </c>
      <c r="I175" s="134">
        <f>Data!M146</f>
        <v>28</v>
      </c>
      <c r="J175" s="113">
        <f t="shared" si="60"/>
        <v>2.6241799437675725E-2</v>
      </c>
      <c r="K175" s="134">
        <f>Data!P146</f>
        <v>17</v>
      </c>
      <c r="L175" s="136">
        <f>Data!S146</f>
        <v>493</v>
      </c>
      <c r="M175" s="132">
        <f>Data!Z146</f>
        <v>325</v>
      </c>
      <c r="N175" s="150">
        <f t="shared" si="61"/>
        <v>0.65922920892494929</v>
      </c>
      <c r="O175" s="132">
        <f>Data!AG146</f>
        <v>168</v>
      </c>
      <c r="P175" s="150">
        <f t="shared" si="62"/>
        <v>0.34077079107505071</v>
      </c>
      <c r="Q175" s="80">
        <f t="shared" si="46"/>
        <v>1067</v>
      </c>
    </row>
    <row r="176" spans="1:17" s="80" customFormat="1" ht="19" x14ac:dyDescent="0.35">
      <c r="B176" s="81"/>
      <c r="C176" s="132" t="s">
        <v>64</v>
      </c>
      <c r="D176" s="133">
        <v>8</v>
      </c>
      <c r="E176" s="134">
        <f>Data!H147</f>
        <v>1149</v>
      </c>
      <c r="F176" s="134">
        <f>Data!I147</f>
        <v>623</v>
      </c>
      <c r="G176" s="134">
        <f>Data!K147</f>
        <v>526</v>
      </c>
      <c r="H176" s="113">
        <f t="shared" si="59"/>
        <v>0.45778938207136638</v>
      </c>
      <c r="I176" s="134">
        <f>Data!M147</f>
        <v>25</v>
      </c>
      <c r="J176" s="113">
        <f t="shared" si="60"/>
        <v>2.1758050478677109E-2</v>
      </c>
      <c r="K176" s="134">
        <f>Data!P147</f>
        <v>21</v>
      </c>
      <c r="L176" s="136">
        <f>Data!S147</f>
        <v>480</v>
      </c>
      <c r="M176" s="132">
        <f>Data!Z147</f>
        <v>260</v>
      </c>
      <c r="N176" s="150">
        <f t="shared" si="61"/>
        <v>0.54166666666666663</v>
      </c>
      <c r="O176" s="132">
        <f>Data!AG147</f>
        <v>220</v>
      </c>
      <c r="P176" s="150">
        <f t="shared" si="62"/>
        <v>0.45833333333333331</v>
      </c>
      <c r="Q176" s="80">
        <f t="shared" si="46"/>
        <v>1149</v>
      </c>
    </row>
    <row r="177" spans="1:17" s="80" customFormat="1" ht="19" x14ac:dyDescent="0.35">
      <c r="B177" s="81"/>
      <c r="C177" s="132" t="s">
        <v>64</v>
      </c>
      <c r="D177" s="133">
        <v>9</v>
      </c>
      <c r="E177" s="134">
        <f>Data!H148</f>
        <v>984</v>
      </c>
      <c r="F177" s="134">
        <f>Data!I148</f>
        <v>463</v>
      </c>
      <c r="G177" s="134">
        <f>Data!K148</f>
        <v>521</v>
      </c>
      <c r="H177" s="113">
        <f t="shared" si="59"/>
        <v>0.52947154471544711</v>
      </c>
      <c r="I177" s="134">
        <f>Data!M148</f>
        <v>14</v>
      </c>
      <c r="J177" s="113">
        <f t="shared" si="60"/>
        <v>1.4227642276422764E-2</v>
      </c>
      <c r="K177" s="134">
        <f>Data!P148</f>
        <v>8</v>
      </c>
      <c r="L177" s="136">
        <f>Data!S148</f>
        <v>499</v>
      </c>
      <c r="M177" s="132">
        <f>Data!Z148</f>
        <v>294</v>
      </c>
      <c r="N177" s="150">
        <f t="shared" si="61"/>
        <v>0.58917835671342689</v>
      </c>
      <c r="O177" s="132">
        <f>Data!AG148</f>
        <v>205</v>
      </c>
      <c r="P177" s="150">
        <f t="shared" si="62"/>
        <v>0.41082164328657317</v>
      </c>
      <c r="Q177" s="80">
        <f t="shared" si="46"/>
        <v>984</v>
      </c>
    </row>
    <row r="178" spans="1:17" s="80" customFormat="1" ht="19" x14ac:dyDescent="0.35">
      <c r="B178" s="81"/>
      <c r="C178" s="132" t="s">
        <v>64</v>
      </c>
      <c r="D178" s="133">
        <v>10</v>
      </c>
      <c r="E178" s="134">
        <f>Data!H149</f>
        <v>1333</v>
      </c>
      <c r="F178" s="134">
        <f>Data!I149</f>
        <v>652</v>
      </c>
      <c r="G178" s="134">
        <f>Data!K149</f>
        <v>681</v>
      </c>
      <c r="H178" s="113">
        <f t="shared" si="59"/>
        <v>0.51087771942985749</v>
      </c>
      <c r="I178" s="134">
        <f>Data!M149</f>
        <v>21</v>
      </c>
      <c r="J178" s="113">
        <f t="shared" si="60"/>
        <v>1.5753938484621154E-2</v>
      </c>
      <c r="K178" s="134">
        <f>Data!P149</f>
        <v>12</v>
      </c>
      <c r="L178" s="136">
        <f>Data!S149</f>
        <v>648</v>
      </c>
      <c r="M178" s="132">
        <f>Data!Z149</f>
        <v>393</v>
      </c>
      <c r="N178" s="150">
        <f t="shared" si="61"/>
        <v>0.60648148148148151</v>
      </c>
      <c r="O178" s="132">
        <f>Data!AG149</f>
        <v>255</v>
      </c>
      <c r="P178" s="150">
        <f t="shared" si="62"/>
        <v>0.39351851851851855</v>
      </c>
      <c r="Q178" s="80">
        <f t="shared" si="46"/>
        <v>1333</v>
      </c>
    </row>
    <row r="179" spans="1:17" s="112" customFormat="1" ht="15" x14ac:dyDescent="0.2">
      <c r="A179" s="121">
        <v>1</v>
      </c>
      <c r="B179" s="122" t="s">
        <v>179</v>
      </c>
      <c r="C179" s="138" t="s">
        <v>127</v>
      </c>
      <c r="D179" s="139"/>
      <c r="E179" s="141">
        <f>SUM(E180)</f>
        <v>146</v>
      </c>
      <c r="F179" s="141">
        <f>SUM(F180)</f>
        <v>58</v>
      </c>
      <c r="G179" s="141">
        <f>SUM(G180)</f>
        <v>88</v>
      </c>
      <c r="H179" s="142">
        <f>G179/E179</f>
        <v>0.60273972602739723</v>
      </c>
      <c r="I179" s="145">
        <f>SUM(I180)</f>
        <v>2</v>
      </c>
      <c r="J179" s="143">
        <f>I179/E179</f>
        <v>1.3698630136986301E-2</v>
      </c>
      <c r="K179" s="141">
        <f>SUM(K180)</f>
        <v>0</v>
      </c>
      <c r="L179" s="144">
        <f>SUM(L180)</f>
        <v>86</v>
      </c>
      <c r="M179" s="138">
        <f>SUM(M180)</f>
        <v>32</v>
      </c>
      <c r="N179" s="151">
        <f>M179/$L179</f>
        <v>0.37209302325581395</v>
      </c>
      <c r="O179" s="138">
        <f>SUM(O180)</f>
        <v>54</v>
      </c>
      <c r="P179" s="151">
        <f>O179/$L179</f>
        <v>0.62790697674418605</v>
      </c>
      <c r="Q179" s="112">
        <f t="shared" si="46"/>
        <v>0</v>
      </c>
    </row>
    <row r="180" spans="1:17" s="80" customFormat="1" ht="19" x14ac:dyDescent="0.35">
      <c r="B180" s="81"/>
      <c r="C180" s="132" t="s">
        <v>65</v>
      </c>
      <c r="D180" s="133">
        <v>1</v>
      </c>
      <c r="E180" s="134">
        <f>Data!H150</f>
        <v>146</v>
      </c>
      <c r="F180" s="134">
        <f>Data!I150</f>
        <v>58</v>
      </c>
      <c r="G180" s="134">
        <f>Data!K150</f>
        <v>88</v>
      </c>
      <c r="H180" s="113">
        <f>G180/E180</f>
        <v>0.60273972602739723</v>
      </c>
      <c r="I180" s="134">
        <f>Data!M150</f>
        <v>2</v>
      </c>
      <c r="J180" s="113">
        <f>I180/E180</f>
        <v>1.3698630136986301E-2</v>
      </c>
      <c r="K180" s="134">
        <f>Data!P150</f>
        <v>0</v>
      </c>
      <c r="L180" s="136">
        <f>Data!S150</f>
        <v>86</v>
      </c>
      <c r="M180" s="132">
        <f>Data!Z150</f>
        <v>32</v>
      </c>
      <c r="N180" s="150">
        <f>M180/L180</f>
        <v>0.37209302325581395</v>
      </c>
      <c r="O180" s="132">
        <f>Data!AG150</f>
        <v>54</v>
      </c>
      <c r="P180" s="150">
        <f>O180/L180</f>
        <v>0.62790697674418605</v>
      </c>
      <c r="Q180" s="80">
        <f t="shared" si="46"/>
        <v>146</v>
      </c>
    </row>
    <row r="181" spans="1:17" s="112" customFormat="1" ht="15" x14ac:dyDescent="0.2">
      <c r="A181" s="121">
        <v>3</v>
      </c>
      <c r="B181" s="122" t="s">
        <v>181</v>
      </c>
      <c r="C181" s="138" t="s">
        <v>102</v>
      </c>
      <c r="D181" s="139"/>
      <c r="E181" s="141">
        <f>SUM(E182:E196)</f>
        <v>17842</v>
      </c>
      <c r="F181" s="141">
        <f>SUM(F182:F196)</f>
        <v>8127</v>
      </c>
      <c r="G181" s="141">
        <f>SUM(G182:G196)</f>
        <v>9715</v>
      </c>
      <c r="H181" s="142">
        <f>G181/E181</f>
        <v>0.54450173747337738</v>
      </c>
      <c r="I181" s="145">
        <f>SUM(I182:I196)</f>
        <v>552</v>
      </c>
      <c r="J181" s="143">
        <f>I181/E181</f>
        <v>3.0938235623808989E-2</v>
      </c>
      <c r="K181" s="141">
        <f>SUM(K182:K196)</f>
        <v>261</v>
      </c>
      <c r="L181" s="144">
        <f>SUM(L182:L196)</f>
        <v>8902</v>
      </c>
      <c r="M181" s="138">
        <f>SUM(M182:M196)</f>
        <v>5437</v>
      </c>
      <c r="N181" s="151">
        <f>M181/$L181</f>
        <v>0.61076162660076383</v>
      </c>
      <c r="O181" s="138">
        <f>SUM(O182:O196)</f>
        <v>3465</v>
      </c>
      <c r="P181" s="151">
        <f>O181/$L181</f>
        <v>0.38923837339923612</v>
      </c>
      <c r="Q181" s="112">
        <f t="shared" si="46"/>
        <v>0</v>
      </c>
    </row>
    <row r="182" spans="1:17" s="80" customFormat="1" ht="19" x14ac:dyDescent="0.35">
      <c r="B182" s="81"/>
      <c r="C182" s="132" t="s">
        <v>66</v>
      </c>
      <c r="D182" s="133">
        <v>1</v>
      </c>
      <c r="E182" s="134">
        <f>Data!H151</f>
        <v>1195</v>
      </c>
      <c r="F182" s="134">
        <f>Data!I151</f>
        <v>524</v>
      </c>
      <c r="G182" s="134">
        <f>Data!K151</f>
        <v>671</v>
      </c>
      <c r="H182" s="113">
        <f>G182/E182</f>
        <v>0.56150627615062765</v>
      </c>
      <c r="I182" s="134">
        <f>Data!M151</f>
        <v>30</v>
      </c>
      <c r="J182" s="113">
        <f>I182/E182</f>
        <v>2.5104602510460251E-2</v>
      </c>
      <c r="K182" s="134">
        <f>Data!P151</f>
        <v>16</v>
      </c>
      <c r="L182" s="136">
        <f>Data!S151</f>
        <v>625</v>
      </c>
      <c r="M182" s="132">
        <f>Data!Z151</f>
        <v>378</v>
      </c>
      <c r="N182" s="150">
        <f>M182/L182</f>
        <v>0.6048</v>
      </c>
      <c r="O182" s="132">
        <f>Data!AG151</f>
        <v>247</v>
      </c>
      <c r="P182" s="150">
        <f>O182/L182</f>
        <v>0.3952</v>
      </c>
      <c r="Q182" s="80">
        <f t="shared" si="46"/>
        <v>1195</v>
      </c>
    </row>
    <row r="183" spans="1:17" s="80" customFormat="1" ht="19" x14ac:dyDescent="0.35">
      <c r="B183" s="81"/>
      <c r="C183" s="132" t="s">
        <v>66</v>
      </c>
      <c r="D183" s="133">
        <v>2</v>
      </c>
      <c r="E183" s="134">
        <f>Data!H152</f>
        <v>1054</v>
      </c>
      <c r="F183" s="134">
        <f>Data!I152</f>
        <v>561</v>
      </c>
      <c r="G183" s="134">
        <f>Data!K152</f>
        <v>493</v>
      </c>
      <c r="H183" s="113">
        <f t="shared" ref="H183:H196" si="63">G183/E183</f>
        <v>0.46774193548387094</v>
      </c>
      <c r="I183" s="134">
        <f>Data!M152</f>
        <v>17</v>
      </c>
      <c r="J183" s="113">
        <f t="shared" ref="J183:J196" si="64">I183/E183</f>
        <v>1.6129032258064516E-2</v>
      </c>
      <c r="K183" s="134">
        <f>Data!P152</f>
        <v>11</v>
      </c>
      <c r="L183" s="136">
        <f>Data!S152</f>
        <v>465</v>
      </c>
      <c r="M183" s="132">
        <f>Data!Z152</f>
        <v>257</v>
      </c>
      <c r="N183" s="150">
        <f t="shared" ref="N183:N196" si="65">M183/L183</f>
        <v>0.55268817204301079</v>
      </c>
      <c r="O183" s="132">
        <f>Data!AG152</f>
        <v>208</v>
      </c>
      <c r="P183" s="150">
        <f t="shared" ref="P183:P196" si="66">O183/L183</f>
        <v>0.44731182795698926</v>
      </c>
      <c r="Q183" s="80">
        <f t="shared" si="46"/>
        <v>1054</v>
      </c>
    </row>
    <row r="184" spans="1:17" s="80" customFormat="1" ht="19" x14ac:dyDescent="0.35">
      <c r="B184" s="81"/>
      <c r="C184" s="132" t="s">
        <v>66</v>
      </c>
      <c r="D184" s="133">
        <v>3</v>
      </c>
      <c r="E184" s="134">
        <f>Data!H153</f>
        <v>1173</v>
      </c>
      <c r="F184" s="134">
        <f>Data!I153</f>
        <v>570</v>
      </c>
      <c r="G184" s="134">
        <f>Data!K153</f>
        <v>603</v>
      </c>
      <c r="H184" s="113">
        <f t="shared" si="63"/>
        <v>0.51406649616368283</v>
      </c>
      <c r="I184" s="134">
        <f>Data!M153</f>
        <v>27</v>
      </c>
      <c r="J184" s="113">
        <f t="shared" si="64"/>
        <v>2.3017902813299233E-2</v>
      </c>
      <c r="K184" s="134">
        <f>Data!P153</f>
        <v>17</v>
      </c>
      <c r="L184" s="136">
        <f>Data!S153</f>
        <v>559</v>
      </c>
      <c r="M184" s="132">
        <f>Data!Z153</f>
        <v>347</v>
      </c>
      <c r="N184" s="150">
        <f t="shared" si="65"/>
        <v>0.6207513416815742</v>
      </c>
      <c r="O184" s="132">
        <f>Data!AG153</f>
        <v>212</v>
      </c>
      <c r="P184" s="150">
        <f t="shared" si="66"/>
        <v>0.37924865831842575</v>
      </c>
      <c r="Q184" s="80">
        <f t="shared" si="46"/>
        <v>1173</v>
      </c>
    </row>
    <row r="185" spans="1:17" s="80" customFormat="1" ht="19" x14ac:dyDescent="0.35">
      <c r="B185" s="81"/>
      <c r="C185" s="132" t="s">
        <v>66</v>
      </c>
      <c r="D185" s="133">
        <v>4</v>
      </c>
      <c r="E185" s="134">
        <f>Data!H154</f>
        <v>1078</v>
      </c>
      <c r="F185" s="134">
        <f>Data!I154</f>
        <v>406</v>
      </c>
      <c r="G185" s="134">
        <f>Data!K154</f>
        <v>672</v>
      </c>
      <c r="H185" s="113">
        <f t="shared" si="63"/>
        <v>0.62337662337662336</v>
      </c>
      <c r="I185" s="134">
        <f>Data!M154</f>
        <v>60</v>
      </c>
      <c r="J185" s="113">
        <f t="shared" si="64"/>
        <v>5.5658627087198514E-2</v>
      </c>
      <c r="K185" s="134">
        <f>Data!P154</f>
        <v>5</v>
      </c>
      <c r="L185" s="136">
        <f>Data!S154</f>
        <v>607</v>
      </c>
      <c r="M185" s="132">
        <f>Data!Z154</f>
        <v>422</v>
      </c>
      <c r="N185" s="150">
        <f t="shared" si="65"/>
        <v>0.69522240527182866</v>
      </c>
      <c r="O185" s="132">
        <f>Data!AG154</f>
        <v>185</v>
      </c>
      <c r="P185" s="150">
        <f t="shared" si="66"/>
        <v>0.30477759472817134</v>
      </c>
      <c r="Q185" s="80">
        <f t="shared" si="46"/>
        <v>1078</v>
      </c>
    </row>
    <row r="186" spans="1:17" s="80" customFormat="1" ht="19" x14ac:dyDescent="0.35">
      <c r="B186" s="81"/>
      <c r="C186" s="132" t="s">
        <v>66</v>
      </c>
      <c r="D186" s="133">
        <v>5</v>
      </c>
      <c r="E186" s="134">
        <f>Data!H155</f>
        <v>1317</v>
      </c>
      <c r="F186" s="134">
        <f>Data!I155</f>
        <v>472</v>
      </c>
      <c r="G186" s="134">
        <f>Data!K155</f>
        <v>845</v>
      </c>
      <c r="H186" s="113">
        <f t="shared" si="63"/>
        <v>0.6416097190584662</v>
      </c>
      <c r="I186" s="134">
        <f>Data!M155</f>
        <v>63</v>
      </c>
      <c r="J186" s="113">
        <f t="shared" si="64"/>
        <v>4.7835990888382689E-2</v>
      </c>
      <c r="K186" s="134">
        <f>Data!P155</f>
        <v>23</v>
      </c>
      <c r="L186" s="136">
        <f>Data!S155</f>
        <v>759</v>
      </c>
      <c r="M186" s="132">
        <f>Data!Z155</f>
        <v>492</v>
      </c>
      <c r="N186" s="150">
        <f t="shared" si="65"/>
        <v>0.64822134387351782</v>
      </c>
      <c r="O186" s="132">
        <f>Data!AG155</f>
        <v>267</v>
      </c>
      <c r="P186" s="150">
        <f t="shared" si="66"/>
        <v>0.35177865612648224</v>
      </c>
      <c r="Q186" s="80">
        <f t="shared" si="46"/>
        <v>1317</v>
      </c>
    </row>
    <row r="187" spans="1:17" s="80" customFormat="1" ht="19" x14ac:dyDescent="0.35">
      <c r="B187" s="81"/>
      <c r="C187" s="132" t="s">
        <v>66</v>
      </c>
      <c r="D187" s="133">
        <v>6</v>
      </c>
      <c r="E187" s="134">
        <f>Data!H156</f>
        <v>1111</v>
      </c>
      <c r="F187" s="134">
        <f>Data!I156</f>
        <v>568</v>
      </c>
      <c r="G187" s="134">
        <f>Data!K156</f>
        <v>543</v>
      </c>
      <c r="H187" s="113">
        <f t="shared" si="63"/>
        <v>0.48874887488748875</v>
      </c>
      <c r="I187" s="134">
        <f>Data!M156</f>
        <v>25</v>
      </c>
      <c r="J187" s="113">
        <f t="shared" si="64"/>
        <v>2.2502250225022502E-2</v>
      </c>
      <c r="K187" s="134">
        <f>Data!P156</f>
        <v>29</v>
      </c>
      <c r="L187" s="136">
        <f>Data!S156</f>
        <v>489</v>
      </c>
      <c r="M187" s="132">
        <f>Data!Z156</f>
        <v>263</v>
      </c>
      <c r="N187" s="150">
        <f t="shared" si="65"/>
        <v>0.53783231083844585</v>
      </c>
      <c r="O187" s="132">
        <f>Data!AG156</f>
        <v>226</v>
      </c>
      <c r="P187" s="150">
        <f t="shared" si="66"/>
        <v>0.46216768916155421</v>
      </c>
      <c r="Q187" s="80">
        <f t="shared" si="46"/>
        <v>1111</v>
      </c>
    </row>
    <row r="188" spans="1:17" s="80" customFormat="1" ht="19" x14ac:dyDescent="0.35">
      <c r="B188" s="81"/>
      <c r="C188" s="132" t="s">
        <v>66</v>
      </c>
      <c r="D188" s="133">
        <v>7</v>
      </c>
      <c r="E188" s="134">
        <f>Data!H157</f>
        <v>1131</v>
      </c>
      <c r="F188" s="134">
        <f>Data!I157</f>
        <v>484</v>
      </c>
      <c r="G188" s="134">
        <f>Data!K157</f>
        <v>647</v>
      </c>
      <c r="H188" s="113">
        <f t="shared" si="63"/>
        <v>0.57206012378426174</v>
      </c>
      <c r="I188" s="134">
        <f>Data!M157</f>
        <v>50</v>
      </c>
      <c r="J188" s="113">
        <f t="shared" si="64"/>
        <v>4.4208664898320073E-2</v>
      </c>
      <c r="K188" s="134">
        <f>Data!P157</f>
        <v>16</v>
      </c>
      <c r="L188" s="136">
        <f>Data!S157</f>
        <v>581</v>
      </c>
      <c r="M188" s="132">
        <f>Data!Z157</f>
        <v>373</v>
      </c>
      <c r="N188" s="150">
        <f t="shared" si="65"/>
        <v>0.64199655765920827</v>
      </c>
      <c r="O188" s="132">
        <f>Data!AG157</f>
        <v>208</v>
      </c>
      <c r="P188" s="150">
        <f t="shared" si="66"/>
        <v>0.35800344234079173</v>
      </c>
      <c r="Q188" s="80">
        <f t="shared" si="46"/>
        <v>1131</v>
      </c>
    </row>
    <row r="189" spans="1:17" s="80" customFormat="1" ht="19" x14ac:dyDescent="0.35">
      <c r="B189" s="81"/>
      <c r="C189" s="132" t="s">
        <v>66</v>
      </c>
      <c r="D189" s="133">
        <v>8</v>
      </c>
      <c r="E189" s="134">
        <f>Data!H158</f>
        <v>1229</v>
      </c>
      <c r="F189" s="134">
        <f>Data!I158</f>
        <v>514</v>
      </c>
      <c r="G189" s="134">
        <f>Data!K158</f>
        <v>715</v>
      </c>
      <c r="H189" s="113">
        <f t="shared" si="63"/>
        <v>0.58177379983726607</v>
      </c>
      <c r="I189" s="134">
        <f>Data!M158</f>
        <v>46</v>
      </c>
      <c r="J189" s="113">
        <f t="shared" si="64"/>
        <v>3.7428803905614323E-2</v>
      </c>
      <c r="K189" s="134">
        <f>Data!P158</f>
        <v>8</v>
      </c>
      <c r="L189" s="136">
        <f>Data!S158</f>
        <v>661</v>
      </c>
      <c r="M189" s="132">
        <f>Data!Z158</f>
        <v>410</v>
      </c>
      <c r="N189" s="150">
        <f t="shared" si="65"/>
        <v>0.6202723146747352</v>
      </c>
      <c r="O189" s="132">
        <f>Data!AG158</f>
        <v>251</v>
      </c>
      <c r="P189" s="150">
        <f t="shared" si="66"/>
        <v>0.37972768532526474</v>
      </c>
      <c r="Q189" s="80">
        <f t="shared" si="46"/>
        <v>1229</v>
      </c>
    </row>
    <row r="190" spans="1:17" s="80" customFormat="1" ht="19" x14ac:dyDescent="0.35">
      <c r="B190" s="81"/>
      <c r="C190" s="132" t="s">
        <v>66</v>
      </c>
      <c r="D190" s="133">
        <v>9</v>
      </c>
      <c r="E190" s="134">
        <f>Data!H159</f>
        <v>1144</v>
      </c>
      <c r="F190" s="134">
        <f>Data!I159</f>
        <v>559</v>
      </c>
      <c r="G190" s="134">
        <f>Data!K159</f>
        <v>585</v>
      </c>
      <c r="H190" s="113">
        <f t="shared" si="63"/>
        <v>0.51136363636363635</v>
      </c>
      <c r="I190" s="134">
        <f>Data!M159</f>
        <v>27</v>
      </c>
      <c r="J190" s="113">
        <f t="shared" si="64"/>
        <v>2.36013986013986E-2</v>
      </c>
      <c r="K190" s="134">
        <f>Data!P159</f>
        <v>23</v>
      </c>
      <c r="L190" s="136">
        <f>Data!S159</f>
        <v>535</v>
      </c>
      <c r="M190" s="132">
        <f>Data!Z159</f>
        <v>307</v>
      </c>
      <c r="N190" s="150">
        <f t="shared" si="65"/>
        <v>0.57383177570093458</v>
      </c>
      <c r="O190" s="132">
        <f>Data!AG159</f>
        <v>228</v>
      </c>
      <c r="P190" s="150">
        <f t="shared" si="66"/>
        <v>0.42616822429906542</v>
      </c>
      <c r="Q190" s="80">
        <f t="shared" si="46"/>
        <v>1144</v>
      </c>
    </row>
    <row r="191" spans="1:17" s="80" customFormat="1" ht="19" x14ac:dyDescent="0.35">
      <c r="B191" s="81"/>
      <c r="C191" s="132" t="s">
        <v>66</v>
      </c>
      <c r="D191" s="133">
        <v>10</v>
      </c>
      <c r="E191" s="134">
        <f>Data!H160</f>
        <v>1236</v>
      </c>
      <c r="F191" s="134">
        <f>Data!I160</f>
        <v>623</v>
      </c>
      <c r="G191" s="134">
        <f>Data!K160</f>
        <v>613</v>
      </c>
      <c r="H191" s="113">
        <f t="shared" si="63"/>
        <v>0.49595469255663432</v>
      </c>
      <c r="I191" s="134">
        <f>Data!M160</f>
        <v>29</v>
      </c>
      <c r="J191" s="113">
        <f t="shared" si="64"/>
        <v>2.3462783171521034E-2</v>
      </c>
      <c r="K191" s="134">
        <f>Data!P160</f>
        <v>20</v>
      </c>
      <c r="L191" s="136">
        <f>Data!S160</f>
        <v>564</v>
      </c>
      <c r="M191" s="132">
        <f>Data!Z160</f>
        <v>339</v>
      </c>
      <c r="N191" s="150">
        <f t="shared" si="65"/>
        <v>0.60106382978723405</v>
      </c>
      <c r="O191" s="132">
        <f>Data!AG160</f>
        <v>225</v>
      </c>
      <c r="P191" s="150">
        <f t="shared" si="66"/>
        <v>0.39893617021276595</v>
      </c>
      <c r="Q191" s="80">
        <f t="shared" si="46"/>
        <v>1236</v>
      </c>
    </row>
    <row r="192" spans="1:17" s="80" customFormat="1" ht="19" x14ac:dyDescent="0.35">
      <c r="B192" s="81"/>
      <c r="C192" s="132" t="s">
        <v>66</v>
      </c>
      <c r="D192" s="133">
        <v>11</v>
      </c>
      <c r="E192" s="134">
        <f>Data!H161</f>
        <v>1252</v>
      </c>
      <c r="F192" s="134">
        <f>Data!I161</f>
        <v>554</v>
      </c>
      <c r="G192" s="134">
        <f>Data!K161</f>
        <v>698</v>
      </c>
      <c r="H192" s="113">
        <f t="shared" si="63"/>
        <v>0.55750798722044725</v>
      </c>
      <c r="I192" s="134">
        <f>Data!M161</f>
        <v>30</v>
      </c>
      <c r="J192" s="113">
        <f t="shared" si="64"/>
        <v>2.3961661341853034E-2</v>
      </c>
      <c r="K192" s="134">
        <f>Data!P161</f>
        <v>12</v>
      </c>
      <c r="L192" s="136">
        <f>Data!S161</f>
        <v>656</v>
      </c>
      <c r="M192" s="132">
        <f>Data!Z161</f>
        <v>406</v>
      </c>
      <c r="N192" s="150">
        <f t="shared" si="65"/>
        <v>0.61890243902439024</v>
      </c>
      <c r="O192" s="132">
        <f>Data!AG161</f>
        <v>250</v>
      </c>
      <c r="P192" s="150">
        <f t="shared" si="66"/>
        <v>0.38109756097560976</v>
      </c>
      <c r="Q192" s="80">
        <f t="shared" si="46"/>
        <v>1252</v>
      </c>
    </row>
    <row r="193" spans="1:17" s="80" customFormat="1" ht="19" x14ac:dyDescent="0.35">
      <c r="B193" s="81"/>
      <c r="C193" s="132" t="s">
        <v>66</v>
      </c>
      <c r="D193" s="133">
        <v>12</v>
      </c>
      <c r="E193" s="134">
        <f>Data!H162</f>
        <v>1210</v>
      </c>
      <c r="F193" s="134">
        <f>Data!I162</f>
        <v>602</v>
      </c>
      <c r="G193" s="134">
        <f>Data!K162</f>
        <v>608</v>
      </c>
      <c r="H193" s="113">
        <f t="shared" si="63"/>
        <v>0.50247933884297524</v>
      </c>
      <c r="I193" s="134">
        <f>Data!M162</f>
        <v>25</v>
      </c>
      <c r="J193" s="113">
        <f t="shared" si="64"/>
        <v>2.0661157024793389E-2</v>
      </c>
      <c r="K193" s="134">
        <f>Data!P162</f>
        <v>32</v>
      </c>
      <c r="L193" s="136">
        <f>Data!S162</f>
        <v>551</v>
      </c>
      <c r="M193" s="132">
        <f>Data!Z162</f>
        <v>317</v>
      </c>
      <c r="N193" s="150">
        <f t="shared" si="65"/>
        <v>0.57531760435571688</v>
      </c>
      <c r="O193" s="132">
        <f>Data!AG162</f>
        <v>234</v>
      </c>
      <c r="P193" s="150">
        <f t="shared" si="66"/>
        <v>0.42468239564428312</v>
      </c>
      <c r="Q193" s="80">
        <f t="shared" si="46"/>
        <v>1210</v>
      </c>
    </row>
    <row r="194" spans="1:17" s="80" customFormat="1" ht="19" x14ac:dyDescent="0.35">
      <c r="B194" s="81"/>
      <c r="C194" s="132" t="s">
        <v>66</v>
      </c>
      <c r="D194" s="133">
        <v>13</v>
      </c>
      <c r="E194" s="134">
        <f>Data!H163</f>
        <v>1240</v>
      </c>
      <c r="F194" s="134">
        <f>Data!I163</f>
        <v>560</v>
      </c>
      <c r="G194" s="134">
        <f>Data!K163</f>
        <v>680</v>
      </c>
      <c r="H194" s="113">
        <f t="shared" si="63"/>
        <v>0.54838709677419351</v>
      </c>
      <c r="I194" s="134">
        <f>Data!M163</f>
        <v>40</v>
      </c>
      <c r="J194" s="113">
        <f t="shared" si="64"/>
        <v>3.2258064516129031E-2</v>
      </c>
      <c r="K194" s="134">
        <f>Data!P163</f>
        <v>23</v>
      </c>
      <c r="L194" s="136">
        <f>Data!S163</f>
        <v>617</v>
      </c>
      <c r="M194" s="132">
        <f>Data!Z163</f>
        <v>382</v>
      </c>
      <c r="N194" s="150">
        <f t="shared" si="65"/>
        <v>0.61912479740680715</v>
      </c>
      <c r="O194" s="132">
        <f>Data!AG163</f>
        <v>235</v>
      </c>
      <c r="P194" s="150">
        <f t="shared" si="66"/>
        <v>0.38087520259319285</v>
      </c>
      <c r="Q194" s="80">
        <f t="shared" si="46"/>
        <v>1240</v>
      </c>
    </row>
    <row r="195" spans="1:17" s="80" customFormat="1" ht="19" x14ac:dyDescent="0.35">
      <c r="B195" s="81"/>
      <c r="C195" s="132" t="s">
        <v>66</v>
      </c>
      <c r="D195" s="133">
        <v>14</v>
      </c>
      <c r="E195" s="134">
        <f>Data!H164</f>
        <v>1304</v>
      </c>
      <c r="F195" s="134">
        <f>Data!I164</f>
        <v>594</v>
      </c>
      <c r="G195" s="134">
        <f>Data!K164</f>
        <v>710</v>
      </c>
      <c r="H195" s="113">
        <f t="shared" si="63"/>
        <v>0.54447852760736193</v>
      </c>
      <c r="I195" s="134">
        <f>Data!M164</f>
        <v>44</v>
      </c>
      <c r="J195" s="113">
        <f t="shared" si="64"/>
        <v>3.3742331288343558E-2</v>
      </c>
      <c r="K195" s="134">
        <f>Data!P164</f>
        <v>17</v>
      </c>
      <c r="L195" s="136">
        <f>Data!S164</f>
        <v>649</v>
      </c>
      <c r="M195" s="132">
        <f>Data!Z164</f>
        <v>365</v>
      </c>
      <c r="N195" s="150">
        <f t="shared" si="65"/>
        <v>0.56240369799691836</v>
      </c>
      <c r="O195" s="132">
        <f>Data!AG164</f>
        <v>284</v>
      </c>
      <c r="P195" s="150">
        <f t="shared" si="66"/>
        <v>0.43759630200308164</v>
      </c>
      <c r="Q195" s="80">
        <f t="shared" si="46"/>
        <v>1304</v>
      </c>
    </row>
    <row r="196" spans="1:17" s="80" customFormat="1" ht="19" x14ac:dyDescent="0.35">
      <c r="B196" s="81"/>
      <c r="C196" s="132" t="s">
        <v>66</v>
      </c>
      <c r="D196" s="133">
        <v>15</v>
      </c>
      <c r="E196" s="134">
        <f>Data!H165</f>
        <v>1168</v>
      </c>
      <c r="F196" s="134">
        <f>Data!I165</f>
        <v>536</v>
      </c>
      <c r="G196" s="134">
        <f>Data!K165</f>
        <v>632</v>
      </c>
      <c r="H196" s="113">
        <f t="shared" si="63"/>
        <v>0.54109589041095896</v>
      </c>
      <c r="I196" s="134">
        <f>Data!M165</f>
        <v>39</v>
      </c>
      <c r="J196" s="113">
        <f t="shared" si="64"/>
        <v>3.3390410958904111E-2</v>
      </c>
      <c r="K196" s="134">
        <f>Data!P165</f>
        <v>9</v>
      </c>
      <c r="L196" s="136">
        <f>Data!S165</f>
        <v>584</v>
      </c>
      <c r="M196" s="132">
        <f>Data!Z165</f>
        <v>379</v>
      </c>
      <c r="N196" s="150">
        <f t="shared" si="65"/>
        <v>0.64897260273972601</v>
      </c>
      <c r="O196" s="132">
        <f>Data!AG165</f>
        <v>205</v>
      </c>
      <c r="P196" s="150">
        <f t="shared" si="66"/>
        <v>0.35102739726027399</v>
      </c>
      <c r="Q196" s="80">
        <f t="shared" si="46"/>
        <v>1168</v>
      </c>
    </row>
    <row r="197" spans="1:17" s="112" customFormat="1" ht="15" x14ac:dyDescent="0.2">
      <c r="A197" s="123">
        <v>2</v>
      </c>
      <c r="B197" s="124" t="s">
        <v>251</v>
      </c>
      <c r="C197" s="138" t="s">
        <v>137</v>
      </c>
      <c r="D197" s="139"/>
      <c r="E197" s="141">
        <f>SUM(E198:E201)</f>
        <v>902</v>
      </c>
      <c r="F197" s="141">
        <f>SUM(F198:F201)</f>
        <v>470</v>
      </c>
      <c r="G197" s="141">
        <f>SUM(G198:G201)</f>
        <v>432</v>
      </c>
      <c r="H197" s="142">
        <f t="shared" ref="H197:H207" si="67">G197/E197</f>
        <v>0.47893569844789358</v>
      </c>
      <c r="I197" s="145">
        <f>SUM(I198:I201)</f>
        <v>15</v>
      </c>
      <c r="J197" s="143">
        <f t="shared" ref="J197:J207" si="68">I197/E197</f>
        <v>1.662971175166297E-2</v>
      </c>
      <c r="K197" s="141">
        <f>SUM(K198:K201)</f>
        <v>32</v>
      </c>
      <c r="L197" s="144">
        <f>SUM(L198:L201)</f>
        <v>385</v>
      </c>
      <c r="M197" s="138">
        <f>SUM(M198:M201)</f>
        <v>231</v>
      </c>
      <c r="N197" s="151">
        <f>M197/$L197</f>
        <v>0.6</v>
      </c>
      <c r="O197" s="138">
        <f>SUM(O198:O201)</f>
        <v>154</v>
      </c>
      <c r="P197" s="151">
        <f>O197/$L197</f>
        <v>0.4</v>
      </c>
      <c r="Q197" s="112">
        <f t="shared" ref="Q197:Q260" si="69">IF(AND(NOT(ISBLANK($L197)),NOT(ISBLANK($D197))),$E197,0)</f>
        <v>0</v>
      </c>
    </row>
    <row r="198" spans="1:17" s="80" customFormat="1" ht="19" x14ac:dyDescent="0.35">
      <c r="B198" s="81"/>
      <c r="C198" s="132" t="s">
        <v>252</v>
      </c>
      <c r="D198" s="133">
        <v>1</v>
      </c>
      <c r="E198" s="134">
        <f>Data!H166</f>
        <v>227</v>
      </c>
      <c r="F198" s="134">
        <f>Data!I166</f>
        <v>101</v>
      </c>
      <c r="G198" s="134">
        <f>Data!K166</f>
        <v>126</v>
      </c>
      <c r="H198" s="113">
        <f t="shared" si="67"/>
        <v>0.55506607929515417</v>
      </c>
      <c r="I198" s="134">
        <f>Data!M166</f>
        <v>1</v>
      </c>
      <c r="J198" s="113">
        <f t="shared" si="68"/>
        <v>4.4052863436123352E-3</v>
      </c>
      <c r="K198" s="134">
        <f>Data!P166</f>
        <v>8</v>
      </c>
      <c r="L198" s="136">
        <f>Data!S166</f>
        <v>117</v>
      </c>
      <c r="M198" s="132">
        <f>Data!Z166</f>
        <v>79</v>
      </c>
      <c r="N198" s="150">
        <f>M198/L198</f>
        <v>0.67521367521367526</v>
      </c>
      <c r="O198" s="132">
        <f>Data!AG166</f>
        <v>38</v>
      </c>
      <c r="P198" s="150">
        <f>O198/L198</f>
        <v>0.3247863247863248</v>
      </c>
      <c r="Q198" s="80">
        <f t="shared" si="69"/>
        <v>227</v>
      </c>
    </row>
    <row r="199" spans="1:17" s="80" customFormat="1" ht="19" x14ac:dyDescent="0.35">
      <c r="B199" s="81"/>
      <c r="C199" s="132" t="s">
        <v>253</v>
      </c>
      <c r="D199" s="133">
        <v>2</v>
      </c>
      <c r="E199" s="134">
        <f>Data!H167</f>
        <v>141</v>
      </c>
      <c r="F199" s="134">
        <f>Data!I167</f>
        <v>66</v>
      </c>
      <c r="G199" s="134">
        <f>Data!K167</f>
        <v>75</v>
      </c>
      <c r="H199" s="113">
        <f t="shared" si="67"/>
        <v>0.53191489361702127</v>
      </c>
      <c r="I199" s="134">
        <f>Data!M167</f>
        <v>4</v>
      </c>
      <c r="J199" s="113">
        <f t="shared" si="68"/>
        <v>2.8368794326241134E-2</v>
      </c>
      <c r="K199" s="134">
        <f>Data!P167</f>
        <v>3</v>
      </c>
      <c r="L199" s="136">
        <f>Data!S167</f>
        <v>68</v>
      </c>
      <c r="M199" s="132">
        <f>Data!Z167</f>
        <v>24</v>
      </c>
      <c r="N199" s="150">
        <f>M199/L199</f>
        <v>0.35294117647058826</v>
      </c>
      <c r="O199" s="132">
        <f>Data!AG167</f>
        <v>44</v>
      </c>
      <c r="P199" s="150">
        <f>O199/L199</f>
        <v>0.6470588235294118</v>
      </c>
      <c r="Q199" s="80">
        <f t="shared" si="69"/>
        <v>141</v>
      </c>
    </row>
    <row r="200" spans="1:17" s="80" customFormat="1" ht="19" x14ac:dyDescent="0.35">
      <c r="B200" s="81"/>
      <c r="C200" s="132" t="s">
        <v>254</v>
      </c>
      <c r="D200" s="133">
        <v>3</v>
      </c>
      <c r="E200" s="134">
        <f>Data!H168</f>
        <v>280</v>
      </c>
      <c r="F200" s="134">
        <f>Data!I168</f>
        <v>166</v>
      </c>
      <c r="G200" s="134">
        <f>Data!K168</f>
        <v>114</v>
      </c>
      <c r="H200" s="113">
        <f t="shared" si="67"/>
        <v>0.40714285714285714</v>
      </c>
      <c r="I200" s="134">
        <f>Data!M168</f>
        <v>7</v>
      </c>
      <c r="J200" s="113">
        <f t="shared" si="68"/>
        <v>2.5000000000000001E-2</v>
      </c>
      <c r="K200" s="134">
        <f>Data!P168</f>
        <v>13</v>
      </c>
      <c r="L200" s="136">
        <f>Data!S168</f>
        <v>94</v>
      </c>
      <c r="M200" s="132">
        <f>Data!Z168</f>
        <v>56</v>
      </c>
      <c r="N200" s="150">
        <f>M200/L200</f>
        <v>0.5957446808510638</v>
      </c>
      <c r="O200" s="132">
        <f>Data!AG168</f>
        <v>38</v>
      </c>
      <c r="P200" s="150">
        <f>O200/L200</f>
        <v>0.40425531914893614</v>
      </c>
      <c r="Q200" s="80">
        <f t="shared" si="69"/>
        <v>280</v>
      </c>
    </row>
    <row r="201" spans="1:17" s="80" customFormat="1" ht="19" x14ac:dyDescent="0.35">
      <c r="B201" s="81"/>
      <c r="C201" s="132" t="s">
        <v>255</v>
      </c>
      <c r="D201" s="133">
        <v>4</v>
      </c>
      <c r="E201" s="134">
        <f>Data!H169</f>
        <v>254</v>
      </c>
      <c r="F201" s="134">
        <f>Data!I169</f>
        <v>137</v>
      </c>
      <c r="G201" s="134">
        <f>Data!K169</f>
        <v>117</v>
      </c>
      <c r="H201" s="113">
        <f t="shared" si="67"/>
        <v>0.46062992125984253</v>
      </c>
      <c r="I201" s="134">
        <f>Data!M169</f>
        <v>3</v>
      </c>
      <c r="J201" s="113">
        <f t="shared" si="68"/>
        <v>1.1811023622047244E-2</v>
      </c>
      <c r="K201" s="134">
        <f>Data!P169</f>
        <v>8</v>
      </c>
      <c r="L201" s="136">
        <f>Data!S169</f>
        <v>106</v>
      </c>
      <c r="M201" s="132">
        <f>Data!Z169</f>
        <v>72</v>
      </c>
      <c r="N201" s="150">
        <f>M201/L201</f>
        <v>0.67924528301886788</v>
      </c>
      <c r="O201" s="132">
        <f>Data!AG169</f>
        <v>34</v>
      </c>
      <c r="P201" s="150">
        <f>O201/L201</f>
        <v>0.32075471698113206</v>
      </c>
      <c r="Q201" s="80">
        <f t="shared" si="69"/>
        <v>254</v>
      </c>
    </row>
    <row r="202" spans="1:17" s="112" customFormat="1" ht="15" x14ac:dyDescent="0.2">
      <c r="A202" s="121">
        <v>1</v>
      </c>
      <c r="B202" s="122" t="s">
        <v>179</v>
      </c>
      <c r="C202" s="138" t="s">
        <v>117</v>
      </c>
      <c r="D202" s="139"/>
      <c r="E202" s="141">
        <f>SUM(E203:E207)</f>
        <v>2815</v>
      </c>
      <c r="F202" s="141">
        <f>SUM(F203:F207)</f>
        <v>1653</v>
      </c>
      <c r="G202" s="141">
        <f>SUM(G203:G207)</f>
        <v>1162</v>
      </c>
      <c r="H202" s="142">
        <f t="shared" si="67"/>
        <v>0.41278863232682061</v>
      </c>
      <c r="I202" s="145">
        <f>SUM(I203:I207)</f>
        <v>17</v>
      </c>
      <c r="J202" s="143">
        <f t="shared" si="68"/>
        <v>6.0390763765541741E-3</v>
      </c>
      <c r="K202" s="141">
        <f>SUM(K203:K207)</f>
        <v>30</v>
      </c>
      <c r="L202" s="144">
        <f>SUM(L203:L207)</f>
        <v>1115</v>
      </c>
      <c r="M202" s="138">
        <f>SUM(M203:M207)</f>
        <v>641</v>
      </c>
      <c r="N202" s="151">
        <f>M202/$L202</f>
        <v>0.57488789237668159</v>
      </c>
      <c r="O202" s="138">
        <f>SUM(O203:O207)</f>
        <v>474</v>
      </c>
      <c r="P202" s="151">
        <f>O202/$L202</f>
        <v>0.42511210762331836</v>
      </c>
      <c r="Q202" s="112">
        <f t="shared" si="69"/>
        <v>0</v>
      </c>
    </row>
    <row r="203" spans="1:17" s="80" customFormat="1" ht="19" x14ac:dyDescent="0.35">
      <c r="B203" s="81"/>
      <c r="C203" s="132" t="s">
        <v>256</v>
      </c>
      <c r="D203" s="133">
        <v>1</v>
      </c>
      <c r="E203" s="134">
        <f>Data!H170</f>
        <v>756</v>
      </c>
      <c r="F203" s="134">
        <f>Data!I170</f>
        <v>479</v>
      </c>
      <c r="G203" s="134">
        <f>Data!K170</f>
        <v>277</v>
      </c>
      <c r="H203" s="113">
        <f t="shared" si="67"/>
        <v>0.3664021164021164</v>
      </c>
      <c r="I203" s="134">
        <f>Data!M170</f>
        <v>5</v>
      </c>
      <c r="J203" s="113">
        <f t="shared" si="68"/>
        <v>6.6137566137566134E-3</v>
      </c>
      <c r="K203" s="134">
        <f>Data!P170</f>
        <v>14</v>
      </c>
      <c r="L203" s="136">
        <f>Data!S170</f>
        <v>258</v>
      </c>
      <c r="M203" s="132">
        <f>Data!Z170</f>
        <v>125</v>
      </c>
      <c r="N203" s="150">
        <f>M203/L203</f>
        <v>0.48449612403100772</v>
      </c>
      <c r="O203" s="132">
        <f>Data!AG170</f>
        <v>133</v>
      </c>
      <c r="P203" s="150">
        <f>O203/L203</f>
        <v>0.51550387596899228</v>
      </c>
      <c r="Q203" s="80">
        <f t="shared" si="69"/>
        <v>756</v>
      </c>
    </row>
    <row r="204" spans="1:17" s="80" customFormat="1" ht="19" x14ac:dyDescent="0.35">
      <c r="B204" s="81"/>
      <c r="C204" s="132" t="s">
        <v>257</v>
      </c>
      <c r="D204" s="133">
        <v>2</v>
      </c>
      <c r="E204" s="134">
        <f>Data!H171</f>
        <v>1286</v>
      </c>
      <c r="F204" s="134">
        <f>Data!I171</f>
        <v>799</v>
      </c>
      <c r="G204" s="134">
        <f>Data!K171</f>
        <v>487</v>
      </c>
      <c r="H204" s="113">
        <f t="shared" si="67"/>
        <v>0.37869362363919129</v>
      </c>
      <c r="I204" s="134">
        <f>Data!M171</f>
        <v>11</v>
      </c>
      <c r="J204" s="113">
        <f t="shared" si="68"/>
        <v>8.553654743390357E-3</v>
      </c>
      <c r="K204" s="134">
        <f>Data!P171</f>
        <v>8</v>
      </c>
      <c r="L204" s="136">
        <f>Data!S171</f>
        <v>468</v>
      </c>
      <c r="M204" s="132">
        <f>Data!Z171</f>
        <v>257</v>
      </c>
      <c r="N204" s="150">
        <f>M204/L204</f>
        <v>0.54914529914529919</v>
      </c>
      <c r="O204" s="132">
        <f>Data!AG171</f>
        <v>211</v>
      </c>
      <c r="P204" s="150">
        <f>O204/L204</f>
        <v>0.45085470085470086</v>
      </c>
      <c r="Q204" s="80">
        <f t="shared" si="69"/>
        <v>1286</v>
      </c>
    </row>
    <row r="205" spans="1:17" s="80" customFormat="1" ht="19" x14ac:dyDescent="0.35">
      <c r="B205" s="81"/>
      <c r="C205" s="132" t="s">
        <v>258</v>
      </c>
      <c r="D205" s="133">
        <v>3</v>
      </c>
      <c r="E205" s="134">
        <f>Data!H172</f>
        <v>83</v>
      </c>
      <c r="F205" s="134">
        <f>Data!I172</f>
        <v>33</v>
      </c>
      <c r="G205" s="134">
        <f>Data!K172</f>
        <v>50</v>
      </c>
      <c r="H205" s="113">
        <f t="shared" si="67"/>
        <v>0.60240963855421692</v>
      </c>
      <c r="I205" s="134">
        <f>Data!M172</f>
        <v>0</v>
      </c>
      <c r="J205" s="113">
        <f t="shared" si="68"/>
        <v>0</v>
      </c>
      <c r="K205" s="134">
        <f>Data!P172</f>
        <v>3</v>
      </c>
      <c r="L205" s="136">
        <f>Data!S172</f>
        <v>47</v>
      </c>
      <c r="M205" s="132">
        <f>Data!Z172</f>
        <v>36</v>
      </c>
      <c r="N205" s="150">
        <f>M205/L205</f>
        <v>0.76595744680851063</v>
      </c>
      <c r="O205" s="132">
        <f>Data!AG172</f>
        <v>11</v>
      </c>
      <c r="P205" s="150">
        <f>O205/L205</f>
        <v>0.23404255319148937</v>
      </c>
      <c r="Q205" s="80">
        <f t="shared" si="69"/>
        <v>83</v>
      </c>
    </row>
    <row r="206" spans="1:17" s="80" customFormat="1" ht="19" x14ac:dyDescent="0.35">
      <c r="B206" s="81"/>
      <c r="C206" s="132" t="s">
        <v>259</v>
      </c>
      <c r="D206" s="133">
        <v>4</v>
      </c>
      <c r="E206" s="134">
        <f>Data!H173</f>
        <v>227</v>
      </c>
      <c r="F206" s="134">
        <f>Data!I173</f>
        <v>92</v>
      </c>
      <c r="G206" s="134">
        <f>Data!K173</f>
        <v>135</v>
      </c>
      <c r="H206" s="113">
        <f t="shared" si="67"/>
        <v>0.59471365638766516</v>
      </c>
      <c r="I206" s="134">
        <f>Data!M173</f>
        <v>0</v>
      </c>
      <c r="J206" s="113">
        <f t="shared" si="68"/>
        <v>0</v>
      </c>
      <c r="K206" s="134">
        <f>Data!P173</f>
        <v>2</v>
      </c>
      <c r="L206" s="136">
        <f>Data!S173</f>
        <v>133</v>
      </c>
      <c r="M206" s="132">
        <f>Data!Z173</f>
        <v>86</v>
      </c>
      <c r="N206" s="150">
        <f>M206/L206</f>
        <v>0.64661654135338342</v>
      </c>
      <c r="O206" s="132">
        <f>Data!AG173</f>
        <v>47</v>
      </c>
      <c r="P206" s="150">
        <f>O206/L206</f>
        <v>0.35338345864661652</v>
      </c>
      <c r="Q206" s="80">
        <f t="shared" si="69"/>
        <v>227</v>
      </c>
    </row>
    <row r="207" spans="1:17" s="80" customFormat="1" ht="19" x14ac:dyDescent="0.35">
      <c r="B207" s="81"/>
      <c r="C207" s="132" t="s">
        <v>260</v>
      </c>
      <c r="D207" s="133">
        <v>5</v>
      </c>
      <c r="E207" s="134">
        <f>Data!H174</f>
        <v>463</v>
      </c>
      <c r="F207" s="134">
        <f>Data!I174</f>
        <v>250</v>
      </c>
      <c r="G207" s="134">
        <f>Data!K174</f>
        <v>213</v>
      </c>
      <c r="H207" s="113">
        <f t="shared" si="67"/>
        <v>0.46004319654427644</v>
      </c>
      <c r="I207" s="134">
        <f>Data!M174</f>
        <v>1</v>
      </c>
      <c r="J207" s="113">
        <f t="shared" si="68"/>
        <v>2.1598272138228943E-3</v>
      </c>
      <c r="K207" s="134">
        <f>Data!P174</f>
        <v>3</v>
      </c>
      <c r="L207" s="136">
        <f>Data!S174</f>
        <v>209</v>
      </c>
      <c r="M207" s="132">
        <f>Data!Z174</f>
        <v>137</v>
      </c>
      <c r="N207" s="150">
        <f>M207/L207</f>
        <v>0.65550239234449759</v>
      </c>
      <c r="O207" s="132">
        <f>Data!AG174</f>
        <v>72</v>
      </c>
      <c r="P207" s="150">
        <f>O207/L207</f>
        <v>0.34449760765550241</v>
      </c>
      <c r="Q207" s="80">
        <f t="shared" si="69"/>
        <v>463</v>
      </c>
    </row>
    <row r="208" spans="1:17" s="112" customFormat="1" ht="15" x14ac:dyDescent="0.2">
      <c r="A208" s="123">
        <v>2</v>
      </c>
      <c r="B208" s="124" t="s">
        <v>251</v>
      </c>
      <c r="C208" s="138" t="s">
        <v>138</v>
      </c>
      <c r="D208" s="139"/>
      <c r="E208" s="141">
        <f>SUM(E209)</f>
        <v>426</v>
      </c>
      <c r="F208" s="141">
        <f>SUM(F209)</f>
        <v>72</v>
      </c>
      <c r="G208" s="141">
        <f>SUM(G209)</f>
        <v>354</v>
      </c>
      <c r="H208" s="142">
        <f t="shared" ref="H208:H214" si="70">G208/E208</f>
        <v>0.83098591549295775</v>
      </c>
      <c r="I208" s="145">
        <f>SUM(I209)</f>
        <v>0</v>
      </c>
      <c r="J208" s="143">
        <f t="shared" ref="J208:J214" si="71">I208/E208</f>
        <v>0</v>
      </c>
      <c r="K208" s="141">
        <f>SUM(K209)</f>
        <v>5</v>
      </c>
      <c r="L208" s="144">
        <f>SUM(L209)</f>
        <v>349</v>
      </c>
      <c r="M208" s="138">
        <f>SUM(M209)</f>
        <v>80</v>
      </c>
      <c r="N208" s="151">
        <f>M208/$L208</f>
        <v>0.22922636103151864</v>
      </c>
      <c r="O208" s="138">
        <f>SUM(O209)</f>
        <v>269</v>
      </c>
      <c r="P208" s="151">
        <f>O208/$L208</f>
        <v>0.77077363896848139</v>
      </c>
      <c r="Q208" s="112">
        <f t="shared" si="69"/>
        <v>0</v>
      </c>
    </row>
    <row r="209" spans="1:17" s="80" customFormat="1" ht="19" x14ac:dyDescent="0.35">
      <c r="B209" s="81"/>
      <c r="C209" s="132" t="s">
        <v>261</v>
      </c>
      <c r="D209" s="133">
        <v>1</v>
      </c>
      <c r="E209" s="134">
        <f>Data!H175</f>
        <v>426</v>
      </c>
      <c r="F209" s="134">
        <f>Data!I175</f>
        <v>72</v>
      </c>
      <c r="G209" s="134">
        <f>Data!K175</f>
        <v>354</v>
      </c>
      <c r="H209" s="113">
        <f t="shared" si="70"/>
        <v>0.83098591549295775</v>
      </c>
      <c r="I209" s="134">
        <f>Data!M175</f>
        <v>0</v>
      </c>
      <c r="J209" s="113">
        <f t="shared" si="71"/>
        <v>0</v>
      </c>
      <c r="K209" s="134">
        <f>Data!P175</f>
        <v>5</v>
      </c>
      <c r="L209" s="136">
        <f>Data!S175</f>
        <v>349</v>
      </c>
      <c r="M209" s="132">
        <f>Data!Z175</f>
        <v>80</v>
      </c>
      <c r="N209" s="150">
        <f>M209/L209</f>
        <v>0.22922636103151864</v>
      </c>
      <c r="O209" s="132">
        <f>Data!AG175</f>
        <v>269</v>
      </c>
      <c r="P209" s="150">
        <f>O209/L209</f>
        <v>0.77077363896848139</v>
      </c>
      <c r="Q209" s="80">
        <f t="shared" si="69"/>
        <v>426</v>
      </c>
    </row>
    <row r="210" spans="1:17" s="112" customFormat="1" ht="15" x14ac:dyDescent="0.2">
      <c r="A210" s="121">
        <v>1</v>
      </c>
      <c r="B210" s="122" t="s">
        <v>179</v>
      </c>
      <c r="C210" s="138" t="s">
        <v>128</v>
      </c>
      <c r="D210" s="139"/>
      <c r="E210" s="141">
        <f>SUM(E211:E212)</f>
        <v>487</v>
      </c>
      <c r="F210" s="141">
        <f>SUM(F211:F212)</f>
        <v>166</v>
      </c>
      <c r="G210" s="141">
        <f>SUM(G211:G212)</f>
        <v>321</v>
      </c>
      <c r="H210" s="142">
        <f t="shared" si="70"/>
        <v>0.65913757700205344</v>
      </c>
      <c r="I210" s="145">
        <f>SUM(I211:I212)</f>
        <v>6</v>
      </c>
      <c r="J210" s="143">
        <f t="shared" si="71"/>
        <v>1.2320328542094456E-2</v>
      </c>
      <c r="K210" s="141">
        <f>SUM(K211:K212)</f>
        <v>4</v>
      </c>
      <c r="L210" s="144">
        <f>SUM(L211:L212)</f>
        <v>311</v>
      </c>
      <c r="M210" s="138">
        <f>SUM(M211:M212)</f>
        <v>110</v>
      </c>
      <c r="N210" s="151">
        <f>M210/$L210</f>
        <v>0.3536977491961415</v>
      </c>
      <c r="O210" s="138">
        <f>SUM(O211:O212)</f>
        <v>201</v>
      </c>
      <c r="P210" s="151">
        <f>O210/$L210</f>
        <v>0.6463022508038585</v>
      </c>
      <c r="Q210" s="112">
        <f t="shared" si="69"/>
        <v>0</v>
      </c>
    </row>
    <row r="211" spans="1:17" s="80" customFormat="1" ht="19" x14ac:dyDescent="0.35">
      <c r="B211" s="81"/>
      <c r="C211" s="132" t="s">
        <v>70</v>
      </c>
      <c r="D211" s="133">
        <v>1</v>
      </c>
      <c r="E211" s="134">
        <f>Data!H176</f>
        <v>313</v>
      </c>
      <c r="F211" s="134">
        <f>Data!I176</f>
        <v>111</v>
      </c>
      <c r="G211" s="134">
        <f>Data!K176</f>
        <v>202</v>
      </c>
      <c r="H211" s="113">
        <f t="shared" si="70"/>
        <v>0.64536741214057503</v>
      </c>
      <c r="I211" s="134">
        <f>Data!M176</f>
        <v>1</v>
      </c>
      <c r="J211" s="113">
        <f t="shared" si="71"/>
        <v>3.1948881789137379E-3</v>
      </c>
      <c r="K211" s="134">
        <f>Data!P176</f>
        <v>4</v>
      </c>
      <c r="L211" s="136">
        <f>Data!S176</f>
        <v>197</v>
      </c>
      <c r="M211" s="132">
        <f>Data!Z176</f>
        <v>67</v>
      </c>
      <c r="N211" s="150">
        <f>M211/L211</f>
        <v>0.34010152284263961</v>
      </c>
      <c r="O211" s="132">
        <f>Data!AG176</f>
        <v>130</v>
      </c>
      <c r="P211" s="150">
        <f>O211/L211</f>
        <v>0.65989847715736039</v>
      </c>
      <c r="Q211" s="80">
        <f t="shared" si="69"/>
        <v>313</v>
      </c>
    </row>
    <row r="212" spans="1:17" s="80" customFormat="1" ht="19" x14ac:dyDescent="0.35">
      <c r="B212" s="81"/>
      <c r="C212" s="132" t="s">
        <v>262</v>
      </c>
      <c r="D212" s="133">
        <v>2</v>
      </c>
      <c r="E212" s="134">
        <f>Data!H177</f>
        <v>174</v>
      </c>
      <c r="F212" s="134">
        <f>Data!I177</f>
        <v>55</v>
      </c>
      <c r="G212" s="134">
        <f>Data!K177</f>
        <v>119</v>
      </c>
      <c r="H212" s="113">
        <f t="shared" si="70"/>
        <v>0.68390804597701149</v>
      </c>
      <c r="I212" s="134">
        <f>Data!M177</f>
        <v>5</v>
      </c>
      <c r="J212" s="113">
        <f t="shared" si="71"/>
        <v>2.8735632183908046E-2</v>
      </c>
      <c r="K212" s="134">
        <f>Data!P177</f>
        <v>0</v>
      </c>
      <c r="L212" s="136">
        <f>Data!S177</f>
        <v>114</v>
      </c>
      <c r="M212" s="132">
        <f>Data!Z177</f>
        <v>43</v>
      </c>
      <c r="N212" s="150">
        <f>M212/L212</f>
        <v>0.37719298245614036</v>
      </c>
      <c r="O212" s="132">
        <f>Data!AG177</f>
        <v>71</v>
      </c>
      <c r="P212" s="150">
        <f>O212/L212</f>
        <v>0.6228070175438597</v>
      </c>
      <c r="Q212" s="80">
        <f t="shared" si="69"/>
        <v>174</v>
      </c>
    </row>
    <row r="213" spans="1:17" s="112" customFormat="1" ht="15" x14ac:dyDescent="0.2">
      <c r="A213" s="123">
        <v>2</v>
      </c>
      <c r="B213" s="124" t="s">
        <v>251</v>
      </c>
      <c r="C213" s="138" t="s">
        <v>139</v>
      </c>
      <c r="D213" s="139"/>
      <c r="E213" s="141">
        <f>SUM(E214:E216)</f>
        <v>685</v>
      </c>
      <c r="F213" s="141">
        <f>SUM(F214:F216)</f>
        <v>259</v>
      </c>
      <c r="G213" s="141">
        <f>SUM(G214:G216)</f>
        <v>426</v>
      </c>
      <c r="H213" s="142">
        <f t="shared" si="70"/>
        <v>0.62189781021897805</v>
      </c>
      <c r="I213" s="145">
        <f>SUM(I214:I216)</f>
        <v>11</v>
      </c>
      <c r="J213" s="143">
        <f t="shared" si="71"/>
        <v>1.6058394160583942E-2</v>
      </c>
      <c r="K213" s="141">
        <f>SUM(K214:K216)</f>
        <v>22</v>
      </c>
      <c r="L213" s="144">
        <f>SUM(L214:L216)</f>
        <v>393</v>
      </c>
      <c r="M213" s="138">
        <f>SUM(M214:M216)</f>
        <v>223</v>
      </c>
      <c r="N213" s="151">
        <f>M213/$L213</f>
        <v>0.56743002544529264</v>
      </c>
      <c r="O213" s="138">
        <f>SUM(O214:O216)</f>
        <v>170</v>
      </c>
      <c r="P213" s="151">
        <f>O213/$L213</f>
        <v>0.43256997455470736</v>
      </c>
      <c r="Q213" s="112">
        <f t="shared" si="69"/>
        <v>0</v>
      </c>
    </row>
    <row r="214" spans="1:17" s="80" customFormat="1" ht="19" x14ac:dyDescent="0.35">
      <c r="B214" s="81"/>
      <c r="C214" s="132" t="s">
        <v>263</v>
      </c>
      <c r="D214" s="133">
        <v>1</v>
      </c>
      <c r="E214" s="134">
        <f>Data!H178</f>
        <v>237</v>
      </c>
      <c r="F214" s="134">
        <f>Data!I178</f>
        <v>47</v>
      </c>
      <c r="G214" s="134">
        <f>Data!K178</f>
        <v>190</v>
      </c>
      <c r="H214" s="113">
        <f t="shared" si="70"/>
        <v>0.80168776371308015</v>
      </c>
      <c r="I214" s="134">
        <f>Data!M178</f>
        <v>4</v>
      </c>
      <c r="J214" s="113">
        <f t="shared" si="71"/>
        <v>1.6877637130801686E-2</v>
      </c>
      <c r="K214" s="134">
        <f>Data!P178</f>
        <v>9</v>
      </c>
      <c r="L214" s="136">
        <f>Data!S178</f>
        <v>177</v>
      </c>
      <c r="M214" s="132">
        <f>Data!Z178</f>
        <v>114</v>
      </c>
      <c r="N214" s="150">
        <f>M214/L214</f>
        <v>0.64406779661016944</v>
      </c>
      <c r="O214" s="132">
        <f>Data!AG178</f>
        <v>63</v>
      </c>
      <c r="P214" s="150">
        <f>O214/L214</f>
        <v>0.3559322033898305</v>
      </c>
      <c r="Q214" s="80">
        <f t="shared" si="69"/>
        <v>237</v>
      </c>
    </row>
    <row r="215" spans="1:17" s="80" customFormat="1" ht="19" x14ac:dyDescent="0.35">
      <c r="B215" s="81"/>
      <c r="C215" s="132" t="s">
        <v>264</v>
      </c>
      <c r="D215" s="133">
        <v>2</v>
      </c>
      <c r="E215" s="134">
        <f>Data!H179</f>
        <v>269</v>
      </c>
      <c r="F215" s="134">
        <f>Data!I179</f>
        <v>112</v>
      </c>
      <c r="G215" s="134">
        <f>Data!K179</f>
        <v>157</v>
      </c>
      <c r="H215" s="113">
        <f t="shared" ref="H215:H222" si="72">G215/E215</f>
        <v>0.58364312267657992</v>
      </c>
      <c r="I215" s="134">
        <f>Data!M179</f>
        <v>7</v>
      </c>
      <c r="J215" s="113">
        <f t="shared" ref="J215:J222" si="73">I215/E215</f>
        <v>2.6022304832713755E-2</v>
      </c>
      <c r="K215" s="134">
        <f>Data!P179</f>
        <v>11</v>
      </c>
      <c r="L215" s="136">
        <f>Data!S179</f>
        <v>139</v>
      </c>
      <c r="M215" s="132">
        <f>Data!Z179</f>
        <v>76</v>
      </c>
      <c r="N215" s="150">
        <f>M215/L215</f>
        <v>0.5467625899280576</v>
      </c>
      <c r="O215" s="132">
        <f>Data!AG179</f>
        <v>63</v>
      </c>
      <c r="P215" s="150">
        <f>O215/L215</f>
        <v>0.45323741007194246</v>
      </c>
      <c r="Q215" s="80">
        <f t="shared" si="69"/>
        <v>269</v>
      </c>
    </row>
    <row r="216" spans="1:17" s="80" customFormat="1" ht="19" x14ac:dyDescent="0.35">
      <c r="B216" s="81"/>
      <c r="C216" s="132" t="s">
        <v>265</v>
      </c>
      <c r="D216" s="133">
        <v>3</v>
      </c>
      <c r="E216" s="134">
        <f>Data!H180</f>
        <v>179</v>
      </c>
      <c r="F216" s="134">
        <f>Data!I180</f>
        <v>100</v>
      </c>
      <c r="G216" s="134">
        <f>Data!K180</f>
        <v>79</v>
      </c>
      <c r="H216" s="113">
        <f t="shared" si="72"/>
        <v>0.44134078212290501</v>
      </c>
      <c r="I216" s="134">
        <f>Data!M180</f>
        <v>0</v>
      </c>
      <c r="J216" s="113">
        <f t="shared" si="73"/>
        <v>0</v>
      </c>
      <c r="K216" s="134">
        <f>Data!P180</f>
        <v>2</v>
      </c>
      <c r="L216" s="136">
        <f>Data!S180</f>
        <v>77</v>
      </c>
      <c r="M216" s="132">
        <f>Data!Z180</f>
        <v>33</v>
      </c>
      <c r="N216" s="150">
        <f>M216/L216</f>
        <v>0.42857142857142855</v>
      </c>
      <c r="O216" s="132">
        <f>Data!AG180</f>
        <v>44</v>
      </c>
      <c r="P216" s="150">
        <f>O216/L216</f>
        <v>0.5714285714285714</v>
      </c>
      <c r="Q216" s="80">
        <f t="shared" si="69"/>
        <v>179</v>
      </c>
    </row>
    <row r="217" spans="1:17" s="112" customFormat="1" ht="15" x14ac:dyDescent="0.2">
      <c r="A217" s="123">
        <v>2</v>
      </c>
      <c r="B217" s="124" t="s">
        <v>251</v>
      </c>
      <c r="C217" s="138" t="s">
        <v>140</v>
      </c>
      <c r="D217" s="139"/>
      <c r="E217" s="141">
        <f>SUM(E218:E220)</f>
        <v>1986</v>
      </c>
      <c r="F217" s="141">
        <f>SUM(F218:F220)</f>
        <v>637</v>
      </c>
      <c r="G217" s="141">
        <f>SUM(G218:G220)</f>
        <v>1349</v>
      </c>
      <c r="H217" s="142">
        <f t="shared" si="72"/>
        <v>0.67925478348439072</v>
      </c>
      <c r="I217" s="145">
        <f>SUM(I218:I220)</f>
        <v>5</v>
      </c>
      <c r="J217" s="143">
        <f t="shared" si="73"/>
        <v>2.5176233635448137E-3</v>
      </c>
      <c r="K217" s="141">
        <f>SUM(K218:K220)</f>
        <v>33</v>
      </c>
      <c r="L217" s="144">
        <f>SUM(L218:L220)</f>
        <v>1311</v>
      </c>
      <c r="M217" s="138">
        <f>SUM(M218:M220)</f>
        <v>811</v>
      </c>
      <c r="N217" s="151">
        <f>M217/$L217</f>
        <v>0.61861174675819985</v>
      </c>
      <c r="O217" s="138">
        <f>SUM(O218:O220)</f>
        <v>500</v>
      </c>
      <c r="P217" s="151">
        <f>O217/$L217</f>
        <v>0.38138825324180015</v>
      </c>
      <c r="Q217" s="112">
        <f t="shared" si="69"/>
        <v>0</v>
      </c>
    </row>
    <row r="218" spans="1:17" s="80" customFormat="1" ht="19" x14ac:dyDescent="0.35">
      <c r="B218" s="81"/>
      <c r="C218" s="132" t="s">
        <v>266</v>
      </c>
      <c r="D218" s="133">
        <v>1</v>
      </c>
      <c r="E218" s="134">
        <f>Data!H181</f>
        <v>978</v>
      </c>
      <c r="F218" s="134">
        <f>Data!I181</f>
        <v>282</v>
      </c>
      <c r="G218" s="134">
        <f>Data!K181</f>
        <v>696</v>
      </c>
      <c r="H218" s="113">
        <f t="shared" si="72"/>
        <v>0.71165644171779141</v>
      </c>
      <c r="I218" s="134">
        <f>Data!M181</f>
        <v>0</v>
      </c>
      <c r="J218" s="113">
        <f t="shared" si="73"/>
        <v>0</v>
      </c>
      <c r="K218" s="134">
        <f>Data!P181</f>
        <v>20</v>
      </c>
      <c r="L218" s="136">
        <f>Data!S181</f>
        <v>676</v>
      </c>
      <c r="M218" s="132">
        <f>Data!Z181</f>
        <v>424</v>
      </c>
      <c r="N218" s="165">
        <f>M218/L218</f>
        <v>0.62721893491124259</v>
      </c>
      <c r="O218" s="132">
        <f>Data!AG181</f>
        <v>252</v>
      </c>
      <c r="P218" s="150">
        <f>O218/L218</f>
        <v>0.37278106508875741</v>
      </c>
      <c r="Q218" s="80">
        <f t="shared" si="69"/>
        <v>978</v>
      </c>
    </row>
    <row r="219" spans="1:17" s="80" customFormat="1" ht="19" x14ac:dyDescent="0.35">
      <c r="B219" s="81"/>
      <c r="C219" s="132" t="s">
        <v>267</v>
      </c>
      <c r="D219" s="133">
        <v>2</v>
      </c>
      <c r="E219" s="134">
        <f>Data!H182</f>
        <v>643</v>
      </c>
      <c r="F219" s="134">
        <f>Data!I182</f>
        <v>242</v>
      </c>
      <c r="G219" s="134">
        <f>Data!K182</f>
        <v>401</v>
      </c>
      <c r="H219" s="113">
        <f t="shared" si="72"/>
        <v>0.62363919129082424</v>
      </c>
      <c r="I219" s="134">
        <f>Data!M182</f>
        <v>2</v>
      </c>
      <c r="J219" s="113">
        <f t="shared" si="73"/>
        <v>3.1104199066874028E-3</v>
      </c>
      <c r="K219" s="134">
        <f>Data!P182</f>
        <v>5</v>
      </c>
      <c r="L219" s="136">
        <f>Data!S182</f>
        <v>394</v>
      </c>
      <c r="M219" s="132">
        <f>Data!Z182</f>
        <v>241</v>
      </c>
      <c r="N219" s="165">
        <f>M219/L219</f>
        <v>0.6116751269035533</v>
      </c>
      <c r="O219" s="132">
        <f>Data!AG182</f>
        <v>153</v>
      </c>
      <c r="P219" s="150">
        <f>O219/L219</f>
        <v>0.3883248730964467</v>
      </c>
      <c r="Q219" s="80">
        <f t="shared" si="69"/>
        <v>643</v>
      </c>
    </row>
    <row r="220" spans="1:17" s="80" customFormat="1" ht="19" x14ac:dyDescent="0.35">
      <c r="B220" s="81"/>
      <c r="C220" s="132" t="s">
        <v>268</v>
      </c>
      <c r="D220" s="133">
        <v>3</v>
      </c>
      <c r="E220" s="134">
        <f>Data!H183</f>
        <v>365</v>
      </c>
      <c r="F220" s="134">
        <f>Data!I183</f>
        <v>113</v>
      </c>
      <c r="G220" s="134">
        <f>Data!K183</f>
        <v>252</v>
      </c>
      <c r="H220" s="113">
        <f t="shared" si="72"/>
        <v>0.69041095890410964</v>
      </c>
      <c r="I220" s="134">
        <f>Data!M183</f>
        <v>3</v>
      </c>
      <c r="J220" s="113">
        <f t="shared" si="73"/>
        <v>8.21917808219178E-3</v>
      </c>
      <c r="K220" s="134">
        <f>Data!P183</f>
        <v>8</v>
      </c>
      <c r="L220" s="136">
        <f>Data!S183</f>
        <v>241</v>
      </c>
      <c r="M220" s="132">
        <f>Data!Z183</f>
        <v>146</v>
      </c>
      <c r="N220" s="165">
        <f>M220/L220</f>
        <v>0.60580912863070535</v>
      </c>
      <c r="O220" s="132">
        <f>Data!AG183</f>
        <v>95</v>
      </c>
      <c r="P220" s="150">
        <f>O220/L220</f>
        <v>0.39419087136929459</v>
      </c>
      <c r="Q220" s="80">
        <f t="shared" si="69"/>
        <v>365</v>
      </c>
    </row>
    <row r="221" spans="1:17" s="112" customFormat="1" ht="15" x14ac:dyDescent="0.2">
      <c r="A221" s="121">
        <v>3</v>
      </c>
      <c r="B221" s="122" t="s">
        <v>184</v>
      </c>
      <c r="C221" s="138" t="s">
        <v>110</v>
      </c>
      <c r="D221" s="139"/>
      <c r="E221" s="141">
        <f>SUM(E222:E229)</f>
        <v>4637</v>
      </c>
      <c r="F221" s="141">
        <f>SUM(F222:F229)</f>
        <v>2479</v>
      </c>
      <c r="G221" s="141">
        <f>SUM(G222:G229)</f>
        <v>2158</v>
      </c>
      <c r="H221" s="142">
        <f t="shared" si="72"/>
        <v>0.46538710373086045</v>
      </c>
      <c r="I221" s="145">
        <f>SUM(I222:I229)</f>
        <v>70</v>
      </c>
      <c r="J221" s="143">
        <f t="shared" si="73"/>
        <v>1.5095967220185465E-2</v>
      </c>
      <c r="K221" s="141">
        <f>SUM(K222:K229)</f>
        <v>75</v>
      </c>
      <c r="L221" s="144">
        <f>SUM(L222:L229)</f>
        <v>2013</v>
      </c>
      <c r="M221" s="138">
        <f>SUM(M222:M229)</f>
        <v>949</v>
      </c>
      <c r="N221" s="151">
        <f>M221/$L221</f>
        <v>0.47143566815697963</v>
      </c>
      <c r="O221" s="138">
        <f>SUM(O222:O229)</f>
        <v>1064</v>
      </c>
      <c r="P221" s="151">
        <f>O221/$L221</f>
        <v>0.52856433184302032</v>
      </c>
      <c r="Q221" s="112">
        <f t="shared" si="69"/>
        <v>0</v>
      </c>
    </row>
    <row r="222" spans="1:17" s="80" customFormat="1" ht="19" x14ac:dyDescent="0.35">
      <c r="B222" s="81"/>
      <c r="C222" s="132" t="s">
        <v>269</v>
      </c>
      <c r="D222" s="133">
        <v>1</v>
      </c>
      <c r="E222" s="134">
        <f>Data!H184</f>
        <v>1091</v>
      </c>
      <c r="F222" s="134">
        <f>Data!I184</f>
        <v>523</v>
      </c>
      <c r="G222" s="134">
        <f>Data!K184</f>
        <v>568</v>
      </c>
      <c r="H222" s="113">
        <f t="shared" si="72"/>
        <v>0.52062328139321723</v>
      </c>
      <c r="I222" s="134">
        <f>Data!M184</f>
        <v>18</v>
      </c>
      <c r="J222" s="113">
        <f t="shared" si="73"/>
        <v>1.6498625114573784E-2</v>
      </c>
      <c r="K222" s="134">
        <f>Data!P184</f>
        <v>25</v>
      </c>
      <c r="L222" s="136">
        <f>Data!S184</f>
        <v>525</v>
      </c>
      <c r="M222" s="132">
        <f>Data!Z184</f>
        <v>280</v>
      </c>
      <c r="N222" s="150">
        <f>M222/L222</f>
        <v>0.53333333333333333</v>
      </c>
      <c r="O222" s="132">
        <f>Data!AG184</f>
        <v>245</v>
      </c>
      <c r="P222" s="150">
        <f>O222/L222</f>
        <v>0.46666666666666667</v>
      </c>
      <c r="Q222" s="80">
        <f t="shared" si="69"/>
        <v>1091</v>
      </c>
    </row>
    <row r="223" spans="1:17" s="80" customFormat="1" ht="19" x14ac:dyDescent="0.35">
      <c r="B223" s="81"/>
      <c r="C223" s="132" t="s">
        <v>270</v>
      </c>
      <c r="D223" s="133">
        <v>2</v>
      </c>
      <c r="E223" s="134">
        <f>Data!H185</f>
        <v>513</v>
      </c>
      <c r="F223" s="134">
        <f>Data!I185</f>
        <v>279</v>
      </c>
      <c r="G223" s="134">
        <f>Data!K185</f>
        <v>234</v>
      </c>
      <c r="H223" s="113">
        <f t="shared" ref="H223:H229" si="74">G223/E223</f>
        <v>0.45614035087719296</v>
      </c>
      <c r="I223" s="134">
        <f>Data!M185</f>
        <v>10</v>
      </c>
      <c r="J223" s="113">
        <f t="shared" ref="J223:J229" si="75">I223/E223</f>
        <v>1.9493177387914229E-2</v>
      </c>
      <c r="K223" s="134">
        <f>Data!P185</f>
        <v>5</v>
      </c>
      <c r="L223" s="136">
        <f>Data!S185</f>
        <v>219</v>
      </c>
      <c r="M223" s="132">
        <f>Data!Z185</f>
        <v>144</v>
      </c>
      <c r="N223" s="150">
        <f t="shared" ref="N223:N229" si="76">M223/L223</f>
        <v>0.65753424657534243</v>
      </c>
      <c r="O223" s="132">
        <f>Data!AG185</f>
        <v>75</v>
      </c>
      <c r="P223" s="150">
        <f t="shared" ref="P223:P229" si="77">O223/L223</f>
        <v>0.34246575342465752</v>
      </c>
      <c r="Q223" s="80">
        <f t="shared" si="69"/>
        <v>513</v>
      </c>
    </row>
    <row r="224" spans="1:17" s="80" customFormat="1" ht="19" x14ac:dyDescent="0.35">
      <c r="B224" s="81"/>
      <c r="C224" s="132" t="s">
        <v>271</v>
      </c>
      <c r="D224" s="133">
        <v>3</v>
      </c>
      <c r="E224" s="134">
        <f>Data!H186</f>
        <v>466</v>
      </c>
      <c r="F224" s="134">
        <f>Data!I186</f>
        <v>247</v>
      </c>
      <c r="G224" s="134">
        <f>Data!K186</f>
        <v>219</v>
      </c>
      <c r="H224" s="113">
        <f t="shared" si="74"/>
        <v>0.46995708154506438</v>
      </c>
      <c r="I224" s="134">
        <f>Data!M186</f>
        <v>3</v>
      </c>
      <c r="J224" s="113">
        <f t="shared" si="75"/>
        <v>6.4377682403433476E-3</v>
      </c>
      <c r="K224" s="134">
        <f>Data!P186</f>
        <v>7</v>
      </c>
      <c r="L224" s="136">
        <f>Data!S186</f>
        <v>209</v>
      </c>
      <c r="M224" s="132">
        <f>Data!Z186</f>
        <v>122</v>
      </c>
      <c r="N224" s="150">
        <f t="shared" si="76"/>
        <v>0.58373205741626799</v>
      </c>
      <c r="O224" s="132">
        <f>Data!AG186</f>
        <v>87</v>
      </c>
      <c r="P224" s="150">
        <f t="shared" si="77"/>
        <v>0.41626794258373206</v>
      </c>
      <c r="Q224" s="80">
        <f t="shared" si="69"/>
        <v>466</v>
      </c>
    </row>
    <row r="225" spans="1:17" s="80" customFormat="1" ht="19" x14ac:dyDescent="0.35">
      <c r="B225" s="81"/>
      <c r="C225" s="132" t="s">
        <v>272</v>
      </c>
      <c r="D225" s="133">
        <v>4</v>
      </c>
      <c r="E225" s="134">
        <f>Data!H187</f>
        <v>461</v>
      </c>
      <c r="F225" s="134">
        <f>Data!I187</f>
        <v>264</v>
      </c>
      <c r="G225" s="134">
        <f>Data!K187</f>
        <v>197</v>
      </c>
      <c r="H225" s="113">
        <f t="shared" si="74"/>
        <v>0.42733188720173537</v>
      </c>
      <c r="I225" s="134">
        <f>Data!M187</f>
        <v>7</v>
      </c>
      <c r="J225" s="113">
        <f t="shared" si="75"/>
        <v>1.5184381778741865E-2</v>
      </c>
      <c r="K225" s="134">
        <f>Data!P187</f>
        <v>7</v>
      </c>
      <c r="L225" s="136">
        <f>Data!S187</f>
        <v>183</v>
      </c>
      <c r="M225" s="132">
        <f>Data!Z187</f>
        <v>104</v>
      </c>
      <c r="N225" s="150">
        <f t="shared" si="76"/>
        <v>0.56830601092896171</v>
      </c>
      <c r="O225" s="132">
        <f>Data!AG187</f>
        <v>79</v>
      </c>
      <c r="P225" s="150">
        <f t="shared" si="77"/>
        <v>0.43169398907103823</v>
      </c>
      <c r="Q225" s="80">
        <f t="shared" si="69"/>
        <v>461</v>
      </c>
    </row>
    <row r="226" spans="1:17" s="80" customFormat="1" ht="19" x14ac:dyDescent="0.35">
      <c r="B226" s="81"/>
      <c r="C226" s="132" t="s">
        <v>273</v>
      </c>
      <c r="D226" s="133">
        <v>5</v>
      </c>
      <c r="E226" s="134">
        <f>Data!H188</f>
        <v>425</v>
      </c>
      <c r="F226" s="134">
        <f>Data!I188</f>
        <v>295</v>
      </c>
      <c r="G226" s="134">
        <f>Data!K188</f>
        <v>130</v>
      </c>
      <c r="H226" s="113">
        <f t="shared" si="74"/>
        <v>0.30588235294117649</v>
      </c>
      <c r="I226" s="134">
        <f>Data!M188</f>
        <v>10</v>
      </c>
      <c r="J226" s="113">
        <f t="shared" si="75"/>
        <v>2.3529411764705882E-2</v>
      </c>
      <c r="K226" s="134">
        <f>Data!P188</f>
        <v>10</v>
      </c>
      <c r="L226" s="136">
        <f>Data!S188</f>
        <v>110</v>
      </c>
      <c r="M226" s="132">
        <f>Data!Z188</f>
        <v>52</v>
      </c>
      <c r="N226" s="150">
        <f t="shared" si="76"/>
        <v>0.47272727272727272</v>
      </c>
      <c r="O226" s="132">
        <f>Data!AG188</f>
        <v>58</v>
      </c>
      <c r="P226" s="150">
        <f t="shared" si="77"/>
        <v>0.52727272727272723</v>
      </c>
      <c r="Q226" s="80">
        <f t="shared" si="69"/>
        <v>425</v>
      </c>
    </row>
    <row r="227" spans="1:17" s="80" customFormat="1" ht="19" x14ac:dyDescent="0.35">
      <c r="B227" s="81"/>
      <c r="C227" s="132" t="s">
        <v>274</v>
      </c>
      <c r="D227" s="133">
        <v>6</v>
      </c>
      <c r="E227" s="134">
        <f>Data!H189</f>
        <v>831</v>
      </c>
      <c r="F227" s="134">
        <f>Data!I189</f>
        <v>391</v>
      </c>
      <c r="G227" s="134">
        <f>Data!K189</f>
        <v>440</v>
      </c>
      <c r="H227" s="187">
        <f t="shared" si="74"/>
        <v>0.52948255114320097</v>
      </c>
      <c r="I227" s="134">
        <f>Data!M189</f>
        <v>16</v>
      </c>
      <c r="J227" s="187">
        <f t="shared" si="75"/>
        <v>1.9253910950661854E-2</v>
      </c>
      <c r="K227" s="134">
        <f>Data!P189</f>
        <v>12</v>
      </c>
      <c r="L227" s="136">
        <f>Data!S189</f>
        <v>412</v>
      </c>
      <c r="M227" s="132">
        <f>Data!Z189</f>
        <v>105</v>
      </c>
      <c r="N227" s="165">
        <f t="shared" si="76"/>
        <v>0.25485436893203883</v>
      </c>
      <c r="O227" s="132">
        <f>Data!AG189</f>
        <v>307</v>
      </c>
      <c r="P227" s="165">
        <f t="shared" si="77"/>
        <v>0.74514563106796117</v>
      </c>
      <c r="Q227" s="80">
        <f t="shared" si="69"/>
        <v>831</v>
      </c>
    </row>
    <row r="228" spans="1:17" s="80" customFormat="1" ht="19" x14ac:dyDescent="0.35">
      <c r="B228" s="81"/>
      <c r="C228" s="132" t="s">
        <v>275</v>
      </c>
      <c r="D228" s="133">
        <v>7</v>
      </c>
      <c r="E228" s="134">
        <f>Data!H190</f>
        <v>474</v>
      </c>
      <c r="F228" s="134">
        <f>Data!I190</f>
        <v>271</v>
      </c>
      <c r="G228" s="134">
        <f>Data!K190</f>
        <v>203</v>
      </c>
      <c r="H228" s="113">
        <f t="shared" si="74"/>
        <v>0.42827004219409281</v>
      </c>
      <c r="I228" s="134">
        <f>Data!M190</f>
        <v>4</v>
      </c>
      <c r="J228" s="113">
        <f t="shared" si="75"/>
        <v>8.4388185654008432E-3</v>
      </c>
      <c r="K228" s="134">
        <f>Data!P190</f>
        <v>5</v>
      </c>
      <c r="L228" s="136">
        <f>Data!S190</f>
        <v>194</v>
      </c>
      <c r="M228" s="132">
        <f>Data!Z190</f>
        <v>75</v>
      </c>
      <c r="N228" s="150">
        <f t="shared" si="76"/>
        <v>0.38659793814432991</v>
      </c>
      <c r="O228" s="132">
        <f>Data!AG190</f>
        <v>119</v>
      </c>
      <c r="P228" s="150">
        <f t="shared" si="77"/>
        <v>0.61340206185567014</v>
      </c>
      <c r="Q228" s="80">
        <f t="shared" si="69"/>
        <v>474</v>
      </c>
    </row>
    <row r="229" spans="1:17" s="80" customFormat="1" ht="19" x14ac:dyDescent="0.35">
      <c r="B229" s="81"/>
      <c r="C229" s="132" t="s">
        <v>276</v>
      </c>
      <c r="D229" s="133">
        <v>8</v>
      </c>
      <c r="E229" s="134">
        <f>Data!H191</f>
        <v>376</v>
      </c>
      <c r="F229" s="134">
        <f>Data!I191</f>
        <v>209</v>
      </c>
      <c r="G229" s="134">
        <f>Data!K191</f>
        <v>167</v>
      </c>
      <c r="H229" s="113">
        <f t="shared" si="74"/>
        <v>0.44414893617021278</v>
      </c>
      <c r="I229" s="134">
        <f>Data!M191</f>
        <v>2</v>
      </c>
      <c r="J229" s="113">
        <f t="shared" si="75"/>
        <v>5.3191489361702126E-3</v>
      </c>
      <c r="K229" s="134">
        <f>Data!P191</f>
        <v>4</v>
      </c>
      <c r="L229" s="136">
        <f>Data!S191</f>
        <v>161</v>
      </c>
      <c r="M229" s="132">
        <f>Data!Z191</f>
        <v>67</v>
      </c>
      <c r="N229" s="150">
        <f t="shared" si="76"/>
        <v>0.41614906832298137</v>
      </c>
      <c r="O229" s="132">
        <f>Data!AG191</f>
        <v>94</v>
      </c>
      <c r="P229" s="150">
        <f t="shared" si="77"/>
        <v>0.58385093167701863</v>
      </c>
      <c r="Q229" s="80">
        <f t="shared" si="69"/>
        <v>376</v>
      </c>
    </row>
    <row r="230" spans="1:17" s="112" customFormat="1" ht="15" x14ac:dyDescent="0.2">
      <c r="A230" s="121">
        <v>1</v>
      </c>
      <c r="B230" s="122" t="s">
        <v>196</v>
      </c>
      <c r="C230" s="138" t="s">
        <v>134</v>
      </c>
      <c r="D230" s="139"/>
      <c r="E230" s="141">
        <f>SUM(E231:E234)</f>
        <v>602</v>
      </c>
      <c r="F230" s="141">
        <f>SUM(F231:F234)</f>
        <v>281</v>
      </c>
      <c r="G230" s="141">
        <f>SUM(G231:G234)</f>
        <v>321</v>
      </c>
      <c r="H230" s="142">
        <f t="shared" ref="H230:H236" si="78">G230/E230</f>
        <v>0.53322259136212624</v>
      </c>
      <c r="I230" s="145">
        <f>SUM(I231:I234)</f>
        <v>5</v>
      </c>
      <c r="J230" s="143">
        <f t="shared" ref="J230:J236" si="79">I230/E230</f>
        <v>8.3056478405315621E-3</v>
      </c>
      <c r="K230" s="141">
        <f>SUM(K231:K234)</f>
        <v>0</v>
      </c>
      <c r="L230" s="144">
        <f>SUM(L231:L234)</f>
        <v>316</v>
      </c>
      <c r="M230" s="138">
        <f>SUM(M231:M234)</f>
        <v>149</v>
      </c>
      <c r="N230" s="151">
        <f>M230/$L230</f>
        <v>0.47151898734177217</v>
      </c>
      <c r="O230" s="138">
        <f>SUM(O231:O234)</f>
        <v>167</v>
      </c>
      <c r="P230" s="151">
        <f>O230/$L230</f>
        <v>0.52848101265822789</v>
      </c>
      <c r="Q230" s="112">
        <f t="shared" si="69"/>
        <v>0</v>
      </c>
    </row>
    <row r="231" spans="1:17" s="80" customFormat="1" ht="19" x14ac:dyDescent="0.35">
      <c r="B231" s="81"/>
      <c r="C231" s="132" t="s">
        <v>277</v>
      </c>
      <c r="D231" s="133">
        <v>1</v>
      </c>
      <c r="E231" s="134">
        <f>Data!H192</f>
        <v>276</v>
      </c>
      <c r="F231" s="134">
        <f>Data!I192</f>
        <v>144</v>
      </c>
      <c r="G231" s="134">
        <f>Data!K192</f>
        <v>132</v>
      </c>
      <c r="H231" s="113">
        <f t="shared" si="78"/>
        <v>0.47826086956521741</v>
      </c>
      <c r="I231" s="134">
        <f>Data!M192</f>
        <v>1</v>
      </c>
      <c r="J231" s="113">
        <f t="shared" si="79"/>
        <v>3.6231884057971015E-3</v>
      </c>
      <c r="K231" s="134">
        <f>Data!P192</f>
        <v>0</v>
      </c>
      <c r="L231" s="136">
        <f>Data!S192</f>
        <v>131</v>
      </c>
      <c r="M231" s="132">
        <f>Data!Z192</f>
        <v>82</v>
      </c>
      <c r="N231" s="150">
        <f>M231/L231</f>
        <v>0.62595419847328249</v>
      </c>
      <c r="O231" s="132">
        <f>Data!AG192</f>
        <v>49</v>
      </c>
      <c r="P231" s="150">
        <f>O231/L231</f>
        <v>0.37404580152671757</v>
      </c>
      <c r="Q231" s="80">
        <f t="shared" si="69"/>
        <v>276</v>
      </c>
    </row>
    <row r="232" spans="1:17" s="80" customFormat="1" ht="19" x14ac:dyDescent="0.35">
      <c r="B232" s="81"/>
      <c r="C232" s="132" t="s">
        <v>278</v>
      </c>
      <c r="D232" s="133">
        <v>2</v>
      </c>
      <c r="E232" s="134">
        <f>Data!H193</f>
        <v>121</v>
      </c>
      <c r="F232" s="134">
        <f>Data!I193</f>
        <v>60</v>
      </c>
      <c r="G232" s="134">
        <f>Data!K193</f>
        <v>61</v>
      </c>
      <c r="H232" s="113">
        <f t="shared" si="78"/>
        <v>0.50413223140495866</v>
      </c>
      <c r="I232" s="134">
        <f>Data!M193</f>
        <v>0</v>
      </c>
      <c r="J232" s="113">
        <f t="shared" si="79"/>
        <v>0</v>
      </c>
      <c r="K232" s="134">
        <f>Data!P193</f>
        <v>0</v>
      </c>
      <c r="L232" s="136">
        <f>Data!S193</f>
        <v>61</v>
      </c>
      <c r="M232" s="132">
        <f>Data!Z193</f>
        <v>33</v>
      </c>
      <c r="N232" s="150">
        <f>M232/L232</f>
        <v>0.54098360655737709</v>
      </c>
      <c r="O232" s="132">
        <f>Data!AG193</f>
        <v>28</v>
      </c>
      <c r="P232" s="150">
        <f>O232/L232</f>
        <v>0.45901639344262296</v>
      </c>
      <c r="Q232" s="80">
        <f t="shared" si="69"/>
        <v>121</v>
      </c>
    </row>
    <row r="233" spans="1:17" s="80" customFormat="1" ht="19" x14ac:dyDescent="0.35">
      <c r="B233" s="81"/>
      <c r="C233" s="132" t="s">
        <v>279</v>
      </c>
      <c r="D233" s="133">
        <v>3</v>
      </c>
      <c r="E233" s="134">
        <f>Data!H194</f>
        <v>115</v>
      </c>
      <c r="F233" s="134">
        <f>Data!I194</f>
        <v>44</v>
      </c>
      <c r="G233" s="134">
        <f>Data!K194</f>
        <v>71</v>
      </c>
      <c r="H233" s="113">
        <f t="shared" si="78"/>
        <v>0.61739130434782608</v>
      </c>
      <c r="I233" s="134">
        <f>Data!M194</f>
        <v>2</v>
      </c>
      <c r="J233" s="113">
        <f t="shared" si="79"/>
        <v>1.7391304347826087E-2</v>
      </c>
      <c r="K233" s="134">
        <f>Data!P194</f>
        <v>0</v>
      </c>
      <c r="L233" s="136">
        <f>Data!S194</f>
        <v>69</v>
      </c>
      <c r="M233" s="132">
        <f>Data!Z194</f>
        <v>19</v>
      </c>
      <c r="N233" s="150">
        <f>M233/L233</f>
        <v>0.27536231884057971</v>
      </c>
      <c r="O233" s="132">
        <f>Data!AG194</f>
        <v>50</v>
      </c>
      <c r="P233" s="150">
        <f>O233/L233</f>
        <v>0.72463768115942029</v>
      </c>
      <c r="Q233" s="80">
        <f t="shared" si="69"/>
        <v>115</v>
      </c>
    </row>
    <row r="234" spans="1:17" s="80" customFormat="1" ht="19" x14ac:dyDescent="0.35">
      <c r="B234" s="81"/>
      <c r="C234" s="132" t="s">
        <v>280</v>
      </c>
      <c r="D234" s="133">
        <v>4</v>
      </c>
      <c r="E234" s="134">
        <f>Data!H195</f>
        <v>90</v>
      </c>
      <c r="F234" s="134">
        <f>Data!I195</f>
        <v>33</v>
      </c>
      <c r="G234" s="134">
        <f>Data!K195</f>
        <v>57</v>
      </c>
      <c r="H234" s="113">
        <f t="shared" si="78"/>
        <v>0.6333333333333333</v>
      </c>
      <c r="I234" s="134">
        <f>Data!M195</f>
        <v>2</v>
      </c>
      <c r="J234" s="113">
        <f t="shared" si="79"/>
        <v>2.2222222222222223E-2</v>
      </c>
      <c r="K234" s="134">
        <f>Data!P195</f>
        <v>0</v>
      </c>
      <c r="L234" s="136">
        <f>Data!S195</f>
        <v>55</v>
      </c>
      <c r="M234" s="132">
        <f>Data!Z195</f>
        <v>15</v>
      </c>
      <c r="N234" s="150">
        <f>M234/L234</f>
        <v>0.27272727272727271</v>
      </c>
      <c r="O234" s="132">
        <f>Data!AG195</f>
        <v>40</v>
      </c>
      <c r="P234" s="150">
        <f>O234/L234</f>
        <v>0.72727272727272729</v>
      </c>
      <c r="Q234" s="80">
        <f t="shared" si="69"/>
        <v>90</v>
      </c>
    </row>
    <row r="235" spans="1:17" s="112" customFormat="1" ht="15" x14ac:dyDescent="0.2">
      <c r="A235" s="123">
        <v>2</v>
      </c>
      <c r="B235" s="124" t="s">
        <v>181</v>
      </c>
      <c r="C235" s="138" t="s">
        <v>281</v>
      </c>
      <c r="D235" s="139"/>
      <c r="E235" s="141">
        <f>SUM(E236:E243)</f>
        <v>10285</v>
      </c>
      <c r="F235" s="141">
        <f>SUM(F236:F243)</f>
        <v>6374</v>
      </c>
      <c r="G235" s="141">
        <f>SUM(G236:G243)</f>
        <v>3911</v>
      </c>
      <c r="H235" s="142">
        <f t="shared" si="78"/>
        <v>0.38026251823043267</v>
      </c>
      <c r="I235" s="145">
        <f>SUM(I236:I243)</f>
        <v>97</v>
      </c>
      <c r="J235" s="143">
        <f t="shared" si="79"/>
        <v>9.4312105007292174E-3</v>
      </c>
      <c r="K235" s="141">
        <f>SUM(K236:K243)</f>
        <v>94</v>
      </c>
      <c r="L235" s="144">
        <f>SUM(L236:L243)</f>
        <v>3720</v>
      </c>
      <c r="M235" s="138">
        <f>SUM(M236:M243)</f>
        <v>2129</v>
      </c>
      <c r="N235" s="151">
        <f>M235/$L235</f>
        <v>0.57231182795698921</v>
      </c>
      <c r="O235" s="138">
        <f>SUM(O236:O243)</f>
        <v>1591</v>
      </c>
      <c r="P235" s="151">
        <f>O235/$L235</f>
        <v>0.42768817204301074</v>
      </c>
      <c r="Q235" s="112">
        <f t="shared" si="69"/>
        <v>0</v>
      </c>
    </row>
    <row r="236" spans="1:17" s="80" customFormat="1" ht="19" x14ac:dyDescent="0.35">
      <c r="B236" s="81"/>
      <c r="C236" s="132" t="s">
        <v>282</v>
      </c>
      <c r="D236" s="133">
        <v>1</v>
      </c>
      <c r="E236" s="134">
        <f>Data!H196</f>
        <v>1139</v>
      </c>
      <c r="F236" s="134">
        <f>Data!I196</f>
        <v>649</v>
      </c>
      <c r="G236" s="134">
        <f>Data!K196</f>
        <v>490</v>
      </c>
      <c r="H236" s="113">
        <f t="shared" si="78"/>
        <v>0.4302019315188762</v>
      </c>
      <c r="I236" s="134">
        <f>Data!M196</f>
        <v>13</v>
      </c>
      <c r="J236" s="113">
        <f t="shared" si="79"/>
        <v>1.141352063213345E-2</v>
      </c>
      <c r="K236" s="134">
        <f>Data!P196</f>
        <v>11</v>
      </c>
      <c r="L236" s="136">
        <f>Data!S196</f>
        <v>466</v>
      </c>
      <c r="M236" s="132">
        <f>Data!Z196</f>
        <v>282</v>
      </c>
      <c r="N236" s="165">
        <f>M236/L236</f>
        <v>0.60515021459227469</v>
      </c>
      <c r="O236" s="132">
        <f>Data!AG196</f>
        <v>184</v>
      </c>
      <c r="P236" s="165">
        <f>O236/L236</f>
        <v>0.39484978540772531</v>
      </c>
      <c r="Q236" s="80">
        <f t="shared" si="69"/>
        <v>1139</v>
      </c>
    </row>
    <row r="237" spans="1:17" s="80" customFormat="1" ht="19" x14ac:dyDescent="0.35">
      <c r="B237" s="81"/>
      <c r="C237" s="132" t="s">
        <v>283</v>
      </c>
      <c r="D237" s="133">
        <v>2</v>
      </c>
      <c r="E237" s="134">
        <f>Data!H197</f>
        <v>1004</v>
      </c>
      <c r="F237" s="134">
        <f>Data!I197</f>
        <v>607</v>
      </c>
      <c r="G237" s="134">
        <f>Data!K197</f>
        <v>397</v>
      </c>
      <c r="H237" s="113">
        <f t="shared" ref="H237:H243" si="80">G237/E237</f>
        <v>0.39541832669322707</v>
      </c>
      <c r="I237" s="134">
        <f>Data!M197</f>
        <v>8</v>
      </c>
      <c r="J237" s="113">
        <f t="shared" ref="J237:J243" si="81">I237/E237</f>
        <v>7.9681274900398405E-3</v>
      </c>
      <c r="K237" s="134">
        <f>Data!P197</f>
        <v>12</v>
      </c>
      <c r="L237" s="136">
        <f>Data!S197</f>
        <v>377</v>
      </c>
      <c r="M237" s="132">
        <f>Data!Z197</f>
        <v>241</v>
      </c>
      <c r="N237" s="165">
        <f t="shared" ref="N237:N243" si="82">M237/L237</f>
        <v>0.63925729442970824</v>
      </c>
      <c r="O237" s="132">
        <f>Data!AG197</f>
        <v>136</v>
      </c>
      <c r="P237" s="165">
        <f t="shared" ref="P237:P243" si="83">O237/L237</f>
        <v>0.36074270557029176</v>
      </c>
      <c r="Q237" s="80">
        <f t="shared" si="69"/>
        <v>1004</v>
      </c>
    </row>
    <row r="238" spans="1:17" s="80" customFormat="1" ht="19" x14ac:dyDescent="0.35">
      <c r="B238" s="81"/>
      <c r="C238" s="132" t="s">
        <v>284</v>
      </c>
      <c r="D238" s="133">
        <v>3</v>
      </c>
      <c r="E238" s="134">
        <f>Data!H198</f>
        <v>1463</v>
      </c>
      <c r="F238" s="134">
        <f>Data!I198</f>
        <v>910</v>
      </c>
      <c r="G238" s="134">
        <f>Data!K198</f>
        <v>553</v>
      </c>
      <c r="H238" s="113">
        <f t="shared" si="80"/>
        <v>0.37799043062200954</v>
      </c>
      <c r="I238" s="134">
        <f>Data!M198</f>
        <v>18</v>
      </c>
      <c r="J238" s="113">
        <f t="shared" si="81"/>
        <v>1.2303485987696514E-2</v>
      </c>
      <c r="K238" s="134">
        <f>Data!P198</f>
        <v>10</v>
      </c>
      <c r="L238" s="136">
        <f>Data!S198</f>
        <v>525</v>
      </c>
      <c r="M238" s="132">
        <f>Data!Z198</f>
        <v>313</v>
      </c>
      <c r="N238" s="165">
        <f t="shared" si="82"/>
        <v>0.59619047619047616</v>
      </c>
      <c r="O238" s="132">
        <f>Data!AG198</f>
        <v>212</v>
      </c>
      <c r="P238" s="165">
        <f t="shared" si="83"/>
        <v>0.40380952380952378</v>
      </c>
      <c r="Q238" s="80">
        <f t="shared" si="69"/>
        <v>1463</v>
      </c>
    </row>
    <row r="239" spans="1:17" s="80" customFormat="1" ht="19" x14ac:dyDescent="0.35">
      <c r="B239" s="81"/>
      <c r="C239" s="132" t="s">
        <v>285</v>
      </c>
      <c r="D239" s="133">
        <v>4</v>
      </c>
      <c r="E239" s="134">
        <f>Data!H199</f>
        <v>1181</v>
      </c>
      <c r="F239" s="134">
        <f>Data!I199</f>
        <v>663</v>
      </c>
      <c r="G239" s="134">
        <f>Data!K199</f>
        <v>518</v>
      </c>
      <c r="H239" s="113">
        <f t="shared" si="80"/>
        <v>0.43861134631668081</v>
      </c>
      <c r="I239" s="134">
        <f>Data!M199</f>
        <v>22</v>
      </c>
      <c r="J239" s="113">
        <f t="shared" si="81"/>
        <v>1.8628281117696866E-2</v>
      </c>
      <c r="K239" s="134">
        <f>Data!P199</f>
        <v>12</v>
      </c>
      <c r="L239" s="136">
        <f>Data!S199</f>
        <v>484</v>
      </c>
      <c r="M239" s="132">
        <f>Data!Z199</f>
        <v>280</v>
      </c>
      <c r="N239" s="165">
        <f t="shared" si="82"/>
        <v>0.57851239669421484</v>
      </c>
      <c r="O239" s="132">
        <f>Data!AG199</f>
        <v>204</v>
      </c>
      <c r="P239" s="165">
        <f t="shared" si="83"/>
        <v>0.42148760330578511</v>
      </c>
      <c r="Q239" s="80">
        <f t="shared" si="69"/>
        <v>1181</v>
      </c>
    </row>
    <row r="240" spans="1:17" s="80" customFormat="1" ht="19" x14ac:dyDescent="0.35">
      <c r="B240" s="81"/>
      <c r="C240" s="132" t="s">
        <v>286</v>
      </c>
      <c r="D240" s="133">
        <v>5</v>
      </c>
      <c r="E240" s="134">
        <f>Data!H200</f>
        <v>1692</v>
      </c>
      <c r="F240" s="134">
        <f>Data!I200</f>
        <v>1165</v>
      </c>
      <c r="G240" s="134">
        <f>Data!K200</f>
        <v>527</v>
      </c>
      <c r="H240" s="113">
        <f t="shared" si="80"/>
        <v>0.3114657210401891</v>
      </c>
      <c r="I240" s="134">
        <f>Data!M200</f>
        <v>11</v>
      </c>
      <c r="J240" s="113">
        <f t="shared" si="81"/>
        <v>6.5011820330969266E-3</v>
      </c>
      <c r="K240" s="134">
        <f>Data!P200</f>
        <v>10</v>
      </c>
      <c r="L240" s="136">
        <f>Data!S200</f>
        <v>506</v>
      </c>
      <c r="M240" s="132">
        <f>Data!Z200</f>
        <v>277</v>
      </c>
      <c r="N240" s="165">
        <f t="shared" si="82"/>
        <v>0.54743083003952564</v>
      </c>
      <c r="O240" s="132">
        <f>Data!AG200</f>
        <v>229</v>
      </c>
      <c r="P240" s="165">
        <f t="shared" si="83"/>
        <v>0.4525691699604743</v>
      </c>
      <c r="Q240" s="80">
        <f t="shared" si="69"/>
        <v>1692</v>
      </c>
    </row>
    <row r="241" spans="1:17" s="80" customFormat="1" ht="19" x14ac:dyDescent="0.35">
      <c r="B241" s="81"/>
      <c r="C241" s="132" t="s">
        <v>287</v>
      </c>
      <c r="D241" s="133">
        <v>6</v>
      </c>
      <c r="E241" s="134">
        <f>Data!H201</f>
        <v>1567</v>
      </c>
      <c r="F241" s="134">
        <f>Data!I201</f>
        <v>988</v>
      </c>
      <c r="G241" s="134">
        <f>Data!K201</f>
        <v>579</v>
      </c>
      <c r="H241" s="113">
        <f t="shared" si="80"/>
        <v>0.36949585194639439</v>
      </c>
      <c r="I241" s="134">
        <f>Data!M201</f>
        <v>14</v>
      </c>
      <c r="J241" s="113">
        <f t="shared" si="81"/>
        <v>8.9342693044033184E-3</v>
      </c>
      <c r="K241" s="134">
        <f>Data!P201</f>
        <v>19</v>
      </c>
      <c r="L241" s="136">
        <f>Data!S201</f>
        <v>546</v>
      </c>
      <c r="M241" s="132">
        <f>Data!Z201</f>
        <v>323</v>
      </c>
      <c r="N241" s="165">
        <f t="shared" si="82"/>
        <v>0.59157509157509158</v>
      </c>
      <c r="O241" s="132">
        <f>Data!AG201</f>
        <v>223</v>
      </c>
      <c r="P241" s="165">
        <f t="shared" si="83"/>
        <v>0.40842490842490842</v>
      </c>
      <c r="Q241" s="80">
        <f t="shared" si="69"/>
        <v>1567</v>
      </c>
    </row>
    <row r="242" spans="1:17" s="80" customFormat="1" ht="19" x14ac:dyDescent="0.35">
      <c r="B242" s="81"/>
      <c r="C242" s="132" t="s">
        <v>288</v>
      </c>
      <c r="D242" s="133">
        <v>7</v>
      </c>
      <c r="E242" s="134">
        <f>Data!H202</f>
        <v>1047</v>
      </c>
      <c r="F242" s="134">
        <f>Data!I202</f>
        <v>664</v>
      </c>
      <c r="G242" s="134">
        <f>Data!K202</f>
        <v>383</v>
      </c>
      <c r="H242" s="113">
        <f t="shared" si="80"/>
        <v>0.36580706781279848</v>
      </c>
      <c r="I242" s="134">
        <f>Data!M202</f>
        <v>7</v>
      </c>
      <c r="J242" s="113">
        <f t="shared" si="81"/>
        <v>6.6857688634192934E-3</v>
      </c>
      <c r="K242" s="134">
        <f>Data!P202</f>
        <v>13</v>
      </c>
      <c r="L242" s="136">
        <f>Data!S202</f>
        <v>363</v>
      </c>
      <c r="M242" s="132">
        <f>Data!Z202</f>
        <v>176</v>
      </c>
      <c r="N242" s="165">
        <f t="shared" si="82"/>
        <v>0.48484848484848486</v>
      </c>
      <c r="O242" s="132">
        <f>Data!AG202</f>
        <v>187</v>
      </c>
      <c r="P242" s="165">
        <f t="shared" si="83"/>
        <v>0.51515151515151514</v>
      </c>
      <c r="Q242" s="80">
        <f t="shared" si="69"/>
        <v>1047</v>
      </c>
    </row>
    <row r="243" spans="1:17" s="80" customFormat="1" ht="19" x14ac:dyDescent="0.35">
      <c r="B243" s="81"/>
      <c r="C243" s="132" t="s">
        <v>289</v>
      </c>
      <c r="D243" s="133">
        <v>8</v>
      </c>
      <c r="E243" s="134">
        <f>Data!H203</f>
        <v>1192</v>
      </c>
      <c r="F243" s="134">
        <f>Data!I203</f>
        <v>728</v>
      </c>
      <c r="G243" s="134">
        <f>Data!K203</f>
        <v>464</v>
      </c>
      <c r="H243" s="113">
        <f t="shared" si="80"/>
        <v>0.38926174496644295</v>
      </c>
      <c r="I243" s="134">
        <f>Data!M203</f>
        <v>4</v>
      </c>
      <c r="J243" s="113">
        <f t="shared" si="81"/>
        <v>3.3557046979865771E-3</v>
      </c>
      <c r="K243" s="134">
        <f>Data!P203</f>
        <v>7</v>
      </c>
      <c r="L243" s="136">
        <f>Data!S203</f>
        <v>453</v>
      </c>
      <c r="M243" s="132">
        <f>Data!Z203</f>
        <v>237</v>
      </c>
      <c r="N243" s="165">
        <f t="shared" si="82"/>
        <v>0.52317880794701987</v>
      </c>
      <c r="O243" s="132">
        <f>Data!AG203</f>
        <v>216</v>
      </c>
      <c r="P243" s="165">
        <f t="shared" si="83"/>
        <v>0.47682119205298013</v>
      </c>
      <c r="Q243" s="80">
        <f t="shared" si="69"/>
        <v>1192</v>
      </c>
    </row>
    <row r="244" spans="1:17" s="112" customFormat="1" ht="15" x14ac:dyDescent="0.2">
      <c r="A244" s="123">
        <v>2</v>
      </c>
      <c r="B244" s="124" t="s">
        <v>181</v>
      </c>
      <c r="C244" s="138" t="s">
        <v>290</v>
      </c>
      <c r="D244" s="139"/>
      <c r="E244" s="141">
        <f>SUM(E245:E247)</f>
        <v>6183</v>
      </c>
      <c r="F244" s="141">
        <f>SUM(F245:F247)</f>
        <v>3533</v>
      </c>
      <c r="G244" s="141">
        <f>SUM(G245:G247)</f>
        <v>2650</v>
      </c>
      <c r="H244" s="142">
        <f t="shared" ref="H244:H272" si="84">G244/E244</f>
        <v>0.42859453339802683</v>
      </c>
      <c r="I244" s="145">
        <f>SUM(I245:I247)</f>
        <v>46</v>
      </c>
      <c r="J244" s="143">
        <f t="shared" ref="J244:J272" si="85">I244/E244</f>
        <v>7.4397541646449945E-3</v>
      </c>
      <c r="K244" s="141">
        <f>SUM(K245:K247)</f>
        <v>81</v>
      </c>
      <c r="L244" s="144">
        <f>SUM(L245:L247)</f>
        <v>2523</v>
      </c>
      <c r="M244" s="138">
        <f>SUM(M245:M247)</f>
        <v>1290</v>
      </c>
      <c r="N244" s="151">
        <f>M244/$L244</f>
        <v>0.51129607609988115</v>
      </c>
      <c r="O244" s="138">
        <f>SUM(O245:O247)</f>
        <v>1233</v>
      </c>
      <c r="P244" s="151">
        <f>O244/$L244</f>
        <v>0.48870392390011891</v>
      </c>
      <c r="Q244" s="112">
        <f t="shared" si="69"/>
        <v>0</v>
      </c>
    </row>
    <row r="245" spans="1:17" s="80" customFormat="1" ht="19" x14ac:dyDescent="0.35">
      <c r="B245" s="81"/>
      <c r="C245" s="132" t="s">
        <v>291</v>
      </c>
      <c r="D245" s="133">
        <v>1</v>
      </c>
      <c r="E245" s="134">
        <f>Data!H204</f>
        <v>2425</v>
      </c>
      <c r="F245" s="134">
        <f>Data!I204</f>
        <v>1333</v>
      </c>
      <c r="G245" s="134">
        <f>Data!K204</f>
        <v>1092</v>
      </c>
      <c r="H245" s="113">
        <f t="shared" si="84"/>
        <v>0.45030927835051549</v>
      </c>
      <c r="I245" s="134">
        <f>Data!M204</f>
        <v>33</v>
      </c>
      <c r="J245" s="113">
        <f t="shared" si="85"/>
        <v>1.3608247422680412E-2</v>
      </c>
      <c r="K245" s="134">
        <f>Data!P204</f>
        <v>23</v>
      </c>
      <c r="L245" s="136">
        <f>Data!S204</f>
        <v>1036</v>
      </c>
      <c r="M245" s="132">
        <f>Data!Z204</f>
        <v>543</v>
      </c>
      <c r="N245" s="150">
        <f>M245/L245</f>
        <v>0.52413127413127414</v>
      </c>
      <c r="O245" s="132">
        <f>Data!AG204</f>
        <v>493</v>
      </c>
      <c r="P245" s="150">
        <f>O245/L245</f>
        <v>0.47586872586872586</v>
      </c>
      <c r="Q245" s="80">
        <f t="shared" si="69"/>
        <v>2425</v>
      </c>
    </row>
    <row r="246" spans="1:17" s="80" customFormat="1" ht="19" x14ac:dyDescent="0.35">
      <c r="B246" s="81"/>
      <c r="C246" s="132" t="s">
        <v>292</v>
      </c>
      <c r="D246" s="133">
        <v>2</v>
      </c>
      <c r="E246" s="134">
        <f>Data!H205</f>
        <v>2325</v>
      </c>
      <c r="F246" s="134">
        <f>Data!I205</f>
        <v>1358</v>
      </c>
      <c r="G246" s="134">
        <f>Data!K205</f>
        <v>967</v>
      </c>
      <c r="H246" s="113">
        <f t="shared" si="84"/>
        <v>0.41591397849462364</v>
      </c>
      <c r="I246" s="134">
        <f>Data!M205</f>
        <v>13</v>
      </c>
      <c r="J246" s="113">
        <f t="shared" si="85"/>
        <v>5.5913978494623656E-3</v>
      </c>
      <c r="K246" s="134">
        <f>Data!P205</f>
        <v>29</v>
      </c>
      <c r="L246" s="136">
        <f>Data!S205</f>
        <v>925</v>
      </c>
      <c r="M246" s="132">
        <f>Data!Z205</f>
        <v>453</v>
      </c>
      <c r="N246" s="150">
        <f>M246/L246</f>
        <v>0.48972972972972972</v>
      </c>
      <c r="O246" s="132">
        <f>Data!AG205</f>
        <v>472</v>
      </c>
      <c r="P246" s="150">
        <f>O246/L246</f>
        <v>0.51027027027027028</v>
      </c>
      <c r="Q246" s="80">
        <f t="shared" si="69"/>
        <v>2325</v>
      </c>
    </row>
    <row r="247" spans="1:17" s="80" customFormat="1" ht="19" x14ac:dyDescent="0.35">
      <c r="B247" s="81"/>
      <c r="C247" s="132" t="s">
        <v>293</v>
      </c>
      <c r="D247" s="133">
        <v>3</v>
      </c>
      <c r="E247" s="134">
        <f>Data!H206</f>
        <v>1433</v>
      </c>
      <c r="F247" s="134">
        <f>Data!I206</f>
        <v>842</v>
      </c>
      <c r="G247" s="134">
        <f>Data!K206</f>
        <v>591</v>
      </c>
      <c r="H247" s="113">
        <f t="shared" si="84"/>
        <v>0.41242149337055128</v>
      </c>
      <c r="I247" s="134">
        <f>Data!M206</f>
        <v>0</v>
      </c>
      <c r="J247" s="113">
        <f t="shared" si="85"/>
        <v>0</v>
      </c>
      <c r="K247" s="134">
        <f>Data!P206</f>
        <v>29</v>
      </c>
      <c r="L247" s="136">
        <f>Data!S206</f>
        <v>562</v>
      </c>
      <c r="M247" s="132">
        <f>Data!Z206</f>
        <v>294</v>
      </c>
      <c r="N247" s="150">
        <f>M247/L247</f>
        <v>0.52313167259786475</v>
      </c>
      <c r="O247" s="132">
        <f>Data!AG206</f>
        <v>268</v>
      </c>
      <c r="P247" s="150">
        <f>O247/L247</f>
        <v>0.47686832740213525</v>
      </c>
      <c r="Q247" s="80">
        <f t="shared" si="69"/>
        <v>1433</v>
      </c>
    </row>
    <row r="248" spans="1:17" s="112" customFormat="1" ht="15" x14ac:dyDescent="0.2">
      <c r="A248" s="121">
        <v>1</v>
      </c>
      <c r="B248" s="122" t="s">
        <v>179</v>
      </c>
      <c r="C248" s="138" t="s">
        <v>118</v>
      </c>
      <c r="D248" s="139"/>
      <c r="E248" s="141">
        <f>SUM(E249:E250)</f>
        <v>1297</v>
      </c>
      <c r="F248" s="141">
        <f>SUM(F249:F250)</f>
        <v>516</v>
      </c>
      <c r="G248" s="141">
        <f>SUM(G249:G250)</f>
        <v>781</v>
      </c>
      <c r="H248" s="142">
        <f t="shared" si="84"/>
        <v>0.60215882806476484</v>
      </c>
      <c r="I248" s="145">
        <f>SUM(I249:I250)</f>
        <v>32</v>
      </c>
      <c r="J248" s="143">
        <f t="shared" si="85"/>
        <v>2.4672320740169621E-2</v>
      </c>
      <c r="K248" s="141">
        <f>SUM(K249:K250)</f>
        <v>9</v>
      </c>
      <c r="L248" s="144">
        <f>SUM(L249:L250)</f>
        <v>740</v>
      </c>
      <c r="M248" s="138">
        <f>SUM(M249:M250)</f>
        <v>526</v>
      </c>
      <c r="N248" s="151">
        <f>M248/$L248</f>
        <v>0.71081081081081077</v>
      </c>
      <c r="O248" s="138">
        <f>SUM(O249:O250)</f>
        <v>214</v>
      </c>
      <c r="P248" s="151">
        <f>O248/$L248</f>
        <v>0.28918918918918918</v>
      </c>
      <c r="Q248" s="112">
        <f t="shared" si="69"/>
        <v>0</v>
      </c>
    </row>
    <row r="249" spans="1:17" s="80" customFormat="1" ht="19" x14ac:dyDescent="0.35">
      <c r="B249" s="81"/>
      <c r="C249" s="132" t="s">
        <v>77</v>
      </c>
      <c r="D249" s="133">
        <v>1</v>
      </c>
      <c r="E249" s="134">
        <f>Data!H207</f>
        <v>829</v>
      </c>
      <c r="F249" s="134">
        <f>Data!I207</f>
        <v>302</v>
      </c>
      <c r="G249" s="134">
        <f>Data!K207</f>
        <v>527</v>
      </c>
      <c r="H249" s="113">
        <f t="shared" si="84"/>
        <v>0.6357056694813028</v>
      </c>
      <c r="I249" s="134">
        <f>Data!M207</f>
        <v>13</v>
      </c>
      <c r="J249" s="113">
        <f t="shared" si="85"/>
        <v>1.5681544028950542E-2</v>
      </c>
      <c r="K249" s="134">
        <f>Data!P207</f>
        <v>8</v>
      </c>
      <c r="L249" s="136">
        <f>Data!S207</f>
        <v>506</v>
      </c>
      <c r="M249" s="132">
        <f>Data!Z207</f>
        <v>336</v>
      </c>
      <c r="N249" s="150">
        <f>M249/L249</f>
        <v>0.66403162055335974</v>
      </c>
      <c r="O249" s="132">
        <f>Data!AG207</f>
        <v>170</v>
      </c>
      <c r="P249" s="150">
        <f>O249/L249</f>
        <v>0.33596837944664032</v>
      </c>
      <c r="Q249" s="80">
        <f t="shared" si="69"/>
        <v>829</v>
      </c>
    </row>
    <row r="250" spans="1:17" s="80" customFormat="1" ht="19" x14ac:dyDescent="0.35">
      <c r="B250" s="81"/>
      <c r="C250" s="132" t="s">
        <v>294</v>
      </c>
      <c r="D250" s="133">
        <v>2</v>
      </c>
      <c r="E250" s="134">
        <f>Data!H208</f>
        <v>468</v>
      </c>
      <c r="F250" s="134">
        <f>Data!I208</f>
        <v>214</v>
      </c>
      <c r="G250" s="134">
        <f>Data!K208</f>
        <v>254</v>
      </c>
      <c r="H250" s="113">
        <f t="shared" si="84"/>
        <v>0.54273504273504269</v>
      </c>
      <c r="I250" s="134">
        <f>Data!M208</f>
        <v>19</v>
      </c>
      <c r="J250" s="113">
        <f t="shared" si="85"/>
        <v>4.05982905982906E-2</v>
      </c>
      <c r="K250" s="134">
        <f>Data!P208</f>
        <v>1</v>
      </c>
      <c r="L250" s="136">
        <f>Data!S208</f>
        <v>234</v>
      </c>
      <c r="M250" s="132">
        <f>Data!Z208</f>
        <v>190</v>
      </c>
      <c r="N250" s="150">
        <f>M250/L250</f>
        <v>0.81196581196581197</v>
      </c>
      <c r="O250" s="132">
        <f>Data!AG208</f>
        <v>44</v>
      </c>
      <c r="P250" s="150">
        <f>O250/L250</f>
        <v>0.18803418803418803</v>
      </c>
      <c r="Q250" s="80">
        <f t="shared" si="69"/>
        <v>468</v>
      </c>
    </row>
    <row r="251" spans="1:17" s="112" customFormat="1" ht="15" x14ac:dyDescent="0.2">
      <c r="A251" s="121">
        <v>3</v>
      </c>
      <c r="B251" s="122" t="s">
        <v>184</v>
      </c>
      <c r="C251" s="138" t="s">
        <v>111</v>
      </c>
      <c r="D251" s="139"/>
      <c r="E251" s="141">
        <f>SUM(E252:E255)</f>
        <v>3841</v>
      </c>
      <c r="F251" s="141">
        <f>SUM(F252:F255)</f>
        <v>1603</v>
      </c>
      <c r="G251" s="141">
        <f>SUM(G252:G255)</f>
        <v>2238</v>
      </c>
      <c r="H251" s="142">
        <f t="shared" si="84"/>
        <v>0.58266076542567036</v>
      </c>
      <c r="I251" s="145">
        <f>SUM(I252:I255)</f>
        <v>59</v>
      </c>
      <c r="J251" s="143">
        <f t="shared" si="85"/>
        <v>1.5360583181463161E-2</v>
      </c>
      <c r="K251" s="141">
        <f>SUM(K252:K255)</f>
        <v>76</v>
      </c>
      <c r="L251" s="144">
        <f>SUM(L252:L255)</f>
        <v>2103</v>
      </c>
      <c r="M251" s="138">
        <f>SUM(M252:M255)</f>
        <v>1157</v>
      </c>
      <c r="N251" s="151">
        <f>M251/$L251</f>
        <v>0.55016642891107936</v>
      </c>
      <c r="O251" s="138">
        <f>SUM(O252:O255)</f>
        <v>946</v>
      </c>
      <c r="P251" s="151">
        <f>O251/$L251</f>
        <v>0.44983357108892058</v>
      </c>
      <c r="Q251" s="112">
        <f t="shared" si="69"/>
        <v>0</v>
      </c>
    </row>
    <row r="252" spans="1:17" s="80" customFormat="1" ht="19" x14ac:dyDescent="0.35">
      <c r="B252" s="81"/>
      <c r="C252" s="132" t="s">
        <v>295</v>
      </c>
      <c r="D252" s="133">
        <v>1</v>
      </c>
      <c r="E252" s="134">
        <f>Data!H209</f>
        <v>1278</v>
      </c>
      <c r="F252" s="134">
        <f>Data!I209</f>
        <v>558</v>
      </c>
      <c r="G252" s="134">
        <f>Data!K209</f>
        <v>720</v>
      </c>
      <c r="H252" s="113">
        <f t="shared" si="84"/>
        <v>0.56338028169014087</v>
      </c>
      <c r="I252" s="134">
        <f>Data!M209</f>
        <v>31</v>
      </c>
      <c r="J252" s="113">
        <f t="shared" si="85"/>
        <v>2.4256651017214397E-2</v>
      </c>
      <c r="K252" s="134">
        <f>Data!P209</f>
        <v>28</v>
      </c>
      <c r="L252" s="136">
        <f>Data!S209</f>
        <v>661</v>
      </c>
      <c r="M252" s="132">
        <f>Data!Z209</f>
        <v>390</v>
      </c>
      <c r="N252" s="150">
        <f>M252/L252</f>
        <v>0.59001512859304084</v>
      </c>
      <c r="O252" s="132">
        <f>Data!AG209</f>
        <v>271</v>
      </c>
      <c r="P252" s="150">
        <f>O252/L252</f>
        <v>0.40998487140695916</v>
      </c>
      <c r="Q252" s="80">
        <f t="shared" si="69"/>
        <v>1278</v>
      </c>
    </row>
    <row r="253" spans="1:17" s="80" customFormat="1" ht="19" x14ac:dyDescent="0.35">
      <c r="B253" s="81"/>
      <c r="C253" s="132" t="s">
        <v>296</v>
      </c>
      <c r="D253" s="133">
        <v>2</v>
      </c>
      <c r="E253" s="134">
        <f>Data!H210</f>
        <v>1313</v>
      </c>
      <c r="F253" s="134">
        <f>Data!I210</f>
        <v>552</v>
      </c>
      <c r="G253" s="134">
        <f>Data!K210</f>
        <v>761</v>
      </c>
      <c r="H253" s="113">
        <f t="shared" si="84"/>
        <v>0.57958872810357964</v>
      </c>
      <c r="I253" s="134">
        <f>Data!M210</f>
        <v>12</v>
      </c>
      <c r="J253" s="113">
        <f t="shared" si="85"/>
        <v>9.13937547600914E-3</v>
      </c>
      <c r="K253" s="134">
        <f>Data!P210</f>
        <v>20</v>
      </c>
      <c r="L253" s="136">
        <f>Data!S210</f>
        <v>729</v>
      </c>
      <c r="M253" s="132">
        <f>Data!Z210</f>
        <v>360</v>
      </c>
      <c r="N253" s="150">
        <f>M253/L253</f>
        <v>0.49382716049382713</v>
      </c>
      <c r="O253" s="132">
        <f>Data!AG210</f>
        <v>369</v>
      </c>
      <c r="P253" s="150">
        <f>O253/L253</f>
        <v>0.50617283950617287</v>
      </c>
      <c r="Q253" s="80">
        <f t="shared" si="69"/>
        <v>1313</v>
      </c>
    </row>
    <row r="254" spans="1:17" s="80" customFormat="1" ht="19" x14ac:dyDescent="0.35">
      <c r="B254" s="81"/>
      <c r="C254" s="132" t="s">
        <v>297</v>
      </c>
      <c r="D254" s="133">
        <v>3</v>
      </c>
      <c r="E254" s="134">
        <f>Data!H211</f>
        <v>957</v>
      </c>
      <c r="F254" s="134">
        <f>Data!I211</f>
        <v>399</v>
      </c>
      <c r="G254" s="134">
        <f>Data!K211</f>
        <v>558</v>
      </c>
      <c r="H254" s="113">
        <f t="shared" si="84"/>
        <v>0.58307210031347967</v>
      </c>
      <c r="I254" s="134">
        <f>Data!M211</f>
        <v>12</v>
      </c>
      <c r="J254" s="113">
        <f t="shared" si="85"/>
        <v>1.2539184952978056E-2</v>
      </c>
      <c r="K254" s="134">
        <f>Data!P211</f>
        <v>26</v>
      </c>
      <c r="L254" s="136">
        <f>Data!S211</f>
        <v>520</v>
      </c>
      <c r="M254" s="132">
        <f>Data!Z211</f>
        <v>299</v>
      </c>
      <c r="N254" s="150">
        <f>M254/L254</f>
        <v>0.57499999999999996</v>
      </c>
      <c r="O254" s="132">
        <f>Data!AG211</f>
        <v>221</v>
      </c>
      <c r="P254" s="150">
        <f>O254/L254</f>
        <v>0.42499999999999999</v>
      </c>
      <c r="Q254" s="80">
        <f t="shared" si="69"/>
        <v>957</v>
      </c>
    </row>
    <row r="255" spans="1:17" s="80" customFormat="1" ht="19" x14ac:dyDescent="0.35">
      <c r="B255" s="81"/>
      <c r="C255" s="132" t="s">
        <v>298</v>
      </c>
      <c r="D255" s="133">
        <v>4</v>
      </c>
      <c r="E255" s="134">
        <f>Data!H212</f>
        <v>293</v>
      </c>
      <c r="F255" s="134">
        <f>Data!I212</f>
        <v>94</v>
      </c>
      <c r="G255" s="134">
        <f>Data!K212</f>
        <v>199</v>
      </c>
      <c r="H255" s="113">
        <f t="shared" si="84"/>
        <v>0.67918088737201365</v>
      </c>
      <c r="I255" s="134">
        <f>Data!M212</f>
        <v>4</v>
      </c>
      <c r="J255" s="113">
        <f t="shared" si="85"/>
        <v>1.3651877133105802E-2</v>
      </c>
      <c r="K255" s="134">
        <f>Data!P212</f>
        <v>2</v>
      </c>
      <c r="L255" s="136">
        <f>Data!S212</f>
        <v>193</v>
      </c>
      <c r="M255" s="132">
        <f>Data!Z212</f>
        <v>108</v>
      </c>
      <c r="N255" s="150">
        <f>M255/L255</f>
        <v>0.55958549222797926</v>
      </c>
      <c r="O255" s="132">
        <f>Data!AG212</f>
        <v>85</v>
      </c>
      <c r="P255" s="150">
        <f>O255/L255</f>
        <v>0.44041450777202074</v>
      </c>
      <c r="Q255" s="80">
        <f t="shared" si="69"/>
        <v>293</v>
      </c>
    </row>
    <row r="256" spans="1:17" s="112" customFormat="1" ht="15" x14ac:dyDescent="0.2">
      <c r="A256" s="121">
        <v>1</v>
      </c>
      <c r="B256" s="122" t="s">
        <v>179</v>
      </c>
      <c r="C256" s="138" t="s">
        <v>129</v>
      </c>
      <c r="D256" s="139"/>
      <c r="E256" s="141">
        <f>SUM(E257)</f>
        <v>205</v>
      </c>
      <c r="F256" s="141">
        <f>SUM(F257)</f>
        <v>67</v>
      </c>
      <c r="G256" s="141">
        <f>SUM(G257)</f>
        <v>138</v>
      </c>
      <c r="H256" s="142">
        <f t="shared" si="84"/>
        <v>0.67317073170731712</v>
      </c>
      <c r="I256" s="145">
        <f>SUM(I257)</f>
        <v>4</v>
      </c>
      <c r="J256" s="143">
        <f t="shared" si="85"/>
        <v>1.9512195121951219E-2</v>
      </c>
      <c r="K256" s="141">
        <f>SUM(K257)</f>
        <v>3</v>
      </c>
      <c r="L256" s="144">
        <f>SUM(L257)</f>
        <v>131</v>
      </c>
      <c r="M256" s="138">
        <f>SUM(M257)</f>
        <v>71</v>
      </c>
      <c r="N256" s="151">
        <f>M256/$L256</f>
        <v>0.5419847328244275</v>
      </c>
      <c r="O256" s="138">
        <f>SUM(O257)</f>
        <v>60</v>
      </c>
      <c r="P256" s="151">
        <f>O256/$L256</f>
        <v>0.4580152671755725</v>
      </c>
      <c r="Q256" s="112">
        <f t="shared" si="69"/>
        <v>0</v>
      </c>
    </row>
    <row r="257" spans="1:17" s="80" customFormat="1" ht="19" x14ac:dyDescent="0.35">
      <c r="B257" s="81"/>
      <c r="C257" s="132" t="s">
        <v>79</v>
      </c>
      <c r="D257" s="133">
        <v>1</v>
      </c>
      <c r="E257" s="134">
        <f>Data!H213</f>
        <v>205</v>
      </c>
      <c r="F257" s="134">
        <f>Data!I213</f>
        <v>67</v>
      </c>
      <c r="G257" s="134">
        <f>Data!K213</f>
        <v>138</v>
      </c>
      <c r="H257" s="113">
        <f t="shared" si="84"/>
        <v>0.67317073170731712</v>
      </c>
      <c r="I257" s="134">
        <f>Data!M213</f>
        <v>4</v>
      </c>
      <c r="J257" s="113">
        <f t="shared" si="85"/>
        <v>1.9512195121951219E-2</v>
      </c>
      <c r="K257" s="134">
        <f>Data!P213</f>
        <v>3</v>
      </c>
      <c r="L257" s="136">
        <f>Data!S213</f>
        <v>131</v>
      </c>
      <c r="M257" s="132">
        <f>Data!Z213</f>
        <v>71</v>
      </c>
      <c r="N257" s="150">
        <f>M257/L257</f>
        <v>0.5419847328244275</v>
      </c>
      <c r="O257" s="132">
        <f>Data!AG213</f>
        <v>60</v>
      </c>
      <c r="P257" s="150">
        <f>O257/L257</f>
        <v>0.4580152671755725</v>
      </c>
      <c r="Q257" s="80">
        <f t="shared" si="69"/>
        <v>205</v>
      </c>
    </row>
    <row r="258" spans="1:17" s="112" customFormat="1" ht="15" x14ac:dyDescent="0.2">
      <c r="A258" s="123">
        <v>2</v>
      </c>
      <c r="B258" s="124" t="s">
        <v>181</v>
      </c>
      <c r="C258" s="138" t="s">
        <v>105</v>
      </c>
      <c r="D258" s="139"/>
      <c r="E258" s="141">
        <f>SUM(E259:E262)</f>
        <v>7245</v>
      </c>
      <c r="F258" s="141">
        <f>SUM(F259:F262)</f>
        <v>3970</v>
      </c>
      <c r="G258" s="141">
        <f>SUM(G259:G262)</f>
        <v>3275</v>
      </c>
      <c r="H258" s="142">
        <f t="shared" si="84"/>
        <v>0.45203588681849549</v>
      </c>
      <c r="I258" s="145">
        <f>SUM(I259:I262)</f>
        <v>72</v>
      </c>
      <c r="J258" s="143">
        <f t="shared" si="85"/>
        <v>9.9378881987577643E-3</v>
      </c>
      <c r="K258" s="141">
        <f>SUM(K259:K262)</f>
        <v>88</v>
      </c>
      <c r="L258" s="144">
        <f>SUM(L259:L262)</f>
        <v>3115</v>
      </c>
      <c r="M258" s="138">
        <f>SUM(M259:M262)</f>
        <v>1701</v>
      </c>
      <c r="N258" s="151">
        <f>M258/$L258</f>
        <v>0.54606741573033712</v>
      </c>
      <c r="O258" s="138">
        <f>SUM(O259:O262)</f>
        <v>1414</v>
      </c>
      <c r="P258" s="151">
        <f>O258/$L258</f>
        <v>0.45393258426966293</v>
      </c>
      <c r="Q258" s="112">
        <f t="shared" si="69"/>
        <v>0</v>
      </c>
    </row>
    <row r="259" spans="1:17" s="80" customFormat="1" ht="19" x14ac:dyDescent="0.35">
      <c r="B259" s="81"/>
      <c r="C259" s="132" t="s">
        <v>299</v>
      </c>
      <c r="D259" s="133">
        <v>1</v>
      </c>
      <c r="E259" s="134">
        <f>Data!H214</f>
        <v>2016</v>
      </c>
      <c r="F259" s="134">
        <f>Data!I214</f>
        <v>1132</v>
      </c>
      <c r="G259" s="134">
        <f>Data!K214</f>
        <v>884</v>
      </c>
      <c r="H259" s="113">
        <f t="shared" si="84"/>
        <v>0.43849206349206349</v>
      </c>
      <c r="I259" s="134">
        <f>Data!M214</f>
        <v>22</v>
      </c>
      <c r="J259" s="113">
        <f t="shared" si="85"/>
        <v>1.0912698412698412E-2</v>
      </c>
      <c r="K259" s="134">
        <f>Data!P214</f>
        <v>25</v>
      </c>
      <c r="L259" s="136">
        <f>Data!S214</f>
        <v>837</v>
      </c>
      <c r="M259" s="132">
        <f>Data!Z214</f>
        <v>537</v>
      </c>
      <c r="N259" s="150">
        <f>M259/L259</f>
        <v>0.64157706093189959</v>
      </c>
      <c r="O259" s="132">
        <f>Data!AG214</f>
        <v>300</v>
      </c>
      <c r="P259" s="150">
        <f>O259/L259</f>
        <v>0.35842293906810035</v>
      </c>
      <c r="Q259" s="80">
        <f t="shared" si="69"/>
        <v>2016</v>
      </c>
    </row>
    <row r="260" spans="1:17" s="80" customFormat="1" ht="19" x14ac:dyDescent="0.35">
      <c r="B260" s="81"/>
      <c r="C260" s="132" t="s">
        <v>300</v>
      </c>
      <c r="D260" s="133">
        <v>2</v>
      </c>
      <c r="E260" s="134">
        <f>Data!H215</f>
        <v>1726</v>
      </c>
      <c r="F260" s="134">
        <f>Data!I215</f>
        <v>957</v>
      </c>
      <c r="G260" s="134">
        <f>Data!K215</f>
        <v>769</v>
      </c>
      <c r="H260" s="113">
        <f t="shared" si="84"/>
        <v>0.44553881807647738</v>
      </c>
      <c r="I260" s="134">
        <f>Data!M215</f>
        <v>21</v>
      </c>
      <c r="J260" s="113">
        <f t="shared" si="85"/>
        <v>1.2166859791425261E-2</v>
      </c>
      <c r="K260" s="134">
        <f>Data!P215</f>
        <v>32</v>
      </c>
      <c r="L260" s="136">
        <f>Data!S215</f>
        <v>716</v>
      </c>
      <c r="M260" s="132">
        <f>Data!Z215</f>
        <v>448</v>
      </c>
      <c r="N260" s="150">
        <f>M260/L260</f>
        <v>0.62569832402234637</v>
      </c>
      <c r="O260" s="132">
        <f>Data!AG215</f>
        <v>268</v>
      </c>
      <c r="P260" s="150">
        <f>O260/L260</f>
        <v>0.37430167597765363</v>
      </c>
      <c r="Q260" s="80">
        <f t="shared" si="69"/>
        <v>1726</v>
      </c>
    </row>
    <row r="261" spans="1:17" s="80" customFormat="1" ht="19" x14ac:dyDescent="0.35">
      <c r="B261" s="81"/>
      <c r="C261" s="132" t="s">
        <v>301</v>
      </c>
      <c r="D261" s="133">
        <v>3</v>
      </c>
      <c r="E261" s="134">
        <f>Data!H216</f>
        <v>1521</v>
      </c>
      <c r="F261" s="134">
        <f>Data!I216</f>
        <v>774</v>
      </c>
      <c r="G261" s="134">
        <f>Data!K216</f>
        <v>747</v>
      </c>
      <c r="H261" s="113">
        <f t="shared" si="84"/>
        <v>0.4911242603550296</v>
      </c>
      <c r="I261" s="134">
        <f>Data!M216</f>
        <v>10</v>
      </c>
      <c r="J261" s="113">
        <f t="shared" si="85"/>
        <v>6.5746219592373442E-3</v>
      </c>
      <c r="K261" s="134">
        <f>Data!P216</f>
        <v>17</v>
      </c>
      <c r="L261" s="136">
        <f>Data!S216</f>
        <v>720</v>
      </c>
      <c r="M261" s="132">
        <f>Data!Z216</f>
        <v>318</v>
      </c>
      <c r="N261" s="150">
        <f>M261/L261</f>
        <v>0.44166666666666665</v>
      </c>
      <c r="O261" s="132">
        <f>Data!AG216</f>
        <v>402</v>
      </c>
      <c r="P261" s="150">
        <f>O261/L261</f>
        <v>0.55833333333333335</v>
      </c>
      <c r="Q261" s="80">
        <f t="shared" ref="Q261:Q288" si="86">IF(AND(NOT(ISBLANK($L261)),NOT(ISBLANK($D261))),$E261,0)</f>
        <v>1521</v>
      </c>
    </row>
    <row r="262" spans="1:17" s="80" customFormat="1" ht="19" x14ac:dyDescent="0.35">
      <c r="B262" s="81"/>
      <c r="C262" s="132" t="s">
        <v>302</v>
      </c>
      <c r="D262" s="133">
        <v>4</v>
      </c>
      <c r="E262" s="134">
        <f>Data!H217</f>
        <v>1982</v>
      </c>
      <c r="F262" s="134">
        <f>Data!I217</f>
        <v>1107</v>
      </c>
      <c r="G262" s="134">
        <f>Data!K217</f>
        <v>875</v>
      </c>
      <c r="H262" s="113">
        <f t="shared" si="84"/>
        <v>0.44147325933400605</v>
      </c>
      <c r="I262" s="134">
        <f>Data!M217</f>
        <v>19</v>
      </c>
      <c r="J262" s="113">
        <f t="shared" si="85"/>
        <v>9.5862764883955596E-3</v>
      </c>
      <c r="K262" s="134">
        <f>Data!P217</f>
        <v>14</v>
      </c>
      <c r="L262" s="136">
        <f>Data!S217</f>
        <v>842</v>
      </c>
      <c r="M262" s="132">
        <f>Data!Z217</f>
        <v>398</v>
      </c>
      <c r="N262" s="150">
        <f>M262/L262</f>
        <v>0.47268408551068886</v>
      </c>
      <c r="O262" s="132">
        <f>Data!AG217</f>
        <v>444</v>
      </c>
      <c r="P262" s="150">
        <f>O262/L262</f>
        <v>0.52731591448931114</v>
      </c>
      <c r="Q262" s="80">
        <f t="shared" si="86"/>
        <v>1982</v>
      </c>
    </row>
    <row r="263" spans="1:17" s="112" customFormat="1" ht="15" x14ac:dyDescent="0.2">
      <c r="A263" s="123">
        <v>2</v>
      </c>
      <c r="B263" s="124" t="s">
        <v>251</v>
      </c>
      <c r="C263" s="138" t="s">
        <v>141</v>
      </c>
      <c r="D263" s="139"/>
      <c r="E263" s="141">
        <f>SUM(E264:E266)</f>
        <v>1637</v>
      </c>
      <c r="F263" s="141">
        <f>SUM(F264:F266)</f>
        <v>628</v>
      </c>
      <c r="G263" s="141">
        <f>SUM(G264:G266)</f>
        <v>1009</v>
      </c>
      <c r="H263" s="142">
        <f t="shared" si="84"/>
        <v>0.61637141111789862</v>
      </c>
      <c r="I263" s="145">
        <f>SUM(I264:I266)</f>
        <v>23</v>
      </c>
      <c r="J263" s="143">
        <f t="shared" si="85"/>
        <v>1.4050091631032376E-2</v>
      </c>
      <c r="K263" s="141">
        <f>SUM(K264:K266)</f>
        <v>23</v>
      </c>
      <c r="L263" s="144">
        <f>SUM(L264:L266)</f>
        <v>963</v>
      </c>
      <c r="M263" s="138">
        <f>SUM(M264:M266)</f>
        <v>456</v>
      </c>
      <c r="N263" s="151">
        <f>M263/$L263</f>
        <v>0.4735202492211838</v>
      </c>
      <c r="O263" s="138">
        <f>SUM(O264:O266)</f>
        <v>507</v>
      </c>
      <c r="P263" s="151">
        <f>O263/$L263</f>
        <v>0.52647975077881615</v>
      </c>
      <c r="Q263" s="112">
        <f t="shared" si="86"/>
        <v>0</v>
      </c>
    </row>
    <row r="264" spans="1:17" s="80" customFormat="1" ht="19" x14ac:dyDescent="0.35">
      <c r="B264" s="81"/>
      <c r="C264" s="132" t="s">
        <v>303</v>
      </c>
      <c r="D264" s="133">
        <v>1</v>
      </c>
      <c r="E264" s="134">
        <f>Data!H218</f>
        <v>765</v>
      </c>
      <c r="F264" s="134">
        <f>Data!I218</f>
        <v>310</v>
      </c>
      <c r="G264" s="134">
        <f>Data!K218</f>
        <v>455</v>
      </c>
      <c r="H264" s="113">
        <f t="shared" si="84"/>
        <v>0.59477124183006536</v>
      </c>
      <c r="I264" s="134">
        <f>Data!M218</f>
        <v>12</v>
      </c>
      <c r="J264" s="113">
        <f t="shared" si="85"/>
        <v>1.5686274509803921E-2</v>
      </c>
      <c r="K264" s="134">
        <f>Data!P218</f>
        <v>6</v>
      </c>
      <c r="L264" s="136">
        <f>Data!S218</f>
        <v>437</v>
      </c>
      <c r="M264" s="132">
        <f>Data!Z218</f>
        <v>194</v>
      </c>
      <c r="N264" s="150">
        <f>M264/L264</f>
        <v>0.44393592677345539</v>
      </c>
      <c r="O264" s="132">
        <f>Data!AG218</f>
        <v>243</v>
      </c>
      <c r="P264" s="150">
        <f>O264/L264</f>
        <v>0.55606407322654461</v>
      </c>
      <c r="Q264" s="80">
        <f t="shared" si="86"/>
        <v>765</v>
      </c>
    </row>
    <row r="265" spans="1:17" s="80" customFormat="1" ht="19" x14ac:dyDescent="0.35">
      <c r="B265" s="81"/>
      <c r="C265" s="132" t="s">
        <v>304</v>
      </c>
      <c r="D265" s="133">
        <v>2</v>
      </c>
      <c r="E265" s="134">
        <f>Data!H219</f>
        <v>419</v>
      </c>
      <c r="F265" s="134">
        <f>Data!I219</f>
        <v>149</v>
      </c>
      <c r="G265" s="134">
        <f>Data!K219</f>
        <v>270</v>
      </c>
      <c r="H265" s="113">
        <f t="shared" si="84"/>
        <v>0.64439140811455842</v>
      </c>
      <c r="I265" s="134">
        <f>Data!M219</f>
        <v>4</v>
      </c>
      <c r="J265" s="113">
        <f t="shared" si="85"/>
        <v>9.5465393794749408E-3</v>
      </c>
      <c r="K265" s="134">
        <f>Data!P219</f>
        <v>3</v>
      </c>
      <c r="L265" s="136">
        <f>Data!S219</f>
        <v>263</v>
      </c>
      <c r="M265" s="132">
        <f>Data!Z219</f>
        <v>121</v>
      </c>
      <c r="N265" s="150">
        <f>M265/L265</f>
        <v>0.46007604562737642</v>
      </c>
      <c r="O265" s="132">
        <f>Data!AG219</f>
        <v>142</v>
      </c>
      <c r="P265" s="150">
        <f>O265/L265</f>
        <v>0.53992395437262353</v>
      </c>
      <c r="Q265" s="80">
        <f t="shared" si="86"/>
        <v>419</v>
      </c>
    </row>
    <row r="266" spans="1:17" s="80" customFormat="1" ht="19" x14ac:dyDescent="0.35">
      <c r="B266" s="81"/>
      <c r="C266" s="132" t="s">
        <v>305</v>
      </c>
      <c r="D266" s="133">
        <v>3</v>
      </c>
      <c r="E266" s="134">
        <f>Data!H220</f>
        <v>453</v>
      </c>
      <c r="F266" s="134">
        <f>Data!I220</f>
        <v>169</v>
      </c>
      <c r="G266" s="134">
        <f>Data!K220</f>
        <v>284</v>
      </c>
      <c r="H266" s="113">
        <f t="shared" si="84"/>
        <v>0.6269315673289183</v>
      </c>
      <c r="I266" s="134">
        <f>Data!M220</f>
        <v>7</v>
      </c>
      <c r="J266" s="113">
        <f t="shared" si="85"/>
        <v>1.5452538631346579E-2</v>
      </c>
      <c r="K266" s="134">
        <f>Data!P220</f>
        <v>14</v>
      </c>
      <c r="L266" s="136">
        <f>Data!S220</f>
        <v>263</v>
      </c>
      <c r="M266" s="132">
        <f>Data!Z220</f>
        <v>141</v>
      </c>
      <c r="N266" s="150">
        <f>M266/L266</f>
        <v>0.53612167300380231</v>
      </c>
      <c r="O266" s="132">
        <f>Data!AG220</f>
        <v>122</v>
      </c>
      <c r="P266" s="150">
        <f>O266/L266</f>
        <v>0.46387832699619774</v>
      </c>
      <c r="Q266" s="80">
        <f t="shared" si="86"/>
        <v>453</v>
      </c>
    </row>
    <row r="267" spans="1:17" s="112" customFormat="1" ht="15" x14ac:dyDescent="0.2">
      <c r="A267" s="121">
        <v>3</v>
      </c>
      <c r="B267" s="122" t="s">
        <v>184</v>
      </c>
      <c r="C267" s="138" t="s">
        <v>112</v>
      </c>
      <c r="D267" s="139"/>
      <c r="E267" s="141">
        <f>SUM(E268:E272)</f>
        <v>3113</v>
      </c>
      <c r="F267" s="141">
        <f>SUM(F268:F272)</f>
        <v>1127</v>
      </c>
      <c r="G267" s="141">
        <f>SUM(G268:G272)</f>
        <v>1986</v>
      </c>
      <c r="H267" s="142">
        <f t="shared" si="84"/>
        <v>0.63796980404754255</v>
      </c>
      <c r="I267" s="145">
        <f>SUM(I268:I272)</f>
        <v>17</v>
      </c>
      <c r="J267" s="143">
        <f t="shared" si="85"/>
        <v>5.4609701252810797E-3</v>
      </c>
      <c r="K267" s="141">
        <f>SUM(K268:K272)</f>
        <v>176</v>
      </c>
      <c r="L267" s="144">
        <f>SUM(L268:L272)</f>
        <v>1793</v>
      </c>
      <c r="M267" s="138">
        <f>SUM(M268:M272)</f>
        <v>1168</v>
      </c>
      <c r="N267" s="151">
        <f>M267/$L267</f>
        <v>0.65142219743446739</v>
      </c>
      <c r="O267" s="138">
        <f>SUM(O268:O272)</f>
        <v>625</v>
      </c>
      <c r="P267" s="151">
        <f>O267/$L267</f>
        <v>0.34857780256553261</v>
      </c>
      <c r="Q267" s="112">
        <f t="shared" si="86"/>
        <v>0</v>
      </c>
    </row>
    <row r="268" spans="1:17" s="80" customFormat="1" ht="19" x14ac:dyDescent="0.35">
      <c r="B268" s="81"/>
      <c r="C268" s="132" t="s">
        <v>306</v>
      </c>
      <c r="D268" s="133">
        <v>1</v>
      </c>
      <c r="E268" s="134">
        <f>Data!H221</f>
        <v>805</v>
      </c>
      <c r="F268" s="134">
        <f>Data!I221</f>
        <v>288</v>
      </c>
      <c r="G268" s="134">
        <f>Data!K221</f>
        <v>517</v>
      </c>
      <c r="H268" s="113">
        <f t="shared" si="84"/>
        <v>0.64223602484472053</v>
      </c>
      <c r="I268" s="134">
        <f>Data!M221</f>
        <v>14</v>
      </c>
      <c r="J268" s="113">
        <f t="shared" si="85"/>
        <v>1.7391304347826087E-2</v>
      </c>
      <c r="K268" s="134">
        <f>Data!P221</f>
        <v>10</v>
      </c>
      <c r="L268" s="136">
        <f>Data!S221</f>
        <v>493</v>
      </c>
      <c r="M268" s="132">
        <f>Data!Z221</f>
        <v>340</v>
      </c>
      <c r="N268" s="150">
        <f>M268/L268</f>
        <v>0.68965517241379315</v>
      </c>
      <c r="O268" s="132">
        <f>Data!AG221</f>
        <v>153</v>
      </c>
      <c r="P268" s="150">
        <f>O268/L268</f>
        <v>0.31034482758620691</v>
      </c>
      <c r="Q268" s="80">
        <f t="shared" si="86"/>
        <v>805</v>
      </c>
    </row>
    <row r="269" spans="1:17" s="80" customFormat="1" ht="19" x14ac:dyDescent="0.35">
      <c r="B269" s="81"/>
      <c r="C269" s="132" t="s">
        <v>307</v>
      </c>
      <c r="D269" s="133">
        <v>2</v>
      </c>
      <c r="E269" s="134">
        <f>Data!H222</f>
        <v>807</v>
      </c>
      <c r="F269" s="134">
        <f>Data!I222</f>
        <v>243</v>
      </c>
      <c r="G269" s="134">
        <f>Data!K222</f>
        <v>564</v>
      </c>
      <c r="H269" s="113">
        <f t="shared" si="84"/>
        <v>0.6988847583643123</v>
      </c>
      <c r="I269" s="134">
        <f>Data!M222</f>
        <v>1</v>
      </c>
      <c r="J269" s="113">
        <f t="shared" si="85"/>
        <v>1.2391573729863693E-3</v>
      </c>
      <c r="K269" s="134">
        <f>Data!P222</f>
        <v>13</v>
      </c>
      <c r="L269" s="136">
        <f>Data!S222</f>
        <v>550</v>
      </c>
      <c r="M269" s="132">
        <f>Data!Z222</f>
        <v>358</v>
      </c>
      <c r="N269" s="150">
        <f>M269/L269</f>
        <v>0.65090909090909088</v>
      </c>
      <c r="O269" s="132">
        <f>Data!AG222</f>
        <v>192</v>
      </c>
      <c r="P269" s="150">
        <f>O269/L269</f>
        <v>0.34909090909090912</v>
      </c>
      <c r="Q269" s="80">
        <f t="shared" si="86"/>
        <v>807</v>
      </c>
    </row>
    <row r="270" spans="1:17" s="80" customFormat="1" ht="19" x14ac:dyDescent="0.35">
      <c r="B270" s="81"/>
      <c r="C270" s="132" t="s">
        <v>308</v>
      </c>
      <c r="D270" s="133">
        <v>3</v>
      </c>
      <c r="E270" s="134">
        <f>Data!H223</f>
        <v>405</v>
      </c>
      <c r="F270" s="134">
        <f>Data!I223</f>
        <v>127</v>
      </c>
      <c r="G270" s="134">
        <f>Data!K223</f>
        <v>278</v>
      </c>
      <c r="H270" s="113">
        <f t="shared" si="84"/>
        <v>0.68641975308641978</v>
      </c>
      <c r="I270" s="134">
        <f>Data!M223</f>
        <v>0</v>
      </c>
      <c r="J270" s="113">
        <f t="shared" si="85"/>
        <v>0</v>
      </c>
      <c r="K270" s="134">
        <f>Data!P223</f>
        <v>18</v>
      </c>
      <c r="L270" s="136">
        <f>Data!S223</f>
        <v>260</v>
      </c>
      <c r="M270" s="132">
        <f>Data!Z223</f>
        <v>143</v>
      </c>
      <c r="N270" s="150">
        <f>M270/L270</f>
        <v>0.55000000000000004</v>
      </c>
      <c r="O270" s="132">
        <f>Data!AG223</f>
        <v>117</v>
      </c>
      <c r="P270" s="150">
        <f>O270/L270</f>
        <v>0.45</v>
      </c>
      <c r="Q270" s="80">
        <f t="shared" si="86"/>
        <v>405</v>
      </c>
    </row>
    <row r="271" spans="1:17" s="80" customFormat="1" ht="19" x14ac:dyDescent="0.35">
      <c r="B271" s="81"/>
      <c r="C271" s="132" t="s">
        <v>309</v>
      </c>
      <c r="D271" s="133">
        <v>4</v>
      </c>
      <c r="E271" s="134">
        <f>Data!H224</f>
        <v>761</v>
      </c>
      <c r="F271" s="134">
        <f>Data!I224</f>
        <v>401</v>
      </c>
      <c r="G271" s="134">
        <f>Data!K224</f>
        <v>360</v>
      </c>
      <c r="H271" s="113">
        <f t="shared" si="84"/>
        <v>0.47306176084099871</v>
      </c>
      <c r="I271" s="134">
        <f>Data!M224</f>
        <v>1</v>
      </c>
      <c r="J271" s="113">
        <f t="shared" si="85"/>
        <v>1.3140604467805519E-3</v>
      </c>
      <c r="K271" s="134">
        <f>Data!P224</f>
        <v>29</v>
      </c>
      <c r="L271" s="136">
        <f>Data!S224</f>
        <v>330</v>
      </c>
      <c r="M271" s="132">
        <f>Data!Z224</f>
        <v>212</v>
      </c>
      <c r="N271" s="150">
        <f>M271/L271</f>
        <v>0.64242424242424245</v>
      </c>
      <c r="O271" s="132">
        <f>Data!AG224</f>
        <v>118</v>
      </c>
      <c r="P271" s="150">
        <f>O271/L271</f>
        <v>0.3575757575757576</v>
      </c>
      <c r="Q271" s="80">
        <f t="shared" si="86"/>
        <v>761</v>
      </c>
    </row>
    <row r="272" spans="1:17" s="80" customFormat="1" ht="19" x14ac:dyDescent="0.35">
      <c r="B272" s="81"/>
      <c r="C272" s="132" t="s">
        <v>310</v>
      </c>
      <c r="D272" s="133">
        <v>5</v>
      </c>
      <c r="E272" s="134">
        <f>Data!H225</f>
        <v>335</v>
      </c>
      <c r="F272" s="134">
        <f>Data!I225</f>
        <v>68</v>
      </c>
      <c r="G272" s="134">
        <f>Data!K225</f>
        <v>267</v>
      </c>
      <c r="H272" s="113">
        <f t="shared" si="84"/>
        <v>0.79701492537313434</v>
      </c>
      <c r="I272" s="134">
        <f>Data!M225</f>
        <v>1</v>
      </c>
      <c r="J272" s="113">
        <f t="shared" si="85"/>
        <v>2.9850746268656717E-3</v>
      </c>
      <c r="K272" s="134">
        <f>Data!P225</f>
        <v>106</v>
      </c>
      <c r="L272" s="136">
        <f>Data!S225</f>
        <v>160</v>
      </c>
      <c r="M272" s="132">
        <f>Data!Z225</f>
        <v>115</v>
      </c>
      <c r="N272" s="150">
        <f>M272/L272</f>
        <v>0.71875</v>
      </c>
      <c r="O272" s="132">
        <f>Data!AG225</f>
        <v>45</v>
      </c>
      <c r="P272" s="150">
        <f>O272/L272</f>
        <v>0.28125</v>
      </c>
      <c r="Q272" s="80">
        <f t="shared" si="86"/>
        <v>335</v>
      </c>
    </row>
    <row r="273" spans="1:17" s="112" customFormat="1" ht="15" x14ac:dyDescent="0.2">
      <c r="A273" s="121">
        <v>1</v>
      </c>
      <c r="B273" s="122" t="s">
        <v>179</v>
      </c>
      <c r="C273" s="138" t="s">
        <v>130</v>
      </c>
      <c r="D273" s="139"/>
      <c r="E273" s="141">
        <f>SUM(E274:E274)</f>
        <v>237</v>
      </c>
      <c r="F273" s="141">
        <f>SUM(F274:F274)</f>
        <v>125</v>
      </c>
      <c r="G273" s="141">
        <f>SUM(G274:G274)</f>
        <v>112</v>
      </c>
      <c r="H273" s="142">
        <f t="shared" ref="H273:H279" si="87">G273/E273</f>
        <v>0.47257383966244726</v>
      </c>
      <c r="I273" s="145">
        <f>SUM(I274)</f>
        <v>0</v>
      </c>
      <c r="J273" s="143">
        <f t="shared" ref="J273:J279" si="88">I273/E273</f>
        <v>0</v>
      </c>
      <c r="K273" s="141">
        <f>SUM(K274:K274)</f>
        <v>2</v>
      </c>
      <c r="L273" s="144">
        <f>SUM(L274:L274)</f>
        <v>110</v>
      </c>
      <c r="M273" s="138">
        <f>SUM(M274:M274)</f>
        <v>73</v>
      </c>
      <c r="N273" s="151">
        <f>M273/$L273</f>
        <v>0.66363636363636369</v>
      </c>
      <c r="O273" s="138">
        <f>SUM(O274:O274)</f>
        <v>37</v>
      </c>
      <c r="P273" s="151">
        <f>O273/$L273</f>
        <v>0.33636363636363636</v>
      </c>
      <c r="Q273" s="112">
        <f t="shared" si="86"/>
        <v>0</v>
      </c>
    </row>
    <row r="274" spans="1:17" s="80" customFormat="1" ht="19" x14ac:dyDescent="0.35">
      <c r="B274" s="81"/>
      <c r="C274" s="132" t="s">
        <v>83</v>
      </c>
      <c r="D274" s="133">
        <v>1</v>
      </c>
      <c r="E274" s="134">
        <f>Data!H226</f>
        <v>237</v>
      </c>
      <c r="F274" s="134">
        <f>Data!I226</f>
        <v>125</v>
      </c>
      <c r="G274" s="134">
        <f>Data!K226</f>
        <v>112</v>
      </c>
      <c r="H274" s="113">
        <f t="shared" si="87"/>
        <v>0.47257383966244726</v>
      </c>
      <c r="I274" s="134">
        <f>Data!M226</f>
        <v>0</v>
      </c>
      <c r="J274" s="113">
        <f t="shared" si="88"/>
        <v>0</v>
      </c>
      <c r="K274" s="134">
        <f>Data!P226</f>
        <v>2</v>
      </c>
      <c r="L274" s="136">
        <f>Data!S226</f>
        <v>110</v>
      </c>
      <c r="M274" s="132">
        <f>Data!Z226</f>
        <v>73</v>
      </c>
      <c r="N274" s="150">
        <f>M274/L274</f>
        <v>0.66363636363636369</v>
      </c>
      <c r="O274" s="132">
        <f>Data!AG226</f>
        <v>37</v>
      </c>
      <c r="P274" s="150">
        <f>O274/L274</f>
        <v>0.33636363636363636</v>
      </c>
      <c r="Q274" s="80">
        <f t="shared" si="86"/>
        <v>237</v>
      </c>
    </row>
    <row r="275" spans="1:17" s="112" customFormat="1" ht="15" x14ac:dyDescent="0.2">
      <c r="A275" s="121">
        <v>1</v>
      </c>
      <c r="B275" s="122" t="s">
        <v>196</v>
      </c>
      <c r="C275" s="138" t="s">
        <v>311</v>
      </c>
      <c r="D275" s="139"/>
      <c r="E275" s="141">
        <f>SUM(E276:E277)</f>
        <v>525</v>
      </c>
      <c r="F275" s="141">
        <f>SUM(F276:F277)</f>
        <v>164</v>
      </c>
      <c r="G275" s="141">
        <f>SUM(G276:G277)</f>
        <v>361</v>
      </c>
      <c r="H275" s="142">
        <f t="shared" si="87"/>
        <v>0.68761904761904757</v>
      </c>
      <c r="I275" s="145">
        <f>SUM(I276:I277)</f>
        <v>0</v>
      </c>
      <c r="J275" s="143">
        <f t="shared" si="88"/>
        <v>0</v>
      </c>
      <c r="K275" s="141">
        <f>SUM(K276:K277)</f>
        <v>6</v>
      </c>
      <c r="L275" s="144">
        <f>SUM(L276:L277)</f>
        <v>355</v>
      </c>
      <c r="M275" s="138">
        <f>SUM(M276:M277)</f>
        <v>272</v>
      </c>
      <c r="N275" s="151">
        <f>M275/$L275</f>
        <v>0.76619718309859153</v>
      </c>
      <c r="O275" s="138">
        <f>SUM(O276:O277)</f>
        <v>83</v>
      </c>
      <c r="P275" s="151">
        <f>O275/$L275</f>
        <v>0.23380281690140844</v>
      </c>
      <c r="Q275" s="112">
        <f t="shared" si="86"/>
        <v>0</v>
      </c>
    </row>
    <row r="276" spans="1:17" s="80" customFormat="1" ht="19" x14ac:dyDescent="0.35">
      <c r="B276" s="81"/>
      <c r="C276" s="132" t="s">
        <v>312</v>
      </c>
      <c r="D276" s="133">
        <v>1</v>
      </c>
      <c r="E276" s="134">
        <f>Data!H227</f>
        <v>264</v>
      </c>
      <c r="F276" s="134">
        <f>Data!I227</f>
        <v>93</v>
      </c>
      <c r="G276" s="134">
        <f>Data!K227</f>
        <v>171</v>
      </c>
      <c r="H276" s="113">
        <f t="shared" si="87"/>
        <v>0.64772727272727271</v>
      </c>
      <c r="I276" s="134">
        <f>Data!M227</f>
        <v>0</v>
      </c>
      <c r="J276" s="113">
        <f t="shared" si="88"/>
        <v>0</v>
      </c>
      <c r="K276" s="134">
        <f>Data!P227</f>
        <v>4</v>
      </c>
      <c r="L276" s="136">
        <f>Data!S227</f>
        <v>167</v>
      </c>
      <c r="M276" s="132">
        <f>Data!Z227</f>
        <v>119</v>
      </c>
      <c r="N276" s="150">
        <f>M276/L276</f>
        <v>0.71257485029940115</v>
      </c>
      <c r="O276" s="132">
        <f>Data!AG227</f>
        <v>48</v>
      </c>
      <c r="P276" s="150">
        <f>O276/L276</f>
        <v>0.28742514970059879</v>
      </c>
      <c r="Q276" s="80">
        <f t="shared" si="86"/>
        <v>264</v>
      </c>
    </row>
    <row r="277" spans="1:17" s="80" customFormat="1" ht="19" x14ac:dyDescent="0.35">
      <c r="B277" s="81"/>
      <c r="C277" s="132" t="s">
        <v>313</v>
      </c>
      <c r="D277" s="133">
        <v>2</v>
      </c>
      <c r="E277" s="134">
        <f>Data!H228</f>
        <v>261</v>
      </c>
      <c r="F277" s="134">
        <f>Data!I228</f>
        <v>71</v>
      </c>
      <c r="G277" s="134">
        <f>Data!K228</f>
        <v>190</v>
      </c>
      <c r="H277" s="113">
        <f t="shared" si="87"/>
        <v>0.72796934865900387</v>
      </c>
      <c r="I277" s="134">
        <f>Data!M228</f>
        <v>0</v>
      </c>
      <c r="J277" s="113">
        <f t="shared" si="88"/>
        <v>0</v>
      </c>
      <c r="K277" s="134">
        <f>Data!P228</f>
        <v>2</v>
      </c>
      <c r="L277" s="136">
        <f>Data!S228</f>
        <v>188</v>
      </c>
      <c r="M277" s="132">
        <f>Data!Z228</f>
        <v>153</v>
      </c>
      <c r="N277" s="150">
        <f>M277/L277</f>
        <v>0.81382978723404253</v>
      </c>
      <c r="O277" s="132">
        <f>Data!AG228</f>
        <v>35</v>
      </c>
      <c r="P277" s="150">
        <f>O277/L277</f>
        <v>0.18617021276595744</v>
      </c>
      <c r="Q277" s="80">
        <f t="shared" si="86"/>
        <v>261</v>
      </c>
    </row>
    <row r="278" spans="1:17" s="112" customFormat="1" ht="15" x14ac:dyDescent="0.2">
      <c r="A278" s="121">
        <v>1</v>
      </c>
      <c r="B278" s="122" t="s">
        <v>196</v>
      </c>
      <c r="C278" s="138" t="s">
        <v>314</v>
      </c>
      <c r="D278" s="139"/>
      <c r="E278" s="141">
        <f>SUM(E279:E284)</f>
        <v>1565</v>
      </c>
      <c r="F278" s="141">
        <f>SUM(F279:F284)</f>
        <v>660</v>
      </c>
      <c r="G278" s="141">
        <f>SUM(G279:G284)</f>
        <v>905</v>
      </c>
      <c r="H278" s="142">
        <f t="shared" si="87"/>
        <v>0.57827476038338654</v>
      </c>
      <c r="I278" s="145">
        <f>SUM(I279:I284)</f>
        <v>11</v>
      </c>
      <c r="J278" s="143">
        <f t="shared" si="88"/>
        <v>7.028753993610224E-3</v>
      </c>
      <c r="K278" s="141">
        <f>SUM(K279:K284)</f>
        <v>14</v>
      </c>
      <c r="L278" s="144">
        <f>SUM(L279:L284)</f>
        <v>880</v>
      </c>
      <c r="M278" s="138">
        <f>SUM(M279:M284)</f>
        <v>416</v>
      </c>
      <c r="N278" s="151">
        <f>M278/$L278</f>
        <v>0.47272727272727272</v>
      </c>
      <c r="O278" s="138">
        <f>SUM(O279:O284)</f>
        <v>464</v>
      </c>
      <c r="P278" s="151">
        <f>O278/$L278</f>
        <v>0.52727272727272723</v>
      </c>
      <c r="Q278" s="112">
        <f t="shared" si="86"/>
        <v>0</v>
      </c>
    </row>
    <row r="279" spans="1:17" s="80" customFormat="1" ht="19" x14ac:dyDescent="0.35">
      <c r="B279" s="81"/>
      <c r="C279" s="132" t="s">
        <v>315</v>
      </c>
      <c r="D279" s="133">
        <v>1</v>
      </c>
      <c r="E279" s="134">
        <f>Data!H229</f>
        <v>956</v>
      </c>
      <c r="F279" s="134">
        <f>Data!I229</f>
        <v>393</v>
      </c>
      <c r="G279" s="134">
        <f>Data!K229</f>
        <v>563</v>
      </c>
      <c r="H279" s="113">
        <f t="shared" si="87"/>
        <v>0.58891213389121344</v>
      </c>
      <c r="I279" s="134">
        <f>Data!M229</f>
        <v>11</v>
      </c>
      <c r="J279" s="113">
        <f t="shared" si="88"/>
        <v>1.1506276150627616E-2</v>
      </c>
      <c r="K279" s="134">
        <f>Data!P229</f>
        <v>9</v>
      </c>
      <c r="L279" s="136">
        <f>Data!S229</f>
        <v>543</v>
      </c>
      <c r="M279" s="132">
        <f>Data!Z229</f>
        <v>257</v>
      </c>
      <c r="N279" s="150">
        <f t="shared" ref="N279:N284" si="89">M279/L279</f>
        <v>0.47329650092081033</v>
      </c>
      <c r="O279" s="132">
        <f>Data!AG229</f>
        <v>286</v>
      </c>
      <c r="P279" s="150">
        <f t="shared" ref="P279:P284" si="90">O279/L279</f>
        <v>0.52670349907918967</v>
      </c>
      <c r="Q279" s="80">
        <f t="shared" si="86"/>
        <v>956</v>
      </c>
    </row>
    <row r="280" spans="1:17" s="80" customFormat="1" ht="19" x14ac:dyDescent="0.35">
      <c r="B280" s="81"/>
      <c r="C280" s="132" t="s">
        <v>316</v>
      </c>
      <c r="D280" s="133">
        <v>2</v>
      </c>
      <c r="E280" s="134">
        <f>Data!H230</f>
        <v>147</v>
      </c>
      <c r="F280" s="134">
        <f>Data!I230</f>
        <v>80</v>
      </c>
      <c r="G280" s="134">
        <f>Data!K230</f>
        <v>67</v>
      </c>
      <c r="H280" s="113">
        <f t="shared" ref="H280:H288" si="91">G280/E280</f>
        <v>0.45578231292517007</v>
      </c>
      <c r="I280" s="134">
        <f>Data!M230</f>
        <v>0</v>
      </c>
      <c r="J280" s="113">
        <f t="shared" ref="J280:J288" si="92">I280/E280</f>
        <v>0</v>
      </c>
      <c r="K280" s="134">
        <f>Data!P230</f>
        <v>4</v>
      </c>
      <c r="L280" s="136">
        <f>Data!S230</f>
        <v>63</v>
      </c>
      <c r="M280" s="132">
        <f>Data!Z230</f>
        <v>34</v>
      </c>
      <c r="N280" s="150">
        <f t="shared" si="89"/>
        <v>0.53968253968253965</v>
      </c>
      <c r="O280" s="132">
        <f>Data!AG230</f>
        <v>29</v>
      </c>
      <c r="P280" s="150">
        <f t="shared" si="90"/>
        <v>0.46031746031746029</v>
      </c>
      <c r="Q280" s="80">
        <f t="shared" si="86"/>
        <v>147</v>
      </c>
    </row>
    <row r="281" spans="1:17" s="80" customFormat="1" ht="19" x14ac:dyDescent="0.35">
      <c r="B281" s="81"/>
      <c r="C281" s="132" t="s">
        <v>317</v>
      </c>
      <c r="D281" s="133">
        <v>3</v>
      </c>
      <c r="E281" s="134">
        <f>Data!H231</f>
        <v>132</v>
      </c>
      <c r="F281" s="134">
        <f>Data!I231</f>
        <v>63</v>
      </c>
      <c r="G281" s="134">
        <f>Data!K231</f>
        <v>69</v>
      </c>
      <c r="H281" s="113">
        <f t="shared" si="91"/>
        <v>0.52272727272727271</v>
      </c>
      <c r="I281" s="134">
        <f>Data!M231</f>
        <v>0</v>
      </c>
      <c r="J281" s="113">
        <f t="shared" si="92"/>
        <v>0</v>
      </c>
      <c r="K281" s="134">
        <f>Data!P231</f>
        <v>0</v>
      </c>
      <c r="L281" s="136">
        <f>Data!S231</f>
        <v>69</v>
      </c>
      <c r="M281" s="132">
        <f>Data!Z231</f>
        <v>25</v>
      </c>
      <c r="N281" s="150">
        <f t="shared" si="89"/>
        <v>0.36231884057971014</v>
      </c>
      <c r="O281" s="132">
        <f>Data!AG231</f>
        <v>44</v>
      </c>
      <c r="P281" s="150">
        <f t="shared" si="90"/>
        <v>0.6376811594202898</v>
      </c>
      <c r="Q281" s="80">
        <f t="shared" si="86"/>
        <v>132</v>
      </c>
    </row>
    <row r="282" spans="1:17" s="80" customFormat="1" ht="19" x14ac:dyDescent="0.35">
      <c r="B282" s="81"/>
      <c r="C282" s="132" t="s">
        <v>318</v>
      </c>
      <c r="D282" s="133">
        <v>4</v>
      </c>
      <c r="E282" s="134">
        <f>Data!H232</f>
        <v>132</v>
      </c>
      <c r="F282" s="134">
        <f>Data!I232</f>
        <v>51</v>
      </c>
      <c r="G282" s="134">
        <f>Data!K232</f>
        <v>81</v>
      </c>
      <c r="H282" s="113">
        <f t="shared" si="91"/>
        <v>0.61363636363636365</v>
      </c>
      <c r="I282" s="134">
        <f>Data!M232</f>
        <v>0</v>
      </c>
      <c r="J282" s="113">
        <f t="shared" si="92"/>
        <v>0</v>
      </c>
      <c r="K282" s="134">
        <f>Data!P232</f>
        <v>1</v>
      </c>
      <c r="L282" s="136">
        <f>Data!S232</f>
        <v>80</v>
      </c>
      <c r="M282" s="132">
        <f>Data!Z232</f>
        <v>23</v>
      </c>
      <c r="N282" s="150">
        <f t="shared" si="89"/>
        <v>0.28749999999999998</v>
      </c>
      <c r="O282" s="132">
        <f>Data!AG232</f>
        <v>57</v>
      </c>
      <c r="P282" s="150">
        <f t="shared" si="90"/>
        <v>0.71250000000000002</v>
      </c>
      <c r="Q282" s="80">
        <f t="shared" si="86"/>
        <v>132</v>
      </c>
    </row>
    <row r="283" spans="1:17" s="80" customFormat="1" ht="19" x14ac:dyDescent="0.35">
      <c r="B283" s="81"/>
      <c r="C283" s="132" t="s">
        <v>319</v>
      </c>
      <c r="D283" s="133">
        <v>5</v>
      </c>
      <c r="E283" s="134">
        <f>Data!H233</f>
        <v>128</v>
      </c>
      <c r="F283" s="134">
        <f>Data!I233</f>
        <v>47</v>
      </c>
      <c r="G283" s="134">
        <f>Data!K233</f>
        <v>81</v>
      </c>
      <c r="H283" s="113">
        <f t="shared" si="91"/>
        <v>0.6328125</v>
      </c>
      <c r="I283" s="134">
        <f>Data!M233</f>
        <v>0</v>
      </c>
      <c r="J283" s="113">
        <f t="shared" si="92"/>
        <v>0</v>
      </c>
      <c r="K283" s="134">
        <f>Data!P233</f>
        <v>0</v>
      </c>
      <c r="L283" s="136">
        <f>Data!S233</f>
        <v>81</v>
      </c>
      <c r="M283" s="132">
        <f>Data!Z233</f>
        <v>54</v>
      </c>
      <c r="N283" s="150">
        <f t="shared" si="89"/>
        <v>0.66666666666666663</v>
      </c>
      <c r="O283" s="132">
        <f>Data!AG233</f>
        <v>27</v>
      </c>
      <c r="P283" s="150">
        <f t="shared" si="90"/>
        <v>0.33333333333333331</v>
      </c>
      <c r="Q283" s="80">
        <f t="shared" si="86"/>
        <v>128</v>
      </c>
    </row>
    <row r="284" spans="1:17" s="80" customFormat="1" ht="19" x14ac:dyDescent="0.35">
      <c r="B284" s="81"/>
      <c r="C284" s="132" t="s">
        <v>320</v>
      </c>
      <c r="D284" s="133">
        <v>6</v>
      </c>
      <c r="E284" s="134">
        <f>Data!H234</f>
        <v>70</v>
      </c>
      <c r="F284" s="134">
        <f>Data!I234</f>
        <v>26</v>
      </c>
      <c r="G284" s="134">
        <f>Data!K234</f>
        <v>44</v>
      </c>
      <c r="H284" s="113">
        <f t="shared" si="91"/>
        <v>0.62857142857142856</v>
      </c>
      <c r="I284" s="134">
        <f>Data!M234</f>
        <v>0</v>
      </c>
      <c r="J284" s="113">
        <f t="shared" si="92"/>
        <v>0</v>
      </c>
      <c r="K284" s="134">
        <f>Data!P234</f>
        <v>0</v>
      </c>
      <c r="L284" s="136">
        <f>Data!S234</f>
        <v>44</v>
      </c>
      <c r="M284" s="132">
        <f>Data!Z234</f>
        <v>23</v>
      </c>
      <c r="N284" s="150">
        <f t="shared" si="89"/>
        <v>0.52272727272727271</v>
      </c>
      <c r="O284" s="132">
        <f>Data!AG234</f>
        <v>21</v>
      </c>
      <c r="P284" s="150">
        <f t="shared" si="90"/>
        <v>0.47727272727272729</v>
      </c>
      <c r="Q284" s="80">
        <f t="shared" si="86"/>
        <v>70</v>
      </c>
    </row>
    <row r="285" spans="1:17" s="112" customFormat="1" ht="15" x14ac:dyDescent="0.2">
      <c r="A285" s="121">
        <v>3</v>
      </c>
      <c r="B285" s="122" t="s">
        <v>184</v>
      </c>
      <c r="C285" s="138" t="s">
        <v>113</v>
      </c>
      <c r="D285" s="139"/>
      <c r="E285" s="141">
        <f>SUM(E286:E288)</f>
        <v>3438</v>
      </c>
      <c r="F285" s="141">
        <f>SUM(F286:F288)</f>
        <v>1340</v>
      </c>
      <c r="G285" s="141">
        <f>SUM(G286:G288)</f>
        <v>2098</v>
      </c>
      <c r="H285" s="142">
        <f t="shared" si="91"/>
        <v>0.61023851076207092</v>
      </c>
      <c r="I285" s="145">
        <f>SUM(I286:I288)</f>
        <v>46</v>
      </c>
      <c r="J285" s="143">
        <f t="shared" si="92"/>
        <v>1.3379872018615475E-2</v>
      </c>
      <c r="K285" s="141">
        <f>SUM(K286:K288)</f>
        <v>59</v>
      </c>
      <c r="L285" s="144">
        <f>SUM(L286:L288)</f>
        <v>1993</v>
      </c>
      <c r="M285" s="138">
        <f>SUM(M286:M288)</f>
        <v>1155</v>
      </c>
      <c r="N285" s="151">
        <f>M285/$L285</f>
        <v>0.57952834922227803</v>
      </c>
      <c r="O285" s="138">
        <f>SUM(O286:O288)</f>
        <v>838</v>
      </c>
      <c r="P285" s="151">
        <f>O285/$L285</f>
        <v>0.42047165077772203</v>
      </c>
      <c r="Q285" s="112">
        <f t="shared" si="86"/>
        <v>0</v>
      </c>
    </row>
    <row r="286" spans="1:17" s="80" customFormat="1" ht="19" x14ac:dyDescent="0.35">
      <c r="B286" s="81"/>
      <c r="C286" s="132" t="s">
        <v>86</v>
      </c>
      <c r="D286" s="133">
        <v>1</v>
      </c>
      <c r="E286" s="134">
        <f>Data!H235</f>
        <v>1224</v>
      </c>
      <c r="F286" s="134">
        <f>Data!I235</f>
        <v>529</v>
      </c>
      <c r="G286" s="134">
        <f>Data!K235</f>
        <v>695</v>
      </c>
      <c r="H286" s="113">
        <f t="shared" si="91"/>
        <v>0.56781045751633985</v>
      </c>
      <c r="I286" s="134">
        <f>Data!M235</f>
        <v>20</v>
      </c>
      <c r="J286" s="113">
        <f t="shared" si="92"/>
        <v>1.6339869281045753E-2</v>
      </c>
      <c r="K286" s="134">
        <f>Data!P235</f>
        <v>18</v>
      </c>
      <c r="L286" s="136">
        <f>Data!S235</f>
        <v>657</v>
      </c>
      <c r="M286" s="132">
        <f>Data!Z235</f>
        <v>395</v>
      </c>
      <c r="N286" s="150">
        <f>M286/L286</f>
        <v>0.60121765601217658</v>
      </c>
      <c r="O286" s="132">
        <f>Data!AG235</f>
        <v>262</v>
      </c>
      <c r="P286" s="150">
        <f>O286/L286</f>
        <v>0.39878234398782342</v>
      </c>
      <c r="Q286" s="80">
        <f t="shared" si="86"/>
        <v>1224</v>
      </c>
    </row>
    <row r="287" spans="1:17" s="80" customFormat="1" ht="19" x14ac:dyDescent="0.35">
      <c r="B287" s="81"/>
      <c r="C287" s="132" t="s">
        <v>86</v>
      </c>
      <c r="D287" s="133">
        <v>2</v>
      </c>
      <c r="E287" s="134">
        <f>Data!H236</f>
        <v>1044</v>
      </c>
      <c r="F287" s="134">
        <f>Data!I236</f>
        <v>409</v>
      </c>
      <c r="G287" s="134">
        <f>Data!K236</f>
        <v>635</v>
      </c>
      <c r="H287" s="113">
        <f t="shared" si="91"/>
        <v>0.60823754789272033</v>
      </c>
      <c r="I287" s="134">
        <f>Data!M236</f>
        <v>8</v>
      </c>
      <c r="J287" s="113">
        <f t="shared" si="92"/>
        <v>7.6628352490421452E-3</v>
      </c>
      <c r="K287" s="134">
        <f>Data!P236</f>
        <v>23</v>
      </c>
      <c r="L287" s="136">
        <f>Data!S236</f>
        <v>604</v>
      </c>
      <c r="M287" s="132">
        <f>Data!Z236</f>
        <v>339</v>
      </c>
      <c r="N287" s="150">
        <f>M287/L287</f>
        <v>0.5612582781456954</v>
      </c>
      <c r="O287" s="132">
        <f>Data!AG236</f>
        <v>265</v>
      </c>
      <c r="P287" s="150">
        <f>O287/L287</f>
        <v>0.43874172185430466</v>
      </c>
      <c r="Q287" s="80">
        <f t="shared" si="86"/>
        <v>1044</v>
      </c>
    </row>
    <row r="288" spans="1:17" s="80" customFormat="1" ht="20" thickBot="1" x14ac:dyDescent="0.4">
      <c r="B288" s="81"/>
      <c r="C288" s="146" t="s">
        <v>86</v>
      </c>
      <c r="D288" s="147">
        <v>3</v>
      </c>
      <c r="E288" s="148">
        <f>Data!H237</f>
        <v>1170</v>
      </c>
      <c r="F288" s="148">
        <f>Data!I237</f>
        <v>402</v>
      </c>
      <c r="G288" s="148">
        <f>Data!K237</f>
        <v>768</v>
      </c>
      <c r="H288" s="166">
        <f t="shared" si="91"/>
        <v>0.65641025641025641</v>
      </c>
      <c r="I288" s="148">
        <f>Data!M237</f>
        <v>18</v>
      </c>
      <c r="J288" s="166">
        <f t="shared" si="92"/>
        <v>1.5384615384615385E-2</v>
      </c>
      <c r="K288" s="148">
        <f>Data!P237</f>
        <v>18</v>
      </c>
      <c r="L288" s="149">
        <f>Data!S237</f>
        <v>732</v>
      </c>
      <c r="M288" s="146">
        <f>Data!Z237</f>
        <v>421</v>
      </c>
      <c r="N288" s="167">
        <f>M288/L288</f>
        <v>0.57513661202185795</v>
      </c>
      <c r="O288" s="146">
        <f>Data!AG237</f>
        <v>311</v>
      </c>
      <c r="P288" s="167">
        <f>O288/L288</f>
        <v>0.4248633879781421</v>
      </c>
      <c r="Q288" s="80">
        <f t="shared" si="86"/>
        <v>1170</v>
      </c>
    </row>
    <row r="289" spans="3:17" ht="14" thickBot="1" x14ac:dyDescent="0.2">
      <c r="C289" s="82"/>
      <c r="D289" s="83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>
        <f>SUM(Q5:Q288)</f>
        <v>203973</v>
      </c>
    </row>
    <row r="290" spans="3:17" ht="14" thickBot="1" x14ac:dyDescent="0.2"/>
    <row r="291" spans="3:17" s="73" customFormat="1" x14ac:dyDescent="0.15">
      <c r="M291" s="84" t="str">
        <f>M3</f>
        <v>Emmanuel</v>
      </c>
      <c r="N291" s="85" t="str">
        <f>N3</f>
        <v>MACRON</v>
      </c>
      <c r="O291" s="84" t="str">
        <f>O3</f>
        <v>Marine</v>
      </c>
      <c r="P291" s="85" t="str">
        <f>P3</f>
        <v>LE PEN</v>
      </c>
    </row>
    <row r="292" spans="3:17" s="89" customFormat="1" ht="25" thickBot="1" x14ac:dyDescent="0.2">
      <c r="C292" s="86" t="s">
        <v>321</v>
      </c>
      <c r="D292" s="79" t="s">
        <v>322</v>
      </c>
      <c r="E292" s="86" t="s">
        <v>7</v>
      </c>
      <c r="F292" s="86" t="s">
        <v>323</v>
      </c>
      <c r="G292" s="86" t="s">
        <v>10</v>
      </c>
      <c r="H292" s="86" t="s">
        <v>178</v>
      </c>
      <c r="I292" s="86" t="s">
        <v>12</v>
      </c>
      <c r="J292" s="86" t="s">
        <v>148</v>
      </c>
      <c r="K292" s="86" t="s">
        <v>15</v>
      </c>
      <c r="L292" s="86" t="s">
        <v>18</v>
      </c>
      <c r="M292" s="87" t="s">
        <v>25</v>
      </c>
      <c r="N292" s="88" t="s">
        <v>27</v>
      </c>
      <c r="O292" s="87" t="s">
        <v>25</v>
      </c>
      <c r="P292" s="88" t="s">
        <v>27</v>
      </c>
    </row>
    <row r="293" spans="3:17" s="98" customFormat="1" ht="25.5" customHeight="1" thickBot="1" x14ac:dyDescent="0.2">
      <c r="C293" s="90" t="s">
        <v>324</v>
      </c>
      <c r="D293" s="91">
        <f>COUNTA(D5:D288)</f>
        <v>236</v>
      </c>
      <c r="E293" s="91">
        <f>SUM(E5,E8,E15,E19,E25,E40,E46,E49,E52,E54,E58,E61,E70,E77,E86,E100,E106,E109,E111,E122,E125,E131,E135,E144,E152,E168,E179,E181,E197,E202,E208,E210,E213,E217,E221,E230,E235,E244,E248,E251,E256,E258,E263,E267,E273,E275,E278,E285)</f>
        <v>203973</v>
      </c>
      <c r="F293" s="91">
        <f>SUM(F5,F8,F15,F19,F25,F40,F46,F49,F52,F54,F58,F61,F70,F77,F86,F100,F106,F109,F111,F122,F125,F131,F135,F144,F152,F168,F179,F181,F197,F202,F208,F210,F213,F217,F221,F230,F235,F244,F248,F251,F256,F258,F263,F267,F273,F275,F278,F285)</f>
        <v>108330</v>
      </c>
      <c r="G293" s="91">
        <f>SUM(G5,G8,G15,G19,G25,G40,G46,G49,G52,G54,G58,G61,G70,G77,G86,G100,G106,G109,G111,G122,G125,G131,G135,G144,G152,G168,G179,G181,G197,G202,G208,G210,G213,G217,G221,G230,G235,G244,G248,G251,G256,G258,G263,G267,G273,G275,G278,G285)</f>
        <v>95643</v>
      </c>
      <c r="H293" s="92">
        <f>G293/E293</f>
        <v>0.46890029562736246</v>
      </c>
      <c r="I293" s="93">
        <f>SUM(I5,I8,I15,I19,I25,I40,I46,I49,I52,I54,I58,I61,I70,I77,I86,I100,I106,I109,I111,I122,I125,I131,I135,I144,I152,I168,I179,I181,I197,I202,I208,I210,I213,I217,I221,I230,I235,I244,I248,I251,I256,I258,I263,I267,I273,I275,I278,I285)</f>
        <v>3273</v>
      </c>
      <c r="J293" s="92">
        <f>I293/E293</f>
        <v>1.6046241414304833E-2</v>
      </c>
      <c r="K293" s="91">
        <f>SUM(K5,K8,K15,K19,K25,K40,K46,K49,K52,K54,K58,K61,K70,K77,K86,K100,K106,K109,K111,K122,K125,K131,K135,K144,K152,K168,K179,K181,K197,K202,K208,K210,K213,K217,K221,K230,K235,K244,K248,K251,K256,K258,K263,K267,K273,K275,K278,K285)</f>
        <v>2673</v>
      </c>
      <c r="L293" s="91">
        <f>SUM(L5,L8,L15,L19,L25,L40,L46,L49,L52,L54,L58,L61,L70,L77,L86,L100,L106,L109,L111,L122,L125,L131,L135,L144,L152,L168,L179,L181,L197,L202,L208,L210,L213,L217,L221,L230,L235,L244,L248,L251,L256,L258,L263,L267,L273,L275,L278,L285)</f>
        <v>89697</v>
      </c>
      <c r="M293" s="94">
        <f>SUM(M5,M8,M15,M19,M25,M40,M46,M49,M52,M54,M58,M61,M70,M77,M86,M100,M106,M109,M111,M122,M125,M131,M135,M144,M152,M168,M179,M181,M197,M202,M208,M210,M213,M217,M221,M230,M235,M244,M248,M251,M256,M258,M263,M267,M273,M275,M278,M285)</f>
        <v>52378</v>
      </c>
      <c r="N293" s="95">
        <f>M293/L293</f>
        <v>0.58394372164063457</v>
      </c>
      <c r="O293" s="96">
        <f>SUM(O5,O8,O15,O19,O25,O40,O46,O49,O52,O54,O58,O61,O70,O77,O86,O100,O106,O109,O111,O122,O125,O131,O135,O144,O152,O168,O179,O181,O197,O202,O208,O210,O213,O217,O221,O230,O235,O244,O248,O251,O256,O258,O263,O267,O273,O275,O278,O285)</f>
        <v>37319</v>
      </c>
      <c r="P293" s="97">
        <f>O293/$L293</f>
        <v>0.41605627835936543</v>
      </c>
    </row>
    <row r="295" spans="3:17" x14ac:dyDescent="0.15">
      <c r="F295" s="99" t="s">
        <v>325</v>
      </c>
      <c r="G295" s="100">
        <f>(236-COUNTBLANK(G5:G288))/236</f>
        <v>1</v>
      </c>
      <c r="I295" s="101"/>
      <c r="J295" s="101"/>
    </row>
    <row r="296" spans="3:17" ht="14" x14ac:dyDescent="0.15">
      <c r="F296" s="99" t="s">
        <v>326</v>
      </c>
      <c r="G296" s="102">
        <f>Q289/E293</f>
        <v>1</v>
      </c>
      <c r="I296" s="103"/>
      <c r="J296" s="103"/>
    </row>
    <row r="297" spans="3:17" x14ac:dyDescent="0.15">
      <c r="I297" s="104"/>
      <c r="J297" s="104"/>
    </row>
    <row r="299" spans="3:17" x14ac:dyDescent="0.15">
      <c r="K299" s="101"/>
      <c r="L299" s="101"/>
    </row>
    <row r="300" spans="3:17" ht="14" x14ac:dyDescent="0.15">
      <c r="K300" s="103"/>
      <c r="L300" s="103"/>
    </row>
    <row r="301" spans="3:17" x14ac:dyDescent="0.15">
      <c r="K301" s="105"/>
      <c r="L301" s="105"/>
    </row>
  </sheetData>
  <sheetProtection sheet="1" objects="1" scenarios="1"/>
  <pageMargins left="0.7" right="0.7" top="0.75" bottom="0.75" header="0.3" footer="0.3"/>
  <pageSetup paperSize="8" scale="8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3"/>
  <sheetViews>
    <sheetView workbookViewId="0">
      <selection activeCell="R29" sqref="R29"/>
    </sheetView>
  </sheetViews>
  <sheetFormatPr baseColWidth="10" defaultColWidth="9.1640625" defaultRowHeight="13" x14ac:dyDescent="0.15"/>
  <cols>
    <col min="1" max="1" width="52.6640625" bestFit="1" customWidth="1"/>
    <col min="6" max="6" width="11.5" customWidth="1"/>
  </cols>
  <sheetData>
    <row r="1" spans="1:9" ht="18" x14ac:dyDescent="0.2">
      <c r="A1" s="66" t="str">
        <f ca="1">"Résultat "&amp;IF(ARCHIPELS!$J$99=ARCHIPELS!$K$99,"provisoire ","partiel ")&amp;TEXT(ARCHIPELS!$B$3,"jj mmmm aaaa hh:mm")</f>
        <v>Résultat provisoire 07 mai 2017 07:57</v>
      </c>
      <c r="F1" s="67">
        <f>ARCHIPELS!$L$99</f>
        <v>1</v>
      </c>
      <c r="G1" s="251" t="s">
        <v>150</v>
      </c>
      <c r="H1" s="251"/>
      <c r="I1" s="68" t="str">
        <f>ARCHIPELS!$J$99&amp;" bureaux saisis sur "&amp;ARCHIPELS!$K$99</f>
        <v>236 bureaux saisis sur 236</v>
      </c>
    </row>
    <row r="2" spans="1:9" ht="18" x14ac:dyDescent="0.2">
      <c r="A2" s="69"/>
    </row>
    <row r="3" spans="1:9" ht="16" x14ac:dyDescent="0.2">
      <c r="B3" s="70" t="s">
        <v>151</v>
      </c>
      <c r="C3" s="67">
        <f>ARCHIPELS!$G$99</f>
        <v>0.46890029562736246</v>
      </c>
    </row>
  </sheetData>
  <mergeCells count="1">
    <mergeCell ref="G1:H1"/>
  </mergeCells>
  <pageMargins left="0.78749999999999998" right="0.78749999999999998" top="1.0249999999999999" bottom="1.0249999999999999" header="0.78749999999999998" footer="0.78749999999999998"/>
  <pageSetup paperSize="9" scale="72" orientation="landscape" r:id="rId1"/>
  <headerFooter>
    <oddHeader>&amp;C&amp;A</oddHeader>
    <oddFooter>&amp;CPage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150"/>
  <sheetViews>
    <sheetView topLeftCell="A118" zoomScale="90" zoomScaleNormal="90" zoomScalePageLayoutView="90" workbookViewId="0">
      <selection activeCell="G165" sqref="G165"/>
    </sheetView>
  </sheetViews>
  <sheetFormatPr baseColWidth="10" defaultRowHeight="13" x14ac:dyDescent="0.15"/>
  <cols>
    <col min="1" max="1" width="19.5" customWidth="1"/>
    <col min="2" max="2" width="10.5" customWidth="1"/>
    <col min="8" max="9" width="11.5" customWidth="1"/>
    <col min="12" max="12" width="16.1640625" customWidth="1"/>
  </cols>
  <sheetData>
    <row r="1" spans="1:14" ht="20" x14ac:dyDescent="0.2">
      <c r="A1" s="189" t="str">
        <f>'BUREAU VOTE'!C1</f>
        <v xml:space="preserve">PRÉSIDENTIELLE 2nd tour </v>
      </c>
      <c r="C1" s="190" t="s">
        <v>332</v>
      </c>
    </row>
    <row r="2" spans="1:14" ht="14" thickBot="1" x14ac:dyDescent="0.2">
      <c r="A2" s="189" t="str">
        <f>'BUREAU VOTE'!C2</f>
        <v>samedi 6 mai 2017</v>
      </c>
    </row>
    <row r="3" spans="1:14" s="191" customFormat="1" ht="26.25" customHeight="1" x14ac:dyDescent="0.15">
      <c r="A3" s="239">
        <f ca="1">'BUREAU VOTE'!C3</f>
        <v>42862.331510069445</v>
      </c>
      <c r="K3" s="84" t="str">
        <f>'BUREAU VOTE'!M3</f>
        <v>Emmanuel</v>
      </c>
      <c r="L3" s="85" t="str">
        <f>'BUREAU VOTE'!N3</f>
        <v>MACRON</v>
      </c>
      <c r="M3" s="193" t="str">
        <f>'BUREAU VOTE'!O3</f>
        <v>Marine</v>
      </c>
      <c r="N3" s="85" t="str">
        <f>'BUREAU VOTE'!P3</f>
        <v>LE PEN</v>
      </c>
    </row>
    <row r="4" spans="1:14" s="197" customFormat="1" ht="22.5" customHeight="1" thickBot="1" x14ac:dyDescent="0.2">
      <c r="A4" s="210" t="s">
        <v>175</v>
      </c>
      <c r="B4" s="210" t="s">
        <v>176</v>
      </c>
      <c r="C4" s="210" t="s">
        <v>7</v>
      </c>
      <c r="D4" s="210" t="s">
        <v>8</v>
      </c>
      <c r="E4" s="210" t="s">
        <v>10</v>
      </c>
      <c r="F4" s="210" t="s">
        <v>178</v>
      </c>
      <c r="G4" s="210" t="str">
        <f>'[1]Bureau de vote'!I4</f>
        <v>Blancs</v>
      </c>
      <c r="H4" s="210" t="str">
        <f>'[1]Bureau de vote'!J4</f>
        <v>% Blancs</v>
      </c>
      <c r="I4" s="210" t="str">
        <f>'[1]Bureau de vote'!K4</f>
        <v>Nuls</v>
      </c>
      <c r="J4" s="209" t="s">
        <v>18</v>
      </c>
      <c r="K4" s="208" t="str">
        <f>'[1]Bureau de vote'!O4</f>
        <v>Voix</v>
      </c>
      <c r="L4" s="209" t="str">
        <f>'[1]Bureau de vote'!P4</f>
        <v>% Voix/Exp</v>
      </c>
      <c r="M4" s="210" t="str">
        <f>'[1]Bureau de vote'!Q4</f>
        <v>Voix</v>
      </c>
      <c r="N4" s="209" t="str">
        <f>'[1]Bureau de vote'!R4</f>
        <v>% Voix/Exp</v>
      </c>
    </row>
    <row r="5" spans="1:14" s="222" customFormat="1" ht="19" x14ac:dyDescent="0.35">
      <c r="A5" s="125" t="str">
        <f>'BUREAU VOTE'!C5</f>
        <v>ANAA</v>
      </c>
      <c r="B5" s="128"/>
      <c r="C5" s="128">
        <f>'BUREAU VOTE'!E5</f>
        <v>663</v>
      </c>
      <c r="D5" s="128">
        <f>'BUREAU VOTE'!F5</f>
        <v>424</v>
      </c>
      <c r="E5" s="128">
        <f>'BUREAU VOTE'!G5</f>
        <v>239</v>
      </c>
      <c r="F5" s="130">
        <f>'BUREAU VOTE'!H5</f>
        <v>0.36048265460030166</v>
      </c>
      <c r="G5" s="128">
        <f>'BUREAU VOTE'!I5</f>
        <v>13</v>
      </c>
      <c r="H5" s="240">
        <f>'BUREAU VOTE'!J5</f>
        <v>1.9607843137254902E-2</v>
      </c>
      <c r="I5" s="128">
        <f>'BUREAU VOTE'!K5</f>
        <v>1</v>
      </c>
      <c r="J5" s="128">
        <f>'BUREAU VOTE'!L5</f>
        <v>225</v>
      </c>
      <c r="K5" s="125">
        <f>'BUREAU VOTE'!M5</f>
        <v>111</v>
      </c>
      <c r="L5" s="152">
        <f>'BUREAU VOTE'!N5</f>
        <v>0.49333333333333335</v>
      </c>
      <c r="M5" s="125">
        <f>'BUREAU VOTE'!O5</f>
        <v>114</v>
      </c>
      <c r="N5" s="152">
        <f>'BUREAU VOTE'!P5</f>
        <v>0.50666666666666671</v>
      </c>
    </row>
    <row r="6" spans="1:14" ht="19" x14ac:dyDescent="0.35">
      <c r="A6" s="132" t="str">
        <f>'BUREAU VOTE'!C6</f>
        <v>Anaa</v>
      </c>
      <c r="B6" s="134">
        <f>'[1]Bureau de vote'!D6</f>
        <v>1</v>
      </c>
      <c r="C6" s="134">
        <f>'BUREAU VOTE'!E6</f>
        <v>410</v>
      </c>
      <c r="D6" s="134">
        <f>'BUREAU VOTE'!F6</f>
        <v>266</v>
      </c>
      <c r="E6" s="134">
        <f>'BUREAU VOTE'!G6</f>
        <v>144</v>
      </c>
      <c r="F6" s="135">
        <f>'BUREAU VOTE'!H6</f>
        <v>0.35121951219512193</v>
      </c>
      <c r="G6" s="134">
        <f>'BUREAU VOTE'!I6</f>
        <v>3</v>
      </c>
      <c r="H6" s="221">
        <f>'BUREAU VOTE'!J6</f>
        <v>7.3170731707317077E-3</v>
      </c>
      <c r="I6" s="134">
        <f>'BUREAU VOTE'!K6</f>
        <v>1</v>
      </c>
      <c r="J6" s="134">
        <f>'BUREAU VOTE'!L6</f>
        <v>140</v>
      </c>
      <c r="K6" s="132">
        <f>'BUREAU VOTE'!M6</f>
        <v>67</v>
      </c>
      <c r="L6" s="150">
        <f>'BUREAU VOTE'!N6</f>
        <v>0.47857142857142859</v>
      </c>
      <c r="M6" s="132">
        <f>'BUREAU VOTE'!O6</f>
        <v>73</v>
      </c>
      <c r="N6" s="150">
        <f>'BUREAU VOTE'!P6</f>
        <v>0.52142857142857146</v>
      </c>
    </row>
    <row r="7" spans="1:14" ht="19" x14ac:dyDescent="0.35">
      <c r="A7" s="132" t="str">
        <f>'BUREAU VOTE'!C7</f>
        <v>Faaite</v>
      </c>
      <c r="B7" s="134">
        <f>'[1]Bureau de vote'!D7</f>
        <v>2</v>
      </c>
      <c r="C7" s="134">
        <f>'BUREAU VOTE'!E7</f>
        <v>253</v>
      </c>
      <c r="D7" s="134">
        <f>'BUREAU VOTE'!F7</f>
        <v>158</v>
      </c>
      <c r="E7" s="134">
        <f>'BUREAU VOTE'!G7</f>
        <v>95</v>
      </c>
      <c r="F7" s="135">
        <f>'BUREAU VOTE'!H7</f>
        <v>0.37549407114624506</v>
      </c>
      <c r="G7" s="134">
        <f>'BUREAU VOTE'!I7</f>
        <v>10</v>
      </c>
      <c r="H7" s="221">
        <f>'BUREAU VOTE'!J7</f>
        <v>3.9525691699604744E-2</v>
      </c>
      <c r="I7" s="134">
        <f>'BUREAU VOTE'!K7</f>
        <v>0</v>
      </c>
      <c r="J7" s="134">
        <f>'BUREAU VOTE'!L7</f>
        <v>85</v>
      </c>
      <c r="K7" s="132">
        <f>'BUREAU VOTE'!M7</f>
        <v>44</v>
      </c>
      <c r="L7" s="150">
        <f>'BUREAU VOTE'!N7</f>
        <v>0.51764705882352946</v>
      </c>
      <c r="M7" s="132">
        <f>'BUREAU VOTE'!O7</f>
        <v>41</v>
      </c>
      <c r="N7" s="150">
        <f>'BUREAU VOTE'!P7</f>
        <v>0.4823529411764706</v>
      </c>
    </row>
    <row r="8" spans="1:14" s="222" customFormat="1" ht="15" x14ac:dyDescent="0.2">
      <c r="A8" s="138" t="str">
        <f>'BUREAU VOTE'!C8</f>
        <v>ARUE</v>
      </c>
      <c r="B8" s="141"/>
      <c r="C8" s="141">
        <f>'BUREAU VOTE'!E8</f>
        <v>7593</v>
      </c>
      <c r="D8" s="141">
        <f>'BUREAU VOTE'!F8</f>
        <v>3900</v>
      </c>
      <c r="E8" s="141">
        <f>'BUREAU VOTE'!G8</f>
        <v>3693</v>
      </c>
      <c r="F8" s="143">
        <f>'BUREAU VOTE'!H8</f>
        <v>0.4863690241011458</v>
      </c>
      <c r="G8" s="141">
        <f>'BUREAU VOTE'!I8</f>
        <v>206</v>
      </c>
      <c r="H8" s="143">
        <f>'BUREAU VOTE'!J8</f>
        <v>2.7130251547477939E-2</v>
      </c>
      <c r="I8" s="141">
        <f>'BUREAU VOTE'!K8</f>
        <v>83</v>
      </c>
      <c r="J8" s="141">
        <f>'BUREAU VOTE'!L8</f>
        <v>3404</v>
      </c>
      <c r="K8" s="138">
        <f>'BUREAU VOTE'!M8</f>
        <v>1915</v>
      </c>
      <c r="L8" s="151">
        <f>'BUREAU VOTE'!N8</f>
        <v>0.56257344300822565</v>
      </c>
      <c r="M8" s="138">
        <f>'BUREAU VOTE'!O8</f>
        <v>1489</v>
      </c>
      <c r="N8" s="151">
        <f>'BUREAU VOTE'!P8</f>
        <v>0.43742655699177441</v>
      </c>
    </row>
    <row r="9" spans="1:14" ht="15" x14ac:dyDescent="0.2">
      <c r="A9" s="132" t="str">
        <f>'BUREAU VOTE'!C9</f>
        <v>Arue</v>
      </c>
      <c r="B9" s="134">
        <f>'BUREAU VOTE'!D9</f>
        <v>1</v>
      </c>
      <c r="C9" s="134">
        <f>'BUREAU VOTE'!E9</f>
        <v>1167</v>
      </c>
      <c r="D9" s="134">
        <f>'BUREAU VOTE'!F9</f>
        <v>577</v>
      </c>
      <c r="E9" s="134">
        <f>'BUREAU VOTE'!G9</f>
        <v>590</v>
      </c>
      <c r="F9" s="135">
        <f>'BUREAU VOTE'!H9</f>
        <v>0.50556983718937443</v>
      </c>
      <c r="G9" s="134">
        <f>'BUREAU VOTE'!I9</f>
        <v>37</v>
      </c>
      <c r="H9" s="135">
        <f>'BUREAU VOTE'!J9</f>
        <v>3.1705227077977724E-2</v>
      </c>
      <c r="I9" s="134">
        <f>'BUREAU VOTE'!K9</f>
        <v>15</v>
      </c>
      <c r="J9" s="134">
        <f>'BUREAU VOTE'!L9</f>
        <v>538</v>
      </c>
      <c r="K9" s="132">
        <f>'BUREAU VOTE'!M9</f>
        <v>332</v>
      </c>
      <c r="L9" s="150">
        <f>'BUREAU VOTE'!N9</f>
        <v>0.61710037174721188</v>
      </c>
      <c r="M9" s="132">
        <f>'BUREAU VOTE'!O9</f>
        <v>206</v>
      </c>
      <c r="N9" s="150">
        <f>'BUREAU VOTE'!P9</f>
        <v>0.38289962825278812</v>
      </c>
    </row>
    <row r="10" spans="1:14" ht="15" x14ac:dyDescent="0.2">
      <c r="A10" s="132" t="str">
        <f>'BUREAU VOTE'!C10</f>
        <v>Arue</v>
      </c>
      <c r="B10" s="134">
        <f>'BUREAU VOTE'!D10</f>
        <v>2</v>
      </c>
      <c r="C10" s="134">
        <f>'BUREAU VOTE'!E10</f>
        <v>1408</v>
      </c>
      <c r="D10" s="134">
        <f>'BUREAU VOTE'!F10</f>
        <v>684</v>
      </c>
      <c r="E10" s="134">
        <f>'BUREAU VOTE'!G10</f>
        <v>724</v>
      </c>
      <c r="F10" s="135">
        <f>'BUREAU VOTE'!H10</f>
        <v>0.51420454545454541</v>
      </c>
      <c r="G10" s="134">
        <f>'BUREAU VOTE'!I10</f>
        <v>45</v>
      </c>
      <c r="H10" s="135">
        <f>'BUREAU VOTE'!J10</f>
        <v>3.1960227272727272E-2</v>
      </c>
      <c r="I10" s="134">
        <f>'BUREAU VOTE'!K10</f>
        <v>19</v>
      </c>
      <c r="J10" s="134">
        <f>'BUREAU VOTE'!L10</f>
        <v>660</v>
      </c>
      <c r="K10" s="132">
        <f>'BUREAU VOTE'!M10</f>
        <v>363</v>
      </c>
      <c r="L10" s="150">
        <f>'BUREAU VOTE'!N10</f>
        <v>0.55000000000000004</v>
      </c>
      <c r="M10" s="132">
        <f>'BUREAU VOTE'!O10</f>
        <v>297</v>
      </c>
      <c r="N10" s="150">
        <f>'BUREAU VOTE'!P10</f>
        <v>0.45</v>
      </c>
    </row>
    <row r="11" spans="1:14" ht="15" x14ac:dyDescent="0.2">
      <c r="A11" s="132" t="str">
        <f>'BUREAU VOTE'!C11</f>
        <v>Arue</v>
      </c>
      <c r="B11" s="134">
        <f>'BUREAU VOTE'!D11</f>
        <v>3</v>
      </c>
      <c r="C11" s="134">
        <f>'BUREAU VOTE'!E11</f>
        <v>993</v>
      </c>
      <c r="D11" s="134">
        <f>'BUREAU VOTE'!F11</f>
        <v>561</v>
      </c>
      <c r="E11" s="134">
        <f>'BUREAU VOTE'!G11</f>
        <v>432</v>
      </c>
      <c r="F11" s="135">
        <f>'BUREAU VOTE'!H11</f>
        <v>0.43504531722054379</v>
      </c>
      <c r="G11" s="134">
        <f>'BUREAU VOTE'!I11</f>
        <v>12</v>
      </c>
      <c r="H11" s="135">
        <f>'BUREAU VOTE'!J11</f>
        <v>1.2084592145015106E-2</v>
      </c>
      <c r="I11" s="134">
        <f>'BUREAU VOTE'!K11</f>
        <v>11</v>
      </c>
      <c r="J11" s="134">
        <f>'BUREAU VOTE'!L11</f>
        <v>409</v>
      </c>
      <c r="K11" s="132">
        <f>'BUREAU VOTE'!M11</f>
        <v>180</v>
      </c>
      <c r="L11" s="150">
        <f>'BUREAU VOTE'!N11</f>
        <v>0.44009779951100242</v>
      </c>
      <c r="M11" s="132">
        <f>'BUREAU VOTE'!O11</f>
        <v>229</v>
      </c>
      <c r="N11" s="150">
        <f>'BUREAU VOTE'!P11</f>
        <v>0.55990220048899753</v>
      </c>
    </row>
    <row r="12" spans="1:14" ht="15" x14ac:dyDescent="0.2">
      <c r="A12" s="132" t="str">
        <f>'BUREAU VOTE'!C12</f>
        <v>Arue</v>
      </c>
      <c r="B12" s="134">
        <f>'BUREAU VOTE'!D12</f>
        <v>4</v>
      </c>
      <c r="C12" s="134">
        <f>'BUREAU VOTE'!E12</f>
        <v>1103</v>
      </c>
      <c r="D12" s="134">
        <f>'BUREAU VOTE'!F12</f>
        <v>492</v>
      </c>
      <c r="E12" s="134">
        <f>'BUREAU VOTE'!G12</f>
        <v>611</v>
      </c>
      <c r="F12" s="135">
        <f>'BUREAU VOTE'!H12</f>
        <v>0.55394378966455127</v>
      </c>
      <c r="G12" s="134">
        <f>'BUREAU VOTE'!I12</f>
        <v>37</v>
      </c>
      <c r="H12" s="135">
        <f>'BUREAU VOTE'!J12</f>
        <v>3.3544877606527655E-2</v>
      </c>
      <c r="I12" s="134">
        <f>'BUREAU VOTE'!K12</f>
        <v>11</v>
      </c>
      <c r="J12" s="134">
        <f>'BUREAU VOTE'!L12</f>
        <v>563</v>
      </c>
      <c r="K12" s="132">
        <f>'BUREAU VOTE'!M12</f>
        <v>341</v>
      </c>
      <c r="L12" s="150">
        <f>'BUREAU VOTE'!N12</f>
        <v>0.60568383658969804</v>
      </c>
      <c r="M12" s="132">
        <f>'BUREAU VOTE'!O12</f>
        <v>222</v>
      </c>
      <c r="N12" s="150">
        <f>'BUREAU VOTE'!P12</f>
        <v>0.39431616341030196</v>
      </c>
    </row>
    <row r="13" spans="1:14" ht="15" x14ac:dyDescent="0.2">
      <c r="A13" s="132" t="str">
        <f>'BUREAU VOTE'!C13</f>
        <v>Arue</v>
      </c>
      <c r="B13" s="134">
        <f>'BUREAU VOTE'!D13</f>
        <v>5</v>
      </c>
      <c r="C13" s="134">
        <f>'BUREAU VOTE'!E13</f>
        <v>1690</v>
      </c>
      <c r="D13" s="134">
        <f>'BUREAU VOTE'!F13</f>
        <v>963</v>
      </c>
      <c r="E13" s="134">
        <f>'BUREAU VOTE'!G13</f>
        <v>727</v>
      </c>
      <c r="F13" s="135">
        <f>'BUREAU VOTE'!H13</f>
        <v>0.4301775147928994</v>
      </c>
      <c r="G13" s="134">
        <f>'BUREAU VOTE'!I13</f>
        <v>42</v>
      </c>
      <c r="H13" s="135">
        <f>'BUREAU VOTE'!J13</f>
        <v>2.4852071005917159E-2</v>
      </c>
      <c r="I13" s="134">
        <f>'BUREAU VOTE'!K13</f>
        <v>16</v>
      </c>
      <c r="J13" s="134">
        <f>'BUREAU VOTE'!L13</f>
        <v>669</v>
      </c>
      <c r="K13" s="132">
        <f>'BUREAU VOTE'!M13</f>
        <v>376</v>
      </c>
      <c r="L13" s="150">
        <f>'BUREAU VOTE'!N13</f>
        <v>0.56203288490284009</v>
      </c>
      <c r="M13" s="132">
        <f>'BUREAU VOTE'!O13</f>
        <v>293</v>
      </c>
      <c r="N13" s="150">
        <f>'BUREAU VOTE'!P13</f>
        <v>0.43796711509715996</v>
      </c>
    </row>
    <row r="14" spans="1:14" ht="15" x14ac:dyDescent="0.2">
      <c r="A14" s="132" t="str">
        <f>'BUREAU VOTE'!C14</f>
        <v>Arue</v>
      </c>
      <c r="B14" s="134">
        <f>'BUREAU VOTE'!D14</f>
        <v>6</v>
      </c>
      <c r="C14" s="134">
        <f>'BUREAU VOTE'!E14</f>
        <v>1232</v>
      </c>
      <c r="D14" s="134">
        <f>'BUREAU VOTE'!F14</f>
        <v>623</v>
      </c>
      <c r="E14" s="134">
        <f>'BUREAU VOTE'!G14</f>
        <v>609</v>
      </c>
      <c r="F14" s="135">
        <f>'BUREAU VOTE'!H14</f>
        <v>0.49431818181818182</v>
      </c>
      <c r="G14" s="134">
        <f>'BUREAU VOTE'!I14</f>
        <v>33</v>
      </c>
      <c r="H14" s="135">
        <f>'BUREAU VOTE'!J14</f>
        <v>2.6785714285714284E-2</v>
      </c>
      <c r="I14" s="134">
        <f>'BUREAU VOTE'!K14</f>
        <v>11</v>
      </c>
      <c r="J14" s="134">
        <f>'BUREAU VOTE'!L14</f>
        <v>565</v>
      </c>
      <c r="K14" s="132">
        <f>'BUREAU VOTE'!M14</f>
        <v>323</v>
      </c>
      <c r="L14" s="150">
        <f>'BUREAU VOTE'!N14</f>
        <v>0.57168141592920352</v>
      </c>
      <c r="M14" s="132">
        <f>'BUREAU VOTE'!O14</f>
        <v>242</v>
      </c>
      <c r="N14" s="150">
        <f>'BUREAU VOTE'!P14</f>
        <v>0.42831858407079648</v>
      </c>
    </row>
    <row r="15" spans="1:14" s="222" customFormat="1" ht="15" x14ac:dyDescent="0.2">
      <c r="A15" s="138" t="str">
        <f>'BUREAU VOTE'!C15</f>
        <v>ARUTUA</v>
      </c>
      <c r="B15" s="141"/>
      <c r="C15" s="141">
        <f>'BUREAU VOTE'!E15</f>
        <v>1519</v>
      </c>
      <c r="D15" s="141">
        <f>'BUREAU VOTE'!F15</f>
        <v>851</v>
      </c>
      <c r="E15" s="141">
        <f>'BUREAU VOTE'!G15</f>
        <v>668</v>
      </c>
      <c r="F15" s="143">
        <f>'BUREAU VOTE'!H15</f>
        <v>0.43976300197498353</v>
      </c>
      <c r="G15" s="141">
        <f>'BUREAU VOTE'!I15</f>
        <v>20</v>
      </c>
      <c r="H15" s="143">
        <f>'BUREAU VOTE'!J15</f>
        <v>1.3166556945358789E-2</v>
      </c>
      <c r="I15" s="141">
        <f>'BUREAU VOTE'!K15</f>
        <v>12</v>
      </c>
      <c r="J15" s="141">
        <f>'BUREAU VOTE'!L15</f>
        <v>636</v>
      </c>
      <c r="K15" s="138">
        <f>'BUREAU VOTE'!M15</f>
        <v>416</v>
      </c>
      <c r="L15" s="151">
        <f>'BUREAU VOTE'!N15</f>
        <v>0.65408805031446537</v>
      </c>
      <c r="M15" s="138">
        <f>'BUREAU VOTE'!O15</f>
        <v>220</v>
      </c>
      <c r="N15" s="151">
        <f>'BUREAU VOTE'!P15</f>
        <v>0.34591194968553457</v>
      </c>
    </row>
    <row r="16" spans="1:14" ht="15" x14ac:dyDescent="0.2">
      <c r="A16" s="132" t="str">
        <f>'BUREAU VOTE'!C16</f>
        <v>Arutua</v>
      </c>
      <c r="B16" s="134">
        <f>'BUREAU VOTE'!D16</f>
        <v>1</v>
      </c>
      <c r="C16" s="134">
        <f>'BUREAU VOTE'!E16</f>
        <v>671</v>
      </c>
      <c r="D16" s="134">
        <f>'BUREAU VOTE'!F16</f>
        <v>394</v>
      </c>
      <c r="E16" s="134">
        <f>'BUREAU VOTE'!G16</f>
        <v>277</v>
      </c>
      <c r="F16" s="135">
        <f>'BUREAU VOTE'!H16</f>
        <v>0.4128166915052161</v>
      </c>
      <c r="G16" s="134">
        <f>'BUREAU VOTE'!I16</f>
        <v>17</v>
      </c>
      <c r="H16" s="135">
        <f>'BUREAU VOTE'!J16</f>
        <v>2.533532041728763E-2</v>
      </c>
      <c r="I16" s="134">
        <f>'BUREAU VOTE'!K16</f>
        <v>2</v>
      </c>
      <c r="J16" s="134">
        <f>'BUREAU VOTE'!L16</f>
        <v>258</v>
      </c>
      <c r="K16" s="132">
        <f>'BUREAU VOTE'!M16</f>
        <v>152</v>
      </c>
      <c r="L16" s="150">
        <f>'BUREAU VOTE'!N16</f>
        <v>0.58914728682170547</v>
      </c>
      <c r="M16" s="132">
        <f>'BUREAU VOTE'!O16</f>
        <v>106</v>
      </c>
      <c r="N16" s="150">
        <f>'BUREAU VOTE'!P16</f>
        <v>0.41085271317829458</v>
      </c>
    </row>
    <row r="17" spans="1:14" ht="15" x14ac:dyDescent="0.2">
      <c r="A17" s="132" t="str">
        <f>'BUREAU VOTE'!C17</f>
        <v>Apataki</v>
      </c>
      <c r="B17" s="134">
        <f>'BUREAU VOTE'!D17</f>
        <v>2</v>
      </c>
      <c r="C17" s="134">
        <f>'BUREAU VOTE'!E17</f>
        <v>401</v>
      </c>
      <c r="D17" s="134">
        <f>'BUREAU VOTE'!F17</f>
        <v>181</v>
      </c>
      <c r="E17" s="134">
        <f>'BUREAU VOTE'!G17</f>
        <v>220</v>
      </c>
      <c r="F17" s="135">
        <f>'BUREAU VOTE'!H17</f>
        <v>0.54862842892768082</v>
      </c>
      <c r="G17" s="134">
        <f>'BUREAU VOTE'!I17</f>
        <v>3</v>
      </c>
      <c r="H17" s="135">
        <f>'BUREAU VOTE'!J17</f>
        <v>7.481296758104738E-3</v>
      </c>
      <c r="I17" s="134">
        <f>'BUREAU VOTE'!K17</f>
        <v>6</v>
      </c>
      <c r="J17" s="134">
        <f>'BUREAU VOTE'!L17</f>
        <v>211</v>
      </c>
      <c r="K17" s="132">
        <f>'BUREAU VOTE'!M17</f>
        <v>136</v>
      </c>
      <c r="L17" s="150">
        <f>'BUREAU VOTE'!N17</f>
        <v>0.64454976303317535</v>
      </c>
      <c r="M17" s="132">
        <f>'BUREAU VOTE'!O17</f>
        <v>75</v>
      </c>
      <c r="N17" s="150">
        <f>'BUREAU VOTE'!P17</f>
        <v>0.35545023696682465</v>
      </c>
    </row>
    <row r="18" spans="1:14" ht="15" x14ac:dyDescent="0.2">
      <c r="A18" s="132" t="str">
        <f>'BUREAU VOTE'!C18</f>
        <v>Kaukura</v>
      </c>
      <c r="B18" s="134">
        <f>'BUREAU VOTE'!D18</f>
        <v>3</v>
      </c>
      <c r="C18" s="134">
        <f>'BUREAU VOTE'!E18</f>
        <v>447</v>
      </c>
      <c r="D18" s="134">
        <f>'BUREAU VOTE'!F18</f>
        <v>276</v>
      </c>
      <c r="E18" s="134">
        <f>'BUREAU VOTE'!G18</f>
        <v>171</v>
      </c>
      <c r="F18" s="135">
        <f>'BUREAU VOTE'!H18</f>
        <v>0.3825503355704698</v>
      </c>
      <c r="G18" s="134">
        <f>'BUREAU VOTE'!I18</f>
        <v>0</v>
      </c>
      <c r="H18" s="135">
        <f>'BUREAU VOTE'!J18</f>
        <v>0</v>
      </c>
      <c r="I18" s="134">
        <f>'BUREAU VOTE'!K18</f>
        <v>4</v>
      </c>
      <c r="J18" s="134">
        <f>'BUREAU VOTE'!L18</f>
        <v>167</v>
      </c>
      <c r="K18" s="132">
        <f>'BUREAU VOTE'!M18</f>
        <v>128</v>
      </c>
      <c r="L18" s="150">
        <f>'BUREAU VOTE'!N18</f>
        <v>0.76646706586826352</v>
      </c>
      <c r="M18" s="132">
        <f>'BUREAU VOTE'!O18</f>
        <v>39</v>
      </c>
      <c r="N18" s="150">
        <f>'BUREAU VOTE'!P18</f>
        <v>0.23353293413173654</v>
      </c>
    </row>
    <row r="19" spans="1:14" s="222" customFormat="1" ht="15" x14ac:dyDescent="0.2">
      <c r="A19" s="138" t="str">
        <f>'BUREAU VOTE'!C40</f>
        <v>FAKARAVA</v>
      </c>
      <c r="B19" s="141"/>
      <c r="C19" s="141">
        <f>'BUREAU VOTE'!E40</f>
        <v>1318</v>
      </c>
      <c r="D19" s="141">
        <f>'BUREAU VOTE'!F40</f>
        <v>650</v>
      </c>
      <c r="E19" s="141">
        <f>'BUREAU VOTE'!G40</f>
        <v>668</v>
      </c>
      <c r="F19" s="143">
        <f>'BUREAU VOTE'!H40</f>
        <v>0.50682852807283763</v>
      </c>
      <c r="G19" s="141">
        <f>'BUREAU VOTE'!I40</f>
        <v>13</v>
      </c>
      <c r="H19" s="143">
        <f>'BUREAU VOTE'!J40</f>
        <v>9.8634294385432468E-3</v>
      </c>
      <c r="I19" s="141">
        <f>'BUREAU VOTE'!K40</f>
        <v>11</v>
      </c>
      <c r="J19" s="141">
        <f>'BUREAU VOTE'!L40</f>
        <v>644</v>
      </c>
      <c r="K19" s="138">
        <f>'BUREAU VOTE'!M40</f>
        <v>336</v>
      </c>
      <c r="L19" s="151">
        <f>'BUREAU VOTE'!N40</f>
        <v>0.52173913043478259</v>
      </c>
      <c r="M19" s="138">
        <f>'BUREAU VOTE'!O40</f>
        <v>308</v>
      </c>
      <c r="N19" s="151">
        <f>'BUREAU VOTE'!P40</f>
        <v>0.47826086956521741</v>
      </c>
    </row>
    <row r="20" spans="1:14" ht="15" x14ac:dyDescent="0.2">
      <c r="A20" s="132" t="str">
        <f>'BUREAU VOTE'!C41</f>
        <v>Fakarava</v>
      </c>
      <c r="B20" s="134">
        <f>'BUREAU VOTE'!D41</f>
        <v>1</v>
      </c>
      <c r="C20" s="134">
        <f>'BUREAU VOTE'!E41</f>
        <v>606</v>
      </c>
      <c r="D20" s="134">
        <f>'BUREAU VOTE'!F41</f>
        <v>315</v>
      </c>
      <c r="E20" s="134">
        <f>'BUREAU VOTE'!G41</f>
        <v>291</v>
      </c>
      <c r="F20" s="135">
        <f>'BUREAU VOTE'!H41</f>
        <v>0.48019801980198018</v>
      </c>
      <c r="G20" s="134">
        <f>'BUREAU VOTE'!I41</f>
        <v>7</v>
      </c>
      <c r="H20" s="135">
        <f>'BUREAU VOTE'!J41</f>
        <v>1.155115511551155E-2</v>
      </c>
      <c r="I20" s="134">
        <f>'BUREAU VOTE'!K41</f>
        <v>3</v>
      </c>
      <c r="J20" s="134">
        <f>'BUREAU VOTE'!L41</f>
        <v>281</v>
      </c>
      <c r="K20" s="132">
        <f>'BUREAU VOTE'!M41</f>
        <v>119</v>
      </c>
      <c r="L20" s="150">
        <f>'BUREAU VOTE'!N41</f>
        <v>0.42348754448398579</v>
      </c>
      <c r="M20" s="132">
        <f>'BUREAU VOTE'!O41</f>
        <v>162</v>
      </c>
      <c r="N20" s="150">
        <f>'BUREAU VOTE'!P41</f>
        <v>0.57651245551601427</v>
      </c>
    </row>
    <row r="21" spans="1:14" ht="15" x14ac:dyDescent="0.2">
      <c r="A21" s="132" t="str">
        <f>'BUREAU VOTE'!C42</f>
        <v>Kauehi</v>
      </c>
      <c r="B21" s="134">
        <f>'BUREAU VOTE'!D42</f>
        <v>2</v>
      </c>
      <c r="C21" s="134">
        <f>'BUREAU VOTE'!E42</f>
        <v>237</v>
      </c>
      <c r="D21" s="134">
        <f>'BUREAU VOTE'!F42</f>
        <v>147</v>
      </c>
      <c r="E21" s="134">
        <f>'BUREAU VOTE'!G42</f>
        <v>90</v>
      </c>
      <c r="F21" s="135">
        <f>'BUREAU VOTE'!H42</f>
        <v>0.379746835443038</v>
      </c>
      <c r="G21" s="134">
        <f>'BUREAU VOTE'!I42</f>
        <v>1</v>
      </c>
      <c r="H21" s="135">
        <f>'BUREAU VOTE'!J42</f>
        <v>4.2194092827004216E-3</v>
      </c>
      <c r="I21" s="134">
        <f>'BUREAU VOTE'!K42</f>
        <v>0</v>
      </c>
      <c r="J21" s="134">
        <f>'BUREAU VOTE'!L42</f>
        <v>89</v>
      </c>
      <c r="K21" s="132">
        <f>'BUREAU VOTE'!M42</f>
        <v>37</v>
      </c>
      <c r="L21" s="150">
        <f>'BUREAU VOTE'!N42</f>
        <v>0.4157303370786517</v>
      </c>
      <c r="M21" s="132">
        <f>'BUREAU VOTE'!O42</f>
        <v>52</v>
      </c>
      <c r="N21" s="150">
        <f>'BUREAU VOTE'!P42</f>
        <v>0.5842696629213483</v>
      </c>
    </row>
    <row r="22" spans="1:14" ht="15" x14ac:dyDescent="0.2">
      <c r="A22" s="132" t="str">
        <f>'BUREAU VOTE'!C43</f>
        <v>Kauehi</v>
      </c>
      <c r="B22" s="134">
        <f>'BUREAU VOTE'!D43</f>
        <v>3</v>
      </c>
      <c r="C22" s="134">
        <f>'BUREAU VOTE'!E43</f>
        <v>214</v>
      </c>
      <c r="D22" s="134">
        <f>'BUREAU VOTE'!F43</f>
        <v>92</v>
      </c>
      <c r="E22" s="134">
        <f>'BUREAU VOTE'!G43</f>
        <v>122</v>
      </c>
      <c r="F22" s="135">
        <f>'BUREAU VOTE'!H43</f>
        <v>0.57009345794392519</v>
      </c>
      <c r="G22" s="134">
        <f>'BUREAU VOTE'!I43</f>
        <v>3</v>
      </c>
      <c r="H22" s="135">
        <f>'BUREAU VOTE'!J43</f>
        <v>1.4018691588785047E-2</v>
      </c>
      <c r="I22" s="134">
        <f>'BUREAU VOTE'!K43</f>
        <v>7</v>
      </c>
      <c r="J22" s="134">
        <f>'BUREAU VOTE'!L43</f>
        <v>112</v>
      </c>
      <c r="K22" s="132">
        <f>'BUREAU VOTE'!M43</f>
        <v>79</v>
      </c>
      <c r="L22" s="150">
        <f>'BUREAU VOTE'!N43</f>
        <v>0.7053571428571429</v>
      </c>
      <c r="M22" s="132">
        <f>'BUREAU VOTE'!O43</f>
        <v>33</v>
      </c>
      <c r="N22" s="150">
        <f>'BUREAU VOTE'!P43</f>
        <v>0.29464285714285715</v>
      </c>
    </row>
    <row r="23" spans="1:14" ht="15" x14ac:dyDescent="0.2">
      <c r="A23" s="132" t="str">
        <f>'BUREAU VOTE'!C44</f>
        <v>Raraka</v>
      </c>
      <c r="B23" s="134">
        <f>'BUREAU VOTE'!D44</f>
        <v>4</v>
      </c>
      <c r="C23" s="134">
        <f>'BUREAU VOTE'!E44</f>
        <v>77</v>
      </c>
      <c r="D23" s="134">
        <f>'BUREAU VOTE'!F44</f>
        <v>31</v>
      </c>
      <c r="E23" s="134">
        <f>'BUREAU VOTE'!G44</f>
        <v>46</v>
      </c>
      <c r="F23" s="135">
        <f>'BUREAU VOTE'!H44</f>
        <v>0.59740259740259738</v>
      </c>
      <c r="G23" s="134">
        <f>'BUREAU VOTE'!I44</f>
        <v>0</v>
      </c>
      <c r="H23" s="135">
        <f>'BUREAU VOTE'!J44</f>
        <v>0</v>
      </c>
      <c r="I23" s="134">
        <f>'BUREAU VOTE'!K44</f>
        <v>0</v>
      </c>
      <c r="J23" s="134">
        <f>'BUREAU VOTE'!L44</f>
        <v>46</v>
      </c>
      <c r="K23" s="132">
        <f>'BUREAU VOTE'!M44</f>
        <v>34</v>
      </c>
      <c r="L23" s="150">
        <f>'BUREAU VOTE'!N44</f>
        <v>0.73913043478260865</v>
      </c>
      <c r="M23" s="132">
        <f>'BUREAU VOTE'!O44</f>
        <v>12</v>
      </c>
      <c r="N23" s="150">
        <f>'BUREAU VOTE'!P44</f>
        <v>0.2608695652173913</v>
      </c>
    </row>
    <row r="24" spans="1:14" ht="15" x14ac:dyDescent="0.2">
      <c r="A24" s="132" t="str">
        <f>'BUREAU VOTE'!C45</f>
        <v>Niau</v>
      </c>
      <c r="B24" s="134">
        <f>'BUREAU VOTE'!D45</f>
        <v>5</v>
      </c>
      <c r="C24" s="134">
        <f>'BUREAU VOTE'!E45</f>
        <v>184</v>
      </c>
      <c r="D24" s="134">
        <f>'BUREAU VOTE'!F45</f>
        <v>65</v>
      </c>
      <c r="E24" s="134">
        <f>'BUREAU VOTE'!G45</f>
        <v>119</v>
      </c>
      <c r="F24" s="135">
        <f>'BUREAU VOTE'!H45</f>
        <v>0.64673913043478259</v>
      </c>
      <c r="G24" s="134">
        <f>'BUREAU VOTE'!I45</f>
        <v>2</v>
      </c>
      <c r="H24" s="135">
        <f>'BUREAU VOTE'!J45</f>
        <v>1.0869565217391304E-2</v>
      </c>
      <c r="I24" s="134">
        <f>'BUREAU VOTE'!K45</f>
        <v>1</v>
      </c>
      <c r="J24" s="134">
        <f>'BUREAU VOTE'!L45</f>
        <v>116</v>
      </c>
      <c r="K24" s="132">
        <f>'BUREAU VOTE'!M45</f>
        <v>67</v>
      </c>
      <c r="L24" s="150">
        <f>'BUREAU VOTE'!N45</f>
        <v>0.57758620689655171</v>
      </c>
      <c r="M24" s="132">
        <f>'BUREAU VOTE'!O45</f>
        <v>49</v>
      </c>
      <c r="N24" s="150">
        <f>'BUREAU VOTE'!P45</f>
        <v>0.42241379310344829</v>
      </c>
    </row>
    <row r="25" spans="1:14" s="222" customFormat="1" ht="15" x14ac:dyDescent="0.2">
      <c r="A25" s="138" t="str">
        <f>'BUREAU VOTE'!C46</f>
        <v>FANGATAU</v>
      </c>
      <c r="B25" s="141"/>
      <c r="C25" s="141">
        <f>'BUREAU VOTE'!E46</f>
        <v>258</v>
      </c>
      <c r="D25" s="141">
        <f>'BUREAU VOTE'!F46</f>
        <v>124</v>
      </c>
      <c r="E25" s="141">
        <f>'BUREAU VOTE'!G46</f>
        <v>134</v>
      </c>
      <c r="F25" s="143">
        <f>'BUREAU VOTE'!H46</f>
        <v>0.51937984496124034</v>
      </c>
      <c r="G25" s="141">
        <f>'BUREAU VOTE'!I46</f>
        <v>0</v>
      </c>
      <c r="H25" s="143">
        <f>'BUREAU VOTE'!J46</f>
        <v>0</v>
      </c>
      <c r="I25" s="141">
        <f>'BUREAU VOTE'!K46</f>
        <v>6</v>
      </c>
      <c r="J25" s="141">
        <f>'BUREAU VOTE'!L46</f>
        <v>128</v>
      </c>
      <c r="K25" s="138">
        <f>'BUREAU VOTE'!M46</f>
        <v>71</v>
      </c>
      <c r="L25" s="151">
        <f>'BUREAU VOTE'!N46</f>
        <v>0.5546875</v>
      </c>
      <c r="M25" s="138">
        <f>'BUREAU VOTE'!O46</f>
        <v>57</v>
      </c>
      <c r="N25" s="151">
        <f>'BUREAU VOTE'!P46</f>
        <v>0.4453125</v>
      </c>
    </row>
    <row r="26" spans="1:14" ht="15" x14ac:dyDescent="0.2">
      <c r="A26" s="132" t="str">
        <f>'BUREAU VOTE'!C47</f>
        <v>Fangatau</v>
      </c>
      <c r="B26" s="134">
        <f>'BUREAU VOTE'!D47</f>
        <v>1</v>
      </c>
      <c r="C26" s="134">
        <f>'BUREAU VOTE'!E47</f>
        <v>111</v>
      </c>
      <c r="D26" s="134">
        <f>'BUREAU VOTE'!F47</f>
        <v>49</v>
      </c>
      <c r="E26" s="134">
        <f>'BUREAU VOTE'!G47</f>
        <v>62</v>
      </c>
      <c r="F26" s="135">
        <f>'BUREAU VOTE'!H47</f>
        <v>0.55855855855855852</v>
      </c>
      <c r="G26" s="134">
        <f>'BUREAU VOTE'!I47</f>
        <v>0</v>
      </c>
      <c r="H26" s="135">
        <f>'BUREAU VOTE'!J47</f>
        <v>0</v>
      </c>
      <c r="I26" s="134">
        <f>'BUREAU VOTE'!K47</f>
        <v>4</v>
      </c>
      <c r="J26" s="134">
        <f>'BUREAU VOTE'!L47</f>
        <v>58</v>
      </c>
      <c r="K26" s="132">
        <f>'BUREAU VOTE'!M47</f>
        <v>28</v>
      </c>
      <c r="L26" s="150">
        <f>'BUREAU VOTE'!N47</f>
        <v>0.48275862068965519</v>
      </c>
      <c r="M26" s="132">
        <f>'BUREAU VOTE'!O47</f>
        <v>30</v>
      </c>
      <c r="N26" s="150">
        <f>'BUREAU VOTE'!P47</f>
        <v>0.51724137931034486</v>
      </c>
    </row>
    <row r="27" spans="1:14" ht="15" x14ac:dyDescent="0.2">
      <c r="A27" s="132" t="str">
        <f>'BUREAU VOTE'!C48</f>
        <v>Fakahina</v>
      </c>
      <c r="B27" s="134">
        <f>'BUREAU VOTE'!D48</f>
        <v>2</v>
      </c>
      <c r="C27" s="134">
        <f>'BUREAU VOTE'!E48</f>
        <v>147</v>
      </c>
      <c r="D27" s="134">
        <f>'BUREAU VOTE'!F48</f>
        <v>75</v>
      </c>
      <c r="E27" s="134">
        <f>'BUREAU VOTE'!G48</f>
        <v>72</v>
      </c>
      <c r="F27" s="135">
        <f>'BUREAU VOTE'!H48</f>
        <v>0.48979591836734693</v>
      </c>
      <c r="G27" s="134">
        <f>'BUREAU VOTE'!I48</f>
        <v>0</v>
      </c>
      <c r="H27" s="135">
        <f>'BUREAU VOTE'!J48</f>
        <v>0</v>
      </c>
      <c r="I27" s="134">
        <f>'BUREAU VOTE'!K48</f>
        <v>2</v>
      </c>
      <c r="J27" s="134">
        <f>'BUREAU VOTE'!L48</f>
        <v>70</v>
      </c>
      <c r="K27" s="132">
        <f>'BUREAU VOTE'!M48</f>
        <v>43</v>
      </c>
      <c r="L27" s="150">
        <f>'BUREAU VOTE'!N48</f>
        <v>0.61428571428571432</v>
      </c>
      <c r="M27" s="132">
        <f>'BUREAU VOTE'!O48</f>
        <v>27</v>
      </c>
      <c r="N27" s="150">
        <f>'BUREAU VOTE'!P48</f>
        <v>0.38571428571428573</v>
      </c>
    </row>
    <row r="28" spans="1:14" s="222" customFormat="1" ht="15" x14ac:dyDescent="0.2">
      <c r="A28" s="138" t="str">
        <f>'BUREAU VOTE'!C49</f>
        <v>FATU HIVA</v>
      </c>
      <c r="B28" s="141"/>
      <c r="C28" s="141">
        <f>'BUREAU VOTE'!E49</f>
        <v>552</v>
      </c>
      <c r="D28" s="141">
        <f>'BUREAU VOTE'!F49</f>
        <v>251</v>
      </c>
      <c r="E28" s="141">
        <f>'BUREAU VOTE'!G49</f>
        <v>301</v>
      </c>
      <c r="F28" s="143">
        <f>'BUREAU VOTE'!H49</f>
        <v>0.54528985507246375</v>
      </c>
      <c r="G28" s="141">
        <f>'BUREAU VOTE'!I49</f>
        <v>1</v>
      </c>
      <c r="H28" s="143">
        <f>'BUREAU VOTE'!J49</f>
        <v>1.8115942028985507E-3</v>
      </c>
      <c r="I28" s="141">
        <f>'BUREAU VOTE'!K49</f>
        <v>4</v>
      </c>
      <c r="J28" s="141">
        <f>'BUREAU VOTE'!L49</f>
        <v>296</v>
      </c>
      <c r="K28" s="138">
        <f>'BUREAU VOTE'!M49</f>
        <v>190</v>
      </c>
      <c r="L28" s="151">
        <f>'BUREAU VOTE'!N49</f>
        <v>0.64189189189189189</v>
      </c>
      <c r="M28" s="138">
        <f>'BUREAU VOTE'!O49</f>
        <v>106</v>
      </c>
      <c r="N28" s="151">
        <f>'BUREAU VOTE'!P49</f>
        <v>0.35810810810810811</v>
      </c>
    </row>
    <row r="29" spans="1:14" ht="15" x14ac:dyDescent="0.2">
      <c r="A29" s="132" t="str">
        <f>'BUREAU VOTE'!C50</f>
        <v>Omoa</v>
      </c>
      <c r="B29" s="134">
        <f>'BUREAU VOTE'!D50</f>
        <v>1</v>
      </c>
      <c r="C29" s="134">
        <f>'BUREAU VOTE'!E50</f>
        <v>317</v>
      </c>
      <c r="D29" s="134">
        <f>'BUREAU VOTE'!F50</f>
        <v>149</v>
      </c>
      <c r="E29" s="134">
        <f>'BUREAU VOTE'!G50</f>
        <v>168</v>
      </c>
      <c r="F29" s="135">
        <f>'BUREAU VOTE'!H50</f>
        <v>0.52996845425867511</v>
      </c>
      <c r="G29" s="134">
        <f>'BUREAU VOTE'!I50</f>
        <v>0</v>
      </c>
      <c r="H29" s="135">
        <f>'BUREAU VOTE'!J50</f>
        <v>0</v>
      </c>
      <c r="I29" s="134">
        <f>'BUREAU VOTE'!K50</f>
        <v>2</v>
      </c>
      <c r="J29" s="134">
        <f>'BUREAU VOTE'!L50</f>
        <v>166</v>
      </c>
      <c r="K29" s="132">
        <f>'BUREAU VOTE'!M50</f>
        <v>111</v>
      </c>
      <c r="L29" s="150">
        <f>'BUREAU VOTE'!N50</f>
        <v>0.66867469879518071</v>
      </c>
      <c r="M29" s="132">
        <f>'BUREAU VOTE'!O50</f>
        <v>55</v>
      </c>
      <c r="N29" s="150">
        <f>'BUREAU VOTE'!P50</f>
        <v>0.33132530120481929</v>
      </c>
    </row>
    <row r="30" spans="1:14" ht="15" x14ac:dyDescent="0.2">
      <c r="A30" s="132" t="str">
        <f>'BUREAU VOTE'!C51</f>
        <v>Hanavave</v>
      </c>
      <c r="B30" s="134">
        <f>'BUREAU VOTE'!D51</f>
        <v>2</v>
      </c>
      <c r="C30" s="134">
        <f>'BUREAU VOTE'!E51</f>
        <v>235</v>
      </c>
      <c r="D30" s="134">
        <f>'BUREAU VOTE'!F51</f>
        <v>102</v>
      </c>
      <c r="E30" s="134">
        <f>'BUREAU VOTE'!G51</f>
        <v>133</v>
      </c>
      <c r="F30" s="135">
        <f>'BUREAU VOTE'!H51</f>
        <v>0.56595744680851068</v>
      </c>
      <c r="G30" s="134">
        <f>'BUREAU VOTE'!I51</f>
        <v>1</v>
      </c>
      <c r="H30" s="135">
        <f>'BUREAU VOTE'!J51</f>
        <v>4.2553191489361703E-3</v>
      </c>
      <c r="I30" s="134">
        <f>'BUREAU VOTE'!K51</f>
        <v>2</v>
      </c>
      <c r="J30" s="134">
        <f>'BUREAU VOTE'!L51</f>
        <v>130</v>
      </c>
      <c r="K30" s="132">
        <f>'BUREAU VOTE'!M51</f>
        <v>79</v>
      </c>
      <c r="L30" s="150">
        <f>'BUREAU VOTE'!N51</f>
        <v>0.60769230769230764</v>
      </c>
      <c r="M30" s="132">
        <f>'BUREAU VOTE'!O51</f>
        <v>51</v>
      </c>
      <c r="N30" s="150">
        <f>'BUREAU VOTE'!P51</f>
        <v>0.3923076923076923</v>
      </c>
    </row>
    <row r="31" spans="1:14" s="222" customFormat="1" ht="15" x14ac:dyDescent="0.2">
      <c r="A31" s="138" t="str">
        <f>'BUREAU VOTE'!C52</f>
        <v>GAMBIER</v>
      </c>
      <c r="B31" s="141"/>
      <c r="C31" s="141">
        <f>'BUREAU VOTE'!E52</f>
        <v>844</v>
      </c>
      <c r="D31" s="141">
        <f>'BUREAU VOTE'!F52</f>
        <v>416</v>
      </c>
      <c r="E31" s="141">
        <f>'BUREAU VOTE'!G52</f>
        <v>428</v>
      </c>
      <c r="F31" s="143">
        <f>'BUREAU VOTE'!H52</f>
        <v>0.50710900473933651</v>
      </c>
      <c r="G31" s="141">
        <f>'BUREAU VOTE'!I52</f>
        <v>13</v>
      </c>
      <c r="H31" s="143">
        <f>'BUREAU VOTE'!J52</f>
        <v>1.5402843601895734E-2</v>
      </c>
      <c r="I31" s="141">
        <f>'BUREAU VOTE'!K52</f>
        <v>7</v>
      </c>
      <c r="J31" s="141">
        <f>'BUREAU VOTE'!L52</f>
        <v>408</v>
      </c>
      <c r="K31" s="138">
        <f>'BUREAU VOTE'!M52</f>
        <v>207</v>
      </c>
      <c r="L31" s="151">
        <f>'BUREAU VOTE'!N52</f>
        <v>0.50735294117647056</v>
      </c>
      <c r="M31" s="138">
        <f>'BUREAU VOTE'!O52</f>
        <v>201</v>
      </c>
      <c r="N31" s="151">
        <f>'BUREAU VOTE'!P52</f>
        <v>0.49264705882352944</v>
      </c>
    </row>
    <row r="32" spans="1:14" ht="15" x14ac:dyDescent="0.2">
      <c r="A32" s="132" t="str">
        <f>'BUREAU VOTE'!C53</f>
        <v>Rikitea</v>
      </c>
      <c r="B32" s="134">
        <f>'BUREAU VOTE'!D53</f>
        <v>1</v>
      </c>
      <c r="C32" s="134">
        <f>'BUREAU VOTE'!E53</f>
        <v>844</v>
      </c>
      <c r="D32" s="134">
        <f>'BUREAU VOTE'!F53</f>
        <v>416</v>
      </c>
      <c r="E32" s="134">
        <f>'BUREAU VOTE'!G53</f>
        <v>428</v>
      </c>
      <c r="F32" s="135">
        <f>'BUREAU VOTE'!H53</f>
        <v>33.61</v>
      </c>
      <c r="G32" s="134">
        <f>'BUREAU VOTE'!I53</f>
        <v>13</v>
      </c>
      <c r="H32" s="135">
        <f>'BUREAU VOTE'!J53</f>
        <v>1.5402843601895734E-2</v>
      </c>
      <c r="I32" s="134">
        <f>'BUREAU VOTE'!K53</f>
        <v>7</v>
      </c>
      <c r="J32" s="134">
        <f>'BUREAU VOTE'!L53</f>
        <v>408</v>
      </c>
      <c r="K32" s="132">
        <f>'BUREAU VOTE'!M53</f>
        <v>207</v>
      </c>
      <c r="L32" s="150">
        <f>'BUREAU VOTE'!N53</f>
        <v>0.50735294117647056</v>
      </c>
      <c r="M32" s="132">
        <f>'BUREAU VOTE'!O53</f>
        <v>201</v>
      </c>
      <c r="N32" s="150">
        <f>'BUREAU VOTE'!P53</f>
        <v>0.49264705882352944</v>
      </c>
    </row>
    <row r="33" spans="1:14" s="222" customFormat="1" ht="15" x14ac:dyDescent="0.2">
      <c r="A33" s="138" t="str">
        <f>'BUREAU VOTE'!C54</f>
        <v>HAO</v>
      </c>
      <c r="B33" s="141"/>
      <c r="C33" s="141">
        <f>'BUREAU VOTE'!E54</f>
        <v>1274</v>
      </c>
      <c r="D33" s="141">
        <f>'BUREAU VOTE'!F54</f>
        <v>678</v>
      </c>
      <c r="E33" s="141">
        <f>'BUREAU VOTE'!G54</f>
        <v>596</v>
      </c>
      <c r="F33" s="143">
        <f>'BUREAU VOTE'!H54</f>
        <v>0.46781789638932497</v>
      </c>
      <c r="G33" s="141">
        <f>'BUREAU VOTE'!I54</f>
        <v>0</v>
      </c>
      <c r="H33" s="143">
        <f>'BUREAU VOTE'!J54</f>
        <v>0</v>
      </c>
      <c r="I33" s="141">
        <f>'BUREAU VOTE'!K54</f>
        <v>19</v>
      </c>
      <c r="J33" s="141">
        <f>'BUREAU VOTE'!L54</f>
        <v>577</v>
      </c>
      <c r="K33" s="138">
        <f>'BUREAU VOTE'!M54</f>
        <v>291</v>
      </c>
      <c r="L33" s="151">
        <f>'BUREAU VOTE'!N54</f>
        <v>0.50433275563258229</v>
      </c>
      <c r="M33" s="138">
        <f>'BUREAU VOTE'!O54</f>
        <v>286</v>
      </c>
      <c r="N33" s="151">
        <f>'BUREAU VOTE'!P54</f>
        <v>0.49566724436741766</v>
      </c>
    </row>
    <row r="34" spans="1:14" ht="15" x14ac:dyDescent="0.2">
      <c r="A34" s="132" t="str">
        <f>'BUREAU VOTE'!C55</f>
        <v>Hao</v>
      </c>
      <c r="B34" s="134">
        <f>'BUREAU VOTE'!D55</f>
        <v>1</v>
      </c>
      <c r="C34" s="134">
        <f>'BUREAU VOTE'!E55</f>
        <v>1063</v>
      </c>
      <c r="D34" s="134">
        <f>'BUREAU VOTE'!F55</f>
        <v>578</v>
      </c>
      <c r="E34" s="134">
        <f>'BUREAU VOTE'!G55</f>
        <v>485</v>
      </c>
      <c r="F34" s="135">
        <f>'BUREAU VOTE'!H55</f>
        <v>0.45625587958607716</v>
      </c>
      <c r="G34" s="134">
        <f>'BUREAU VOTE'!I55</f>
        <v>0</v>
      </c>
      <c r="H34" s="135">
        <f>'BUREAU VOTE'!J55</f>
        <v>0</v>
      </c>
      <c r="I34" s="134">
        <f>'BUREAU VOTE'!K55</f>
        <v>15</v>
      </c>
      <c r="J34" s="134">
        <f>'BUREAU VOTE'!L55</f>
        <v>470</v>
      </c>
      <c r="K34" s="132">
        <f>'BUREAU VOTE'!M55</f>
        <v>231</v>
      </c>
      <c r="L34" s="150">
        <f>'BUREAU VOTE'!N55</f>
        <v>0.49148936170212765</v>
      </c>
      <c r="M34" s="132">
        <f>'BUREAU VOTE'!O55</f>
        <v>239</v>
      </c>
      <c r="N34" s="150">
        <f>'BUREAU VOTE'!P55</f>
        <v>0.50851063829787235</v>
      </c>
    </row>
    <row r="35" spans="1:14" ht="15" x14ac:dyDescent="0.2">
      <c r="A35" s="132" t="str">
        <f>'BUREAU VOTE'!C56</f>
        <v>Amanu</v>
      </c>
      <c r="B35" s="134">
        <f>'BUREAU VOTE'!D56</f>
        <v>2</v>
      </c>
      <c r="C35" s="134">
        <f>'BUREAU VOTE'!E56</f>
        <v>156</v>
      </c>
      <c r="D35" s="134">
        <f>'BUREAU VOTE'!F56</f>
        <v>77</v>
      </c>
      <c r="E35" s="134">
        <f>'BUREAU VOTE'!G56</f>
        <v>79</v>
      </c>
      <c r="F35" s="135">
        <f>'BUREAU VOTE'!H56</f>
        <v>0.50641025641025639</v>
      </c>
      <c r="G35" s="134">
        <f>'BUREAU VOTE'!I56</f>
        <v>0</v>
      </c>
      <c r="H35" s="135">
        <f>'BUREAU VOTE'!J56</f>
        <v>0</v>
      </c>
      <c r="I35" s="134">
        <f>'BUREAU VOTE'!K56</f>
        <v>4</v>
      </c>
      <c r="J35" s="134">
        <f>'BUREAU VOTE'!L56</f>
        <v>75</v>
      </c>
      <c r="K35" s="132">
        <f>'BUREAU VOTE'!M56</f>
        <v>37</v>
      </c>
      <c r="L35" s="150">
        <f>'BUREAU VOTE'!N56</f>
        <v>0.49333333333333335</v>
      </c>
      <c r="M35" s="132">
        <f>'BUREAU VOTE'!O56</f>
        <v>38</v>
      </c>
      <c r="N35" s="150">
        <f>'BUREAU VOTE'!P56</f>
        <v>0.50666666666666671</v>
      </c>
    </row>
    <row r="36" spans="1:14" ht="15" x14ac:dyDescent="0.2">
      <c r="A36" s="132" t="str">
        <f>'BUREAU VOTE'!C57</f>
        <v>Hereheretue</v>
      </c>
      <c r="B36" s="134">
        <f>'BUREAU VOTE'!D57</f>
        <v>3</v>
      </c>
      <c r="C36" s="134">
        <f>'BUREAU VOTE'!E57</f>
        <v>55</v>
      </c>
      <c r="D36" s="134">
        <f>'BUREAU VOTE'!F57</f>
        <v>23</v>
      </c>
      <c r="E36" s="134">
        <f>'BUREAU VOTE'!G57</f>
        <v>32</v>
      </c>
      <c r="F36" s="135">
        <f>'BUREAU VOTE'!H57</f>
        <v>0.58181818181818179</v>
      </c>
      <c r="G36" s="134">
        <f>'BUREAU VOTE'!I57</f>
        <v>0</v>
      </c>
      <c r="H36" s="135">
        <f>'BUREAU VOTE'!J57</f>
        <v>0</v>
      </c>
      <c r="I36" s="134">
        <f>'BUREAU VOTE'!K57</f>
        <v>0</v>
      </c>
      <c r="J36" s="134">
        <f>'BUREAU VOTE'!L57</f>
        <v>32</v>
      </c>
      <c r="K36" s="132">
        <f>'BUREAU VOTE'!M57</f>
        <v>23</v>
      </c>
      <c r="L36" s="150">
        <f>'BUREAU VOTE'!N57</f>
        <v>0.71875</v>
      </c>
      <c r="M36" s="132">
        <f>'BUREAU VOTE'!O57</f>
        <v>9</v>
      </c>
      <c r="N36" s="150">
        <f>'BUREAU VOTE'!P57</f>
        <v>0.28125</v>
      </c>
    </row>
    <row r="37" spans="1:14" s="222" customFormat="1" ht="15" x14ac:dyDescent="0.2">
      <c r="A37" s="138" t="str">
        <f>'BUREAU VOTE'!C58</f>
        <v>HIKUERU</v>
      </c>
      <c r="B37" s="141"/>
      <c r="C37" s="141">
        <f>'BUREAU VOTE'!E58</f>
        <v>181</v>
      </c>
      <c r="D37" s="141">
        <f>'BUREAU VOTE'!F58</f>
        <v>70</v>
      </c>
      <c r="E37" s="141">
        <f>'BUREAU VOTE'!G58</f>
        <v>111</v>
      </c>
      <c r="F37" s="143">
        <f>'BUREAU VOTE'!H58</f>
        <v>0.61325966850828728</v>
      </c>
      <c r="G37" s="141">
        <f>'BUREAU VOTE'!I58</f>
        <v>1</v>
      </c>
      <c r="H37" s="143">
        <f>'BUREAU VOTE'!J58</f>
        <v>5.5248618784530384E-3</v>
      </c>
      <c r="I37" s="141">
        <f>'BUREAU VOTE'!K58</f>
        <v>0</v>
      </c>
      <c r="J37" s="141">
        <f>'BUREAU VOTE'!L58</f>
        <v>110</v>
      </c>
      <c r="K37" s="138">
        <f>'BUREAU VOTE'!M58</f>
        <v>82</v>
      </c>
      <c r="L37" s="151">
        <f>'BUREAU VOTE'!N58</f>
        <v>0.74545454545454548</v>
      </c>
      <c r="M37" s="138">
        <f>'BUREAU VOTE'!O58</f>
        <v>28</v>
      </c>
      <c r="N37" s="151">
        <f>'BUREAU VOTE'!P58</f>
        <v>0.25454545454545452</v>
      </c>
    </row>
    <row r="38" spans="1:14" ht="15" x14ac:dyDescent="0.2">
      <c r="A38" s="132" t="str">
        <f>'BUREAU VOTE'!C59</f>
        <v>Hikueru</v>
      </c>
      <c r="B38" s="134">
        <f>'BUREAU VOTE'!D59</f>
        <v>1</v>
      </c>
      <c r="C38" s="134">
        <f>'BUREAU VOTE'!E59</f>
        <v>112</v>
      </c>
      <c r="D38" s="134">
        <f>'BUREAU VOTE'!F59</f>
        <v>33</v>
      </c>
      <c r="E38" s="134">
        <f>'BUREAU VOTE'!G59</f>
        <v>79</v>
      </c>
      <c r="F38" s="135">
        <f>'BUREAU VOTE'!H59</f>
        <v>0.7053571428571429</v>
      </c>
      <c r="G38" s="134">
        <f>'BUREAU VOTE'!I59</f>
        <v>1</v>
      </c>
      <c r="H38" s="135">
        <f>'BUREAU VOTE'!J59</f>
        <v>8.9285714285714281E-3</v>
      </c>
      <c r="I38" s="134">
        <f>'BUREAU VOTE'!K59</f>
        <v>0</v>
      </c>
      <c r="J38" s="134">
        <f>'BUREAU VOTE'!L59</f>
        <v>78</v>
      </c>
      <c r="K38" s="132">
        <f>'BUREAU VOTE'!M59</f>
        <v>66</v>
      </c>
      <c r="L38" s="150">
        <f>'BUREAU VOTE'!N59</f>
        <v>0.84615384615384615</v>
      </c>
      <c r="M38" s="132">
        <f>'BUREAU VOTE'!O59</f>
        <v>12</v>
      </c>
      <c r="N38" s="150">
        <f>'BUREAU VOTE'!P59</f>
        <v>0.15384615384615385</v>
      </c>
    </row>
    <row r="39" spans="1:14" ht="15" x14ac:dyDescent="0.2">
      <c r="A39" s="132" t="str">
        <f>'BUREAU VOTE'!C60</f>
        <v>Marokau</v>
      </c>
      <c r="B39" s="134">
        <f>'BUREAU VOTE'!D60</f>
        <v>2</v>
      </c>
      <c r="C39" s="134">
        <f>'BUREAU VOTE'!E60</f>
        <v>69</v>
      </c>
      <c r="D39" s="134">
        <f>'BUREAU VOTE'!F60</f>
        <v>37</v>
      </c>
      <c r="E39" s="134">
        <f>'BUREAU VOTE'!G60</f>
        <v>32</v>
      </c>
      <c r="F39" s="135">
        <f>'BUREAU VOTE'!H60</f>
        <v>0.46376811594202899</v>
      </c>
      <c r="G39" s="134">
        <f>'BUREAU VOTE'!I60</f>
        <v>0</v>
      </c>
      <c r="H39" s="135">
        <f>'BUREAU VOTE'!J60</f>
        <v>0</v>
      </c>
      <c r="I39" s="134">
        <f>'BUREAU VOTE'!K60</f>
        <v>0</v>
      </c>
      <c r="J39" s="134">
        <f>'BUREAU VOTE'!L60</f>
        <v>32</v>
      </c>
      <c r="K39" s="132">
        <f>'BUREAU VOTE'!M60</f>
        <v>16</v>
      </c>
      <c r="L39" s="150">
        <f>'BUREAU VOTE'!N60</f>
        <v>0.5</v>
      </c>
      <c r="M39" s="132">
        <f>'BUREAU VOTE'!O60</f>
        <v>16</v>
      </c>
      <c r="N39" s="150">
        <f>'BUREAU VOTE'!P60</f>
        <v>0.5</v>
      </c>
    </row>
    <row r="40" spans="1:14" s="222" customFormat="1" ht="15" x14ac:dyDescent="0.2">
      <c r="A40" s="138" t="str">
        <f>'BUREAU VOTE'!C70</f>
        <v>HIVA OA</v>
      </c>
      <c r="B40" s="141"/>
      <c r="C40" s="141">
        <f>'BUREAU VOTE'!E70</f>
        <v>1888</v>
      </c>
      <c r="D40" s="141">
        <f>'BUREAU VOTE'!F70</f>
        <v>941</v>
      </c>
      <c r="E40" s="141">
        <f>'BUREAU VOTE'!G70</f>
        <v>947</v>
      </c>
      <c r="F40" s="143">
        <f>'BUREAU VOTE'!H70</f>
        <v>0.50158898305084743</v>
      </c>
      <c r="G40" s="141">
        <f>'BUREAU VOTE'!I70</f>
        <v>1</v>
      </c>
      <c r="H40" s="143">
        <f>'BUREAU VOTE'!J70</f>
        <v>5.2966101694915254E-4</v>
      </c>
      <c r="I40" s="141">
        <f>'BUREAU VOTE'!K70</f>
        <v>30</v>
      </c>
      <c r="J40" s="141">
        <f>'BUREAU VOTE'!L70</f>
        <v>916</v>
      </c>
      <c r="K40" s="138">
        <f>'BUREAU VOTE'!M70</f>
        <v>536</v>
      </c>
      <c r="L40" s="151">
        <f>'BUREAU VOTE'!N70</f>
        <v>0.58515283842794763</v>
      </c>
      <c r="M40" s="138">
        <f>'BUREAU VOTE'!O70</f>
        <v>380</v>
      </c>
      <c r="N40" s="151">
        <f>'BUREAU VOTE'!P70</f>
        <v>0.41484716157205243</v>
      </c>
    </row>
    <row r="41" spans="1:14" ht="15" x14ac:dyDescent="0.2">
      <c r="A41" s="132" t="str">
        <f>'BUREAU VOTE'!C71</f>
        <v>Atuona</v>
      </c>
      <c r="B41" s="134">
        <f>'BUREAU VOTE'!D71</f>
        <v>1</v>
      </c>
      <c r="C41" s="134">
        <f>'BUREAU VOTE'!E71</f>
        <v>1217</v>
      </c>
      <c r="D41" s="134">
        <f>'BUREAU VOTE'!F71</f>
        <v>647</v>
      </c>
      <c r="E41" s="134">
        <f>'BUREAU VOTE'!G71</f>
        <v>570</v>
      </c>
      <c r="F41" s="135">
        <f>'BUREAU VOTE'!H71</f>
        <v>0.46836483155299918</v>
      </c>
      <c r="G41" s="134">
        <f>'BUREAU VOTE'!I71</f>
        <v>0</v>
      </c>
      <c r="H41" s="135">
        <f>'BUREAU VOTE'!J71</f>
        <v>0</v>
      </c>
      <c r="I41" s="134">
        <f>'BUREAU VOTE'!K71</f>
        <v>19</v>
      </c>
      <c r="J41" s="134">
        <f>'BUREAU VOTE'!L71</f>
        <v>551</v>
      </c>
      <c r="K41" s="132">
        <f>'BUREAU VOTE'!M71</f>
        <v>322</v>
      </c>
      <c r="L41" s="150">
        <f>'BUREAU VOTE'!N71</f>
        <v>0.58439201451905631</v>
      </c>
      <c r="M41" s="132">
        <f>'BUREAU VOTE'!O71</f>
        <v>229</v>
      </c>
      <c r="N41" s="150">
        <f>'BUREAU VOTE'!P71</f>
        <v>0.41560798548094374</v>
      </c>
    </row>
    <row r="42" spans="1:14" ht="15" x14ac:dyDescent="0.2">
      <c r="A42" s="132" t="str">
        <f>'BUREAU VOTE'!C72</f>
        <v>Hanaiapa</v>
      </c>
      <c r="B42" s="134">
        <f>'BUREAU VOTE'!D72</f>
        <v>2</v>
      </c>
      <c r="C42" s="134">
        <f>'BUREAU VOTE'!E72</f>
        <v>123</v>
      </c>
      <c r="D42" s="134">
        <f>'BUREAU VOTE'!F72</f>
        <v>46</v>
      </c>
      <c r="E42" s="134">
        <f>'BUREAU VOTE'!G72</f>
        <v>77</v>
      </c>
      <c r="F42" s="135">
        <f>'BUREAU VOTE'!H72</f>
        <v>0.62601626016260159</v>
      </c>
      <c r="G42" s="134">
        <f>'BUREAU VOTE'!I72</f>
        <v>0</v>
      </c>
      <c r="H42" s="135">
        <f>'BUREAU VOTE'!J72</f>
        <v>0</v>
      </c>
      <c r="I42" s="134">
        <f>'BUREAU VOTE'!K72</f>
        <v>2</v>
      </c>
      <c r="J42" s="134">
        <f>'BUREAU VOTE'!L72</f>
        <v>75</v>
      </c>
      <c r="K42" s="132">
        <f>'BUREAU VOTE'!M72</f>
        <v>44</v>
      </c>
      <c r="L42" s="150">
        <f>'BUREAU VOTE'!N72</f>
        <v>0.58666666666666667</v>
      </c>
      <c r="M42" s="132">
        <f>'BUREAU VOTE'!O72</f>
        <v>31</v>
      </c>
      <c r="N42" s="150">
        <f>'BUREAU VOTE'!P72</f>
        <v>0.41333333333333333</v>
      </c>
    </row>
    <row r="43" spans="1:14" ht="15" x14ac:dyDescent="0.2">
      <c r="A43" s="132" t="str">
        <f>'BUREAU VOTE'!C73</f>
        <v>Puamau</v>
      </c>
      <c r="B43" s="134">
        <f>'BUREAU VOTE'!D73</f>
        <v>3</v>
      </c>
      <c r="C43" s="134">
        <f>'BUREAU VOTE'!E73</f>
        <v>181</v>
      </c>
      <c r="D43" s="134">
        <f>'BUREAU VOTE'!F73</f>
        <v>83</v>
      </c>
      <c r="E43" s="134">
        <f>'BUREAU VOTE'!G73</f>
        <v>98</v>
      </c>
      <c r="F43" s="135">
        <f>'BUREAU VOTE'!H73</f>
        <v>0.54143646408839774</v>
      </c>
      <c r="G43" s="134">
        <f>'BUREAU VOTE'!I73</f>
        <v>1</v>
      </c>
      <c r="H43" s="135">
        <f>'BUREAU VOTE'!J73</f>
        <v>5.5248618784530384E-3</v>
      </c>
      <c r="I43" s="134">
        <f>'BUREAU VOTE'!K73</f>
        <v>5</v>
      </c>
      <c r="J43" s="134">
        <f>'BUREAU VOTE'!L73</f>
        <v>92</v>
      </c>
      <c r="K43" s="132">
        <f>'BUREAU VOTE'!M73</f>
        <v>38</v>
      </c>
      <c r="L43" s="150">
        <f>'BUREAU VOTE'!N73</f>
        <v>0.41304347826086957</v>
      </c>
      <c r="M43" s="132">
        <f>'BUREAU VOTE'!O73</f>
        <v>54</v>
      </c>
      <c r="N43" s="150">
        <f>'BUREAU VOTE'!P73</f>
        <v>0.58695652173913049</v>
      </c>
    </row>
    <row r="44" spans="1:14" ht="15" x14ac:dyDescent="0.2">
      <c r="A44" s="132" t="str">
        <f>'BUREAU VOTE'!C74</f>
        <v>Hanapaaoa</v>
      </c>
      <c r="B44" s="134">
        <f>'BUREAU VOTE'!D74</f>
        <v>4</v>
      </c>
      <c r="C44" s="134">
        <f>'BUREAU VOTE'!E74</f>
        <v>47</v>
      </c>
      <c r="D44" s="134">
        <f>'BUREAU VOTE'!F74</f>
        <v>15</v>
      </c>
      <c r="E44" s="134">
        <f>'BUREAU VOTE'!G74</f>
        <v>32</v>
      </c>
      <c r="F44" s="135">
        <f>'BUREAU VOTE'!H74</f>
        <v>0.68085106382978722</v>
      </c>
      <c r="G44" s="134">
        <f>'BUREAU VOTE'!I74</f>
        <v>0</v>
      </c>
      <c r="H44" s="135">
        <f>'BUREAU VOTE'!J74</f>
        <v>0</v>
      </c>
      <c r="I44" s="134">
        <f>'BUREAU VOTE'!K74</f>
        <v>0</v>
      </c>
      <c r="J44" s="134">
        <f>'BUREAU VOTE'!L74</f>
        <v>32</v>
      </c>
      <c r="K44" s="132">
        <f>'BUREAU VOTE'!M74</f>
        <v>25</v>
      </c>
      <c r="L44" s="150">
        <f>'BUREAU VOTE'!N74</f>
        <v>0.78125</v>
      </c>
      <c r="M44" s="132">
        <f>'BUREAU VOTE'!O74</f>
        <v>7</v>
      </c>
      <c r="N44" s="150">
        <f>'BUREAU VOTE'!P74</f>
        <v>0.21875</v>
      </c>
    </row>
    <row r="45" spans="1:14" ht="15" x14ac:dyDescent="0.2">
      <c r="A45" s="132" t="str">
        <f>'BUREAU VOTE'!C75</f>
        <v>Hanaiapa (Taaoa)</v>
      </c>
      <c r="B45" s="134">
        <f>'BUREAU VOTE'!D75</f>
        <v>5</v>
      </c>
      <c r="C45" s="134">
        <f>'BUREAU VOTE'!E75</f>
        <v>258</v>
      </c>
      <c r="D45" s="134">
        <f>'BUREAU VOTE'!F75</f>
        <v>117</v>
      </c>
      <c r="E45" s="134">
        <f>'BUREAU VOTE'!G75</f>
        <v>141</v>
      </c>
      <c r="F45" s="135">
        <f>'BUREAU VOTE'!H75</f>
        <v>0.54651162790697672</v>
      </c>
      <c r="G45" s="134">
        <f>'BUREAU VOTE'!I75</f>
        <v>0</v>
      </c>
      <c r="H45" s="135">
        <f>'BUREAU VOTE'!J75</f>
        <v>0</v>
      </c>
      <c r="I45" s="134">
        <f>'BUREAU VOTE'!K75</f>
        <v>3</v>
      </c>
      <c r="J45" s="134">
        <f>'BUREAU VOTE'!L75</f>
        <v>138</v>
      </c>
      <c r="K45" s="132">
        <f>'BUREAU VOTE'!M75</f>
        <v>94</v>
      </c>
      <c r="L45" s="150">
        <f>'BUREAU VOTE'!N75</f>
        <v>0.6811594202898551</v>
      </c>
      <c r="M45" s="132">
        <f>'BUREAU VOTE'!O75</f>
        <v>44</v>
      </c>
      <c r="N45" s="150">
        <f>'BUREAU VOTE'!P75</f>
        <v>0.3188405797101449</v>
      </c>
    </row>
    <row r="46" spans="1:14" ht="15" x14ac:dyDescent="0.2">
      <c r="A46" s="132" t="str">
        <f>'BUREAU VOTE'!C76</f>
        <v>Nahoe</v>
      </c>
      <c r="B46" s="134">
        <f>'BUREAU VOTE'!D76</f>
        <v>6</v>
      </c>
      <c r="C46" s="134">
        <f>'BUREAU VOTE'!E76</f>
        <v>62</v>
      </c>
      <c r="D46" s="134">
        <f>'BUREAU VOTE'!F76</f>
        <v>33</v>
      </c>
      <c r="E46" s="134">
        <f>'BUREAU VOTE'!G76</f>
        <v>29</v>
      </c>
      <c r="F46" s="135">
        <f>'BUREAU VOTE'!H76</f>
        <v>0.46774193548387094</v>
      </c>
      <c r="G46" s="134">
        <f>'BUREAU VOTE'!I76</f>
        <v>0</v>
      </c>
      <c r="H46" s="135">
        <f>'BUREAU VOTE'!J76</f>
        <v>0</v>
      </c>
      <c r="I46" s="134">
        <f>'BUREAU VOTE'!K76</f>
        <v>1</v>
      </c>
      <c r="J46" s="134">
        <f>'BUREAU VOTE'!L76</f>
        <v>28</v>
      </c>
      <c r="K46" s="132">
        <f>'BUREAU VOTE'!M76</f>
        <v>13</v>
      </c>
      <c r="L46" s="150">
        <f>'BUREAU VOTE'!N76</f>
        <v>0.4642857142857143</v>
      </c>
      <c r="M46" s="132">
        <f>'BUREAU VOTE'!O76</f>
        <v>15</v>
      </c>
      <c r="N46" s="150">
        <f>'BUREAU VOTE'!P76</f>
        <v>0.5357142857142857</v>
      </c>
    </row>
    <row r="47" spans="1:14" s="222" customFormat="1" ht="15" x14ac:dyDescent="0.2">
      <c r="A47" s="138" t="str">
        <f>'BUREAU VOTE'!C100</f>
        <v>MAKEMO</v>
      </c>
      <c r="B47" s="141"/>
      <c r="C47" s="141">
        <f>'BUREAU VOTE'!E100</f>
        <v>1228</v>
      </c>
      <c r="D47" s="141">
        <f>'BUREAU VOTE'!F100</f>
        <v>435</v>
      </c>
      <c r="E47" s="141">
        <f>'BUREAU VOTE'!G100</f>
        <v>793</v>
      </c>
      <c r="F47" s="143">
        <f>'BUREAU VOTE'!H100</f>
        <v>0.64576547231270354</v>
      </c>
      <c r="G47" s="141">
        <f>'BUREAU VOTE'!I100</f>
        <v>3</v>
      </c>
      <c r="H47" s="143">
        <f>'BUREAU VOTE'!J100</f>
        <v>2.4429967426710096E-3</v>
      </c>
      <c r="I47" s="141">
        <f>'BUREAU VOTE'!K100</f>
        <v>6</v>
      </c>
      <c r="J47" s="141">
        <f>'BUREAU VOTE'!L100</f>
        <v>784</v>
      </c>
      <c r="K47" s="138">
        <f>'BUREAU VOTE'!M100</f>
        <v>508</v>
      </c>
      <c r="L47" s="151">
        <f>'BUREAU VOTE'!N100</f>
        <v>0.64795918367346939</v>
      </c>
      <c r="M47" s="138">
        <f>'BUREAU VOTE'!O100</f>
        <v>276</v>
      </c>
      <c r="N47" s="151">
        <f>'BUREAU VOTE'!P100</f>
        <v>0.35204081632653061</v>
      </c>
    </row>
    <row r="48" spans="1:14" ht="15" x14ac:dyDescent="0.2">
      <c r="A48" s="132" t="str">
        <f>'BUREAU VOTE'!C101</f>
        <v>Makemo</v>
      </c>
      <c r="B48" s="134">
        <f>'BUREAU VOTE'!D101</f>
        <v>1</v>
      </c>
      <c r="C48" s="134">
        <f>'BUREAU VOTE'!E101</f>
        <v>628</v>
      </c>
      <c r="D48" s="134">
        <f>'BUREAU VOTE'!F101</f>
        <v>141</v>
      </c>
      <c r="E48" s="134">
        <f>'BUREAU VOTE'!G101</f>
        <v>487</v>
      </c>
      <c r="F48" s="135">
        <f>'BUREAU VOTE'!H101</f>
        <v>0.77547770700636942</v>
      </c>
      <c r="G48" s="134">
        <f>'BUREAU VOTE'!I101</f>
        <v>3</v>
      </c>
      <c r="H48" s="135">
        <f>'BUREAU VOTE'!J101</f>
        <v>4.7770700636942673E-3</v>
      </c>
      <c r="I48" s="134">
        <f>'BUREAU VOTE'!K101</f>
        <v>3</v>
      </c>
      <c r="J48" s="134">
        <f>'BUREAU VOTE'!L101</f>
        <v>481</v>
      </c>
      <c r="K48" s="132">
        <f>'BUREAU VOTE'!M101</f>
        <v>353</v>
      </c>
      <c r="L48" s="150">
        <f>'BUREAU VOTE'!N101</f>
        <v>0.73388773388773387</v>
      </c>
      <c r="M48" s="132">
        <f>'BUREAU VOTE'!O101</f>
        <v>128</v>
      </c>
      <c r="N48" s="150">
        <f>'BUREAU VOTE'!P101</f>
        <v>0.26611226611226613</v>
      </c>
    </row>
    <row r="49" spans="1:14" ht="15" x14ac:dyDescent="0.2">
      <c r="A49" s="132" t="str">
        <f>'BUREAU VOTE'!C102</f>
        <v>Katiu</v>
      </c>
      <c r="B49" s="134">
        <f>'BUREAU VOTE'!D102</f>
        <v>2</v>
      </c>
      <c r="C49" s="134">
        <f>'BUREAU VOTE'!E102</f>
        <v>212</v>
      </c>
      <c r="D49" s="134">
        <f>'BUREAU VOTE'!F102</f>
        <v>98</v>
      </c>
      <c r="E49" s="134">
        <f>'BUREAU VOTE'!G102</f>
        <v>114</v>
      </c>
      <c r="F49" s="135">
        <f>'BUREAU VOTE'!H102</f>
        <v>0.53773584905660377</v>
      </c>
      <c r="G49" s="134">
        <f>'BUREAU VOTE'!I102</f>
        <v>0</v>
      </c>
      <c r="H49" s="135">
        <f>'BUREAU VOTE'!J102</f>
        <v>0</v>
      </c>
      <c r="I49" s="134">
        <f>'BUREAU VOTE'!K102</f>
        <v>0</v>
      </c>
      <c r="J49" s="134">
        <f>'BUREAU VOTE'!L102</f>
        <v>114</v>
      </c>
      <c r="K49" s="132">
        <f>'BUREAU VOTE'!M102</f>
        <v>66</v>
      </c>
      <c r="L49" s="150">
        <f>'BUREAU VOTE'!N102</f>
        <v>0.57894736842105265</v>
      </c>
      <c r="M49" s="132">
        <f>'BUREAU VOTE'!O102</f>
        <v>48</v>
      </c>
      <c r="N49" s="150">
        <f>'BUREAU VOTE'!P102</f>
        <v>0.42105263157894735</v>
      </c>
    </row>
    <row r="50" spans="1:14" ht="15" x14ac:dyDescent="0.2">
      <c r="A50" s="132" t="str">
        <f>'BUREAU VOTE'!C103</f>
        <v>Taenga</v>
      </c>
      <c r="B50" s="134">
        <f>'BUREAU VOTE'!D103</f>
        <v>3</v>
      </c>
      <c r="C50" s="134">
        <f>'BUREAU VOTE'!E103</f>
        <v>88</v>
      </c>
      <c r="D50" s="134">
        <f>'BUREAU VOTE'!F103</f>
        <v>27</v>
      </c>
      <c r="E50" s="134">
        <f>'BUREAU VOTE'!G103</f>
        <v>61</v>
      </c>
      <c r="F50" s="135">
        <f>'BUREAU VOTE'!H103</f>
        <v>0.69318181818181823</v>
      </c>
      <c r="G50" s="134">
        <f>'BUREAU VOTE'!I103</f>
        <v>0</v>
      </c>
      <c r="H50" s="135">
        <f>'BUREAU VOTE'!J103</f>
        <v>0</v>
      </c>
      <c r="I50" s="134">
        <f>'BUREAU VOTE'!K103</f>
        <v>2</v>
      </c>
      <c r="J50" s="134">
        <f>'BUREAU VOTE'!L103</f>
        <v>59</v>
      </c>
      <c r="K50" s="132">
        <f>'BUREAU VOTE'!M103</f>
        <v>38</v>
      </c>
      <c r="L50" s="150">
        <f>'BUREAU VOTE'!N103</f>
        <v>0.64406779661016944</v>
      </c>
      <c r="M50" s="132">
        <f>'BUREAU VOTE'!O103</f>
        <v>21</v>
      </c>
      <c r="N50" s="150">
        <f>'BUREAU VOTE'!P103</f>
        <v>0.3559322033898305</v>
      </c>
    </row>
    <row r="51" spans="1:14" ht="15" x14ac:dyDescent="0.2">
      <c r="A51" s="132" t="str">
        <f>'BUREAU VOTE'!C104</f>
        <v>Takume</v>
      </c>
      <c r="B51" s="134">
        <f>'BUREAU VOTE'!D104</f>
        <v>4</v>
      </c>
      <c r="C51" s="134">
        <f>'BUREAU VOTE'!E104</f>
        <v>112</v>
      </c>
      <c r="D51" s="134">
        <f>'BUREAU VOTE'!F104</f>
        <v>54</v>
      </c>
      <c r="E51" s="134">
        <f>'BUREAU VOTE'!G104</f>
        <v>58</v>
      </c>
      <c r="F51" s="135">
        <f>'BUREAU VOTE'!H104</f>
        <v>0.5178571428571429</v>
      </c>
      <c r="G51" s="134">
        <f>'BUREAU VOTE'!I104</f>
        <v>0</v>
      </c>
      <c r="H51" s="135">
        <f>'BUREAU VOTE'!J104</f>
        <v>0</v>
      </c>
      <c r="I51" s="134">
        <f>'BUREAU VOTE'!K104</f>
        <v>0</v>
      </c>
      <c r="J51" s="134">
        <f>'BUREAU VOTE'!L104</f>
        <v>58</v>
      </c>
      <c r="K51" s="132">
        <f>'BUREAU VOTE'!M104</f>
        <v>26</v>
      </c>
      <c r="L51" s="150">
        <f>'BUREAU VOTE'!N104</f>
        <v>0.44827586206896552</v>
      </c>
      <c r="M51" s="132">
        <f>'BUREAU VOTE'!O104</f>
        <v>32</v>
      </c>
      <c r="N51" s="150">
        <f>'BUREAU VOTE'!P104</f>
        <v>0.55172413793103448</v>
      </c>
    </row>
    <row r="52" spans="1:14" ht="15" x14ac:dyDescent="0.2">
      <c r="A52" s="132" t="str">
        <f>'BUREAU VOTE'!C105</f>
        <v>Raroia</v>
      </c>
      <c r="B52" s="134">
        <f>'BUREAU VOTE'!D105</f>
        <v>5</v>
      </c>
      <c r="C52" s="134">
        <f>'BUREAU VOTE'!E105</f>
        <v>188</v>
      </c>
      <c r="D52" s="134">
        <f>'BUREAU VOTE'!F105</f>
        <v>115</v>
      </c>
      <c r="E52" s="134">
        <f>'BUREAU VOTE'!G105</f>
        <v>73</v>
      </c>
      <c r="F52" s="135">
        <f>'BUREAU VOTE'!H105</f>
        <v>0.38829787234042551</v>
      </c>
      <c r="G52" s="134">
        <f>'BUREAU VOTE'!I105</f>
        <v>0</v>
      </c>
      <c r="H52" s="135">
        <f>'BUREAU VOTE'!J105</f>
        <v>0</v>
      </c>
      <c r="I52" s="134">
        <f>'BUREAU VOTE'!K105</f>
        <v>1</v>
      </c>
      <c r="J52" s="134">
        <f>'BUREAU VOTE'!L105</f>
        <v>72</v>
      </c>
      <c r="K52" s="132">
        <f>'BUREAU VOTE'!M105</f>
        <v>25</v>
      </c>
      <c r="L52" s="150">
        <f>'BUREAU VOTE'!N105</f>
        <v>0.34722222222222221</v>
      </c>
      <c r="M52" s="132">
        <f>'BUREAU VOTE'!O105</f>
        <v>47</v>
      </c>
      <c r="N52" s="150">
        <f>'BUREAU VOTE'!P105</f>
        <v>0.65277777777777779</v>
      </c>
    </row>
    <row r="53" spans="1:14" s="222" customFormat="1" ht="15" x14ac:dyDescent="0.2">
      <c r="A53" s="138" t="str">
        <f>'BUREAU VOTE'!C106</f>
        <v>MANIHI</v>
      </c>
      <c r="B53" s="141"/>
      <c r="C53" s="141">
        <f>'BUREAU VOTE'!E106</f>
        <v>987</v>
      </c>
      <c r="D53" s="141">
        <f>'BUREAU VOTE'!F106</f>
        <v>393</v>
      </c>
      <c r="E53" s="141">
        <f>'BUREAU VOTE'!G106</f>
        <v>594</v>
      </c>
      <c r="F53" s="143">
        <f>'BUREAU VOTE'!H106</f>
        <v>0.60182370820668696</v>
      </c>
      <c r="G53" s="141">
        <f>'BUREAU VOTE'!I106</f>
        <v>8</v>
      </c>
      <c r="H53" s="143">
        <f>'BUREAU VOTE'!J106</f>
        <v>8.1053698074974676E-3</v>
      </c>
      <c r="I53" s="141">
        <f>'BUREAU VOTE'!K106</f>
        <v>0</v>
      </c>
      <c r="J53" s="141">
        <f>'BUREAU VOTE'!L106</f>
        <v>586</v>
      </c>
      <c r="K53" s="138">
        <f>'BUREAU VOTE'!M106</f>
        <v>377</v>
      </c>
      <c r="L53" s="151">
        <f>'BUREAU VOTE'!N106</f>
        <v>0.64334470989761094</v>
      </c>
      <c r="M53" s="138">
        <f>'BUREAU VOTE'!O106</f>
        <v>209</v>
      </c>
      <c r="N53" s="151">
        <f>'BUREAU VOTE'!P106</f>
        <v>0.35665529010238906</v>
      </c>
    </row>
    <row r="54" spans="1:14" ht="15" x14ac:dyDescent="0.2">
      <c r="A54" s="132" t="str">
        <f>'BUREAU VOTE'!C107</f>
        <v>Manihi</v>
      </c>
      <c r="B54" s="134">
        <f>'BUREAU VOTE'!D107</f>
        <v>1</v>
      </c>
      <c r="C54" s="134">
        <f>'BUREAU VOTE'!E107</f>
        <v>562</v>
      </c>
      <c r="D54" s="134">
        <f>'BUREAU VOTE'!F107</f>
        <v>186</v>
      </c>
      <c r="E54" s="134">
        <f>'BUREAU VOTE'!G107</f>
        <v>376</v>
      </c>
      <c r="F54" s="135">
        <f>'BUREAU VOTE'!H107</f>
        <v>0.66903914590747326</v>
      </c>
      <c r="G54" s="134">
        <f>'BUREAU VOTE'!I107</f>
        <v>5</v>
      </c>
      <c r="H54" s="135">
        <f>'BUREAU VOTE'!J107</f>
        <v>8.8967971530249119E-3</v>
      </c>
      <c r="I54" s="134">
        <f>'BUREAU VOTE'!K107</f>
        <v>0</v>
      </c>
      <c r="J54" s="134">
        <f>'BUREAU VOTE'!L107</f>
        <v>371</v>
      </c>
      <c r="K54" s="132">
        <f>'BUREAU VOTE'!M107</f>
        <v>241</v>
      </c>
      <c r="L54" s="150">
        <f>'BUREAU VOTE'!N107</f>
        <v>0.64959568733153639</v>
      </c>
      <c r="M54" s="132">
        <f>'BUREAU VOTE'!O107</f>
        <v>130</v>
      </c>
      <c r="N54" s="150">
        <f>'BUREAU VOTE'!P107</f>
        <v>0.35040431266846361</v>
      </c>
    </row>
    <row r="55" spans="1:14" ht="15" x14ac:dyDescent="0.2">
      <c r="A55" s="132" t="str">
        <f>'BUREAU VOTE'!C108</f>
        <v>Ahe</v>
      </c>
      <c r="B55" s="134">
        <f>'BUREAU VOTE'!D108</f>
        <v>2</v>
      </c>
      <c r="C55" s="134">
        <f>'BUREAU VOTE'!E108</f>
        <v>425</v>
      </c>
      <c r="D55" s="134">
        <f>'BUREAU VOTE'!F108</f>
        <v>207</v>
      </c>
      <c r="E55" s="134">
        <f>'BUREAU VOTE'!G108</f>
        <v>218</v>
      </c>
      <c r="F55" s="135">
        <f>'BUREAU VOTE'!H108</f>
        <v>0.51294117647058823</v>
      </c>
      <c r="G55" s="134">
        <f>'BUREAU VOTE'!I108</f>
        <v>3</v>
      </c>
      <c r="H55" s="135">
        <f>'BUREAU VOTE'!J108</f>
        <v>7.058823529411765E-3</v>
      </c>
      <c r="I55" s="134">
        <f>'BUREAU VOTE'!K108</f>
        <v>0</v>
      </c>
      <c r="J55" s="134">
        <f>'BUREAU VOTE'!L108</f>
        <v>215</v>
      </c>
      <c r="K55" s="132">
        <f>'BUREAU VOTE'!M108</f>
        <v>136</v>
      </c>
      <c r="L55" s="150">
        <f>'BUREAU VOTE'!N108</f>
        <v>0.63255813953488371</v>
      </c>
      <c r="M55" s="132">
        <f>'BUREAU VOTE'!O108</f>
        <v>79</v>
      </c>
      <c r="N55" s="150">
        <f>'BUREAU VOTE'!P108</f>
        <v>0.36744186046511629</v>
      </c>
    </row>
    <row r="56" spans="1:14" s="222" customFormat="1" ht="15" x14ac:dyDescent="0.2">
      <c r="A56" s="138" t="str">
        <f>'BUREAU VOTE'!C111</f>
        <v>MOOREA-MAIAO</v>
      </c>
      <c r="B56" s="141"/>
      <c r="C56" s="141">
        <f>'BUREAU VOTE'!E111</f>
        <v>13118</v>
      </c>
      <c r="D56" s="141">
        <f>'BUREAU VOTE'!F111</f>
        <v>6937</v>
      </c>
      <c r="E56" s="141">
        <f>'BUREAU VOTE'!G111</f>
        <v>6181</v>
      </c>
      <c r="F56" s="143">
        <f>'BUREAU VOTE'!H111</f>
        <v>0.47118463180362863</v>
      </c>
      <c r="G56" s="141">
        <f>'BUREAU VOTE'!I111</f>
        <v>220</v>
      </c>
      <c r="H56" s="143">
        <f>'BUREAU VOTE'!J111</f>
        <v>1.6770849214819333E-2</v>
      </c>
      <c r="I56" s="141">
        <f>'BUREAU VOTE'!K111</f>
        <v>161</v>
      </c>
      <c r="J56" s="141">
        <f>'BUREAU VOTE'!L111</f>
        <v>5800</v>
      </c>
      <c r="K56" s="138">
        <f>'BUREAU VOTE'!M111</f>
        <v>2850</v>
      </c>
      <c r="L56" s="151">
        <f>'BUREAU VOTE'!N111</f>
        <v>0.49137931034482757</v>
      </c>
      <c r="M56" s="138">
        <f>'BUREAU VOTE'!O111</f>
        <v>2950</v>
      </c>
      <c r="N56" s="151">
        <f>'BUREAU VOTE'!P111</f>
        <v>0.50862068965517238</v>
      </c>
    </row>
    <row r="57" spans="1:14" ht="15" x14ac:dyDescent="0.2">
      <c r="A57" s="132" t="str">
        <f>'BUREAU VOTE'!C112</f>
        <v>Afareaitu 1</v>
      </c>
      <c r="B57" s="134">
        <f>'BUREAU VOTE'!D112</f>
        <v>1</v>
      </c>
      <c r="C57" s="134">
        <f>'BUREAU VOTE'!E112</f>
        <v>1206</v>
      </c>
      <c r="D57" s="134">
        <f>'BUREAU VOTE'!F112</f>
        <v>701</v>
      </c>
      <c r="E57" s="134">
        <f>'BUREAU VOTE'!G112</f>
        <v>505</v>
      </c>
      <c r="F57" s="135">
        <f>'BUREAU VOTE'!H112</f>
        <v>0.41873963515754559</v>
      </c>
      <c r="G57" s="134">
        <f>'BUREAU VOTE'!I112</f>
        <v>22</v>
      </c>
      <c r="H57" s="135">
        <f>'BUREAU VOTE'!J112</f>
        <v>1.824212271973466E-2</v>
      </c>
      <c r="I57" s="134">
        <f>'BUREAU VOTE'!K112</f>
        <v>10</v>
      </c>
      <c r="J57" s="134">
        <f>'BUREAU VOTE'!L112</f>
        <v>473</v>
      </c>
      <c r="K57" s="132">
        <f>'BUREAU VOTE'!M112</f>
        <v>238</v>
      </c>
      <c r="L57" s="150">
        <f>'BUREAU VOTE'!N112</f>
        <v>0.5031712473572939</v>
      </c>
      <c r="M57" s="132">
        <f>'BUREAU VOTE'!O112</f>
        <v>235</v>
      </c>
      <c r="N57" s="150">
        <f>'BUREAU VOTE'!P112</f>
        <v>0.49682875264270615</v>
      </c>
    </row>
    <row r="58" spans="1:14" ht="15" x14ac:dyDescent="0.2">
      <c r="A58" s="132" t="str">
        <f>'BUREAU VOTE'!C113</f>
        <v>Afareaitu 2</v>
      </c>
      <c r="B58" s="134">
        <f>'BUREAU VOTE'!D113</f>
        <v>2</v>
      </c>
      <c r="C58" s="134">
        <f>'BUREAU VOTE'!E113</f>
        <v>1563</v>
      </c>
      <c r="D58" s="134">
        <f>'BUREAU VOTE'!F113</f>
        <v>820</v>
      </c>
      <c r="E58" s="134">
        <f>'BUREAU VOTE'!G113</f>
        <v>743</v>
      </c>
      <c r="F58" s="135">
        <f>'BUREAU VOTE'!H113</f>
        <v>0.47536788227767113</v>
      </c>
      <c r="G58" s="134">
        <f>'BUREAU VOTE'!I113</f>
        <v>12</v>
      </c>
      <c r="H58" s="135">
        <f>'BUREAU VOTE'!J113</f>
        <v>7.677543186180422E-3</v>
      </c>
      <c r="I58" s="134">
        <f>'BUREAU VOTE'!K113</f>
        <v>22</v>
      </c>
      <c r="J58" s="134">
        <f>'BUREAU VOTE'!L113</f>
        <v>709</v>
      </c>
      <c r="K58" s="132">
        <f>'BUREAU VOTE'!M113</f>
        <v>425</v>
      </c>
      <c r="L58" s="150">
        <f>'BUREAU VOTE'!N113</f>
        <v>0.59943582510578275</v>
      </c>
      <c r="M58" s="132">
        <f>'BUREAU VOTE'!O113</f>
        <v>284</v>
      </c>
      <c r="N58" s="150">
        <f>'BUREAU VOTE'!P113</f>
        <v>0.4005641748942172</v>
      </c>
    </row>
    <row r="59" spans="1:14" ht="15" x14ac:dyDescent="0.2">
      <c r="A59" s="132" t="str">
        <f>'BUREAU VOTE'!C114</f>
        <v>Teavaro</v>
      </c>
      <c r="B59" s="134">
        <f>'BUREAU VOTE'!D114</f>
        <v>3</v>
      </c>
      <c r="C59" s="134">
        <f>'BUREAU VOTE'!E114</f>
        <v>2155</v>
      </c>
      <c r="D59" s="134">
        <f>'BUREAU VOTE'!F114</f>
        <v>1066</v>
      </c>
      <c r="E59" s="134">
        <f>'BUREAU VOTE'!G114</f>
        <v>1089</v>
      </c>
      <c r="F59" s="135">
        <f>'BUREAU VOTE'!H114</f>
        <v>0.50533642691415315</v>
      </c>
      <c r="G59" s="134">
        <f>'BUREAU VOTE'!I114</f>
        <v>30</v>
      </c>
      <c r="H59" s="135">
        <f>'BUREAU VOTE'!J114</f>
        <v>1.3921113689095127E-2</v>
      </c>
      <c r="I59" s="134">
        <f>'BUREAU VOTE'!K114</f>
        <v>30</v>
      </c>
      <c r="J59" s="134">
        <f>'BUREAU VOTE'!L114</f>
        <v>1029</v>
      </c>
      <c r="K59" s="132">
        <f>'BUREAU VOTE'!M114</f>
        <v>507</v>
      </c>
      <c r="L59" s="150">
        <f>'BUREAU VOTE'!N114</f>
        <v>0.49271137026239065</v>
      </c>
      <c r="M59" s="132">
        <f>'BUREAU VOTE'!O114</f>
        <v>522</v>
      </c>
      <c r="N59" s="150">
        <f>'BUREAU VOTE'!P114</f>
        <v>0.50728862973760935</v>
      </c>
    </row>
    <row r="60" spans="1:14" ht="15" x14ac:dyDescent="0.2">
      <c r="A60" s="132" t="str">
        <f>'BUREAU VOTE'!C115</f>
        <v>Paopao 1</v>
      </c>
      <c r="B60" s="134">
        <f>'BUREAU VOTE'!D115</f>
        <v>4</v>
      </c>
      <c r="C60" s="134">
        <f>'BUREAU VOTE'!E115</f>
        <v>1563</v>
      </c>
      <c r="D60" s="134">
        <f>'BUREAU VOTE'!F115</f>
        <v>798</v>
      </c>
      <c r="E60" s="134">
        <f>'BUREAU VOTE'!G115</f>
        <v>765</v>
      </c>
      <c r="F60" s="135">
        <f>'BUREAU VOTE'!H115</f>
        <v>0.4894433781190019</v>
      </c>
      <c r="G60" s="134">
        <f>'BUREAU VOTE'!I115</f>
        <v>36</v>
      </c>
      <c r="H60" s="135">
        <f>'BUREAU VOTE'!J115</f>
        <v>2.3032629558541268E-2</v>
      </c>
      <c r="I60" s="134">
        <f>'BUREAU VOTE'!K115</f>
        <v>30</v>
      </c>
      <c r="J60" s="134">
        <f>'BUREAU VOTE'!L115</f>
        <v>699</v>
      </c>
      <c r="K60" s="132">
        <f>'BUREAU VOTE'!M115</f>
        <v>379</v>
      </c>
      <c r="L60" s="150">
        <f>'BUREAU VOTE'!N115</f>
        <v>0.54220314735336195</v>
      </c>
      <c r="M60" s="132">
        <f>'BUREAU VOTE'!O115</f>
        <v>320</v>
      </c>
      <c r="N60" s="150">
        <f>'BUREAU VOTE'!P115</f>
        <v>0.45779685264663805</v>
      </c>
    </row>
    <row r="61" spans="1:14" ht="15" x14ac:dyDescent="0.2">
      <c r="A61" s="132" t="str">
        <f>'BUREAU VOTE'!C116</f>
        <v>Paopao 2</v>
      </c>
      <c r="B61" s="134">
        <f>'BUREAU VOTE'!D116</f>
        <v>5</v>
      </c>
      <c r="C61" s="134">
        <f>'BUREAU VOTE'!E116</f>
        <v>1724</v>
      </c>
      <c r="D61" s="134">
        <f>'BUREAU VOTE'!F116</f>
        <v>792</v>
      </c>
      <c r="E61" s="134">
        <f>'BUREAU VOTE'!G116</f>
        <v>932</v>
      </c>
      <c r="F61" s="135">
        <f>'BUREAU VOTE'!H116</f>
        <v>0.54060324825986084</v>
      </c>
      <c r="G61" s="134">
        <f>'BUREAU VOTE'!I116</f>
        <v>38</v>
      </c>
      <c r="H61" s="135">
        <f>'BUREAU VOTE'!J116</f>
        <v>2.2041763341067284E-2</v>
      </c>
      <c r="I61" s="134">
        <f>'BUREAU VOTE'!K116</f>
        <v>10</v>
      </c>
      <c r="J61" s="134">
        <f>'BUREAU VOTE'!L116</f>
        <v>884</v>
      </c>
      <c r="K61" s="132">
        <f>'BUREAU VOTE'!M116</f>
        <v>465</v>
      </c>
      <c r="L61" s="150">
        <f>'BUREAU VOTE'!N116</f>
        <v>0.52601809954751133</v>
      </c>
      <c r="M61" s="132">
        <f>'BUREAU VOTE'!O116</f>
        <v>419</v>
      </c>
      <c r="N61" s="150">
        <f>'BUREAU VOTE'!P116</f>
        <v>0.47398190045248867</v>
      </c>
    </row>
    <row r="62" spans="1:14" ht="15" x14ac:dyDescent="0.2">
      <c r="A62" s="132" t="str">
        <f>'BUREAU VOTE'!C117</f>
        <v>Papetoai 1</v>
      </c>
      <c r="B62" s="134">
        <f>'BUREAU VOTE'!D117</f>
        <v>6</v>
      </c>
      <c r="C62" s="134">
        <f>'BUREAU VOTE'!E117</f>
        <v>927</v>
      </c>
      <c r="D62" s="134">
        <f>'BUREAU VOTE'!F117</f>
        <v>495</v>
      </c>
      <c r="E62" s="134">
        <f>'BUREAU VOTE'!G117</f>
        <v>432</v>
      </c>
      <c r="F62" s="135">
        <f>'BUREAU VOTE'!H117</f>
        <v>0.46601941747572817</v>
      </c>
      <c r="G62" s="134">
        <f>'BUREAU VOTE'!I117</f>
        <v>14</v>
      </c>
      <c r="H62" s="135">
        <f>'BUREAU VOTE'!J117</f>
        <v>1.5102481121898598E-2</v>
      </c>
      <c r="I62" s="134">
        <f>'BUREAU VOTE'!K117</f>
        <v>12</v>
      </c>
      <c r="J62" s="134">
        <f>'BUREAU VOTE'!L117</f>
        <v>406</v>
      </c>
      <c r="K62" s="132">
        <f>'BUREAU VOTE'!M117</f>
        <v>133</v>
      </c>
      <c r="L62" s="150">
        <f>'BUREAU VOTE'!N117</f>
        <v>0.32758620689655171</v>
      </c>
      <c r="M62" s="132">
        <f>'BUREAU VOTE'!O117</f>
        <v>273</v>
      </c>
      <c r="N62" s="150">
        <f>'BUREAU VOTE'!P117</f>
        <v>0.67241379310344829</v>
      </c>
    </row>
    <row r="63" spans="1:14" ht="15" x14ac:dyDescent="0.2">
      <c r="A63" s="132" t="str">
        <f>'BUREAU VOTE'!C118</f>
        <v>Papetoai 2</v>
      </c>
      <c r="B63" s="134">
        <f>'BUREAU VOTE'!D118</f>
        <v>7</v>
      </c>
      <c r="C63" s="134">
        <f>'BUREAU VOTE'!E118</f>
        <v>995</v>
      </c>
      <c r="D63" s="134">
        <f>'BUREAU VOTE'!F118</f>
        <v>517</v>
      </c>
      <c r="E63" s="134">
        <f>'BUREAU VOTE'!G118</f>
        <v>478</v>
      </c>
      <c r="F63" s="135">
        <f>'BUREAU VOTE'!H118</f>
        <v>0.48040201005025124</v>
      </c>
      <c r="G63" s="134">
        <f>'BUREAU VOTE'!I118</f>
        <v>14</v>
      </c>
      <c r="H63" s="135">
        <f>'BUREAU VOTE'!J118</f>
        <v>1.407035175879397E-2</v>
      </c>
      <c r="I63" s="134">
        <f>'BUREAU VOTE'!K118</f>
        <v>12</v>
      </c>
      <c r="J63" s="134">
        <f>'BUREAU VOTE'!L118</f>
        <v>452</v>
      </c>
      <c r="K63" s="132">
        <f>'BUREAU VOTE'!M118</f>
        <v>162</v>
      </c>
      <c r="L63" s="150">
        <f>'BUREAU VOTE'!N118</f>
        <v>0.3584070796460177</v>
      </c>
      <c r="M63" s="132">
        <f>'BUREAU VOTE'!O118</f>
        <v>290</v>
      </c>
      <c r="N63" s="150">
        <f>'BUREAU VOTE'!P118</f>
        <v>0.6415929203539823</v>
      </c>
    </row>
    <row r="64" spans="1:14" ht="15" x14ac:dyDescent="0.2">
      <c r="A64" s="132" t="str">
        <f>'BUREAU VOTE'!C119</f>
        <v>Haapiti 1</v>
      </c>
      <c r="B64" s="134">
        <f>'BUREAU VOTE'!D119</f>
        <v>8</v>
      </c>
      <c r="C64" s="134">
        <f>'BUREAU VOTE'!E119</f>
        <v>1451</v>
      </c>
      <c r="D64" s="134">
        <f>'BUREAU VOTE'!F119</f>
        <v>929</v>
      </c>
      <c r="E64" s="134">
        <f>'BUREAU VOTE'!G119</f>
        <v>522</v>
      </c>
      <c r="F64" s="135">
        <f>'BUREAU VOTE'!H119</f>
        <v>0.35975189524465884</v>
      </c>
      <c r="G64" s="134">
        <f>'BUREAU VOTE'!I119</f>
        <v>25</v>
      </c>
      <c r="H64" s="135">
        <f>'BUREAU VOTE'!J119</f>
        <v>1.722949689869056E-2</v>
      </c>
      <c r="I64" s="134">
        <f>'BUREAU VOTE'!K119</f>
        <v>17</v>
      </c>
      <c r="J64" s="134">
        <f>'BUREAU VOTE'!L119</f>
        <v>480</v>
      </c>
      <c r="K64" s="132">
        <f>'BUREAU VOTE'!M119</f>
        <v>255</v>
      </c>
      <c r="L64" s="150">
        <f>'BUREAU VOTE'!N119</f>
        <v>0.53125</v>
      </c>
      <c r="M64" s="132">
        <f>'BUREAU VOTE'!O119</f>
        <v>225</v>
      </c>
      <c r="N64" s="150">
        <f>'BUREAU VOTE'!P119</f>
        <v>0.46875</v>
      </c>
    </row>
    <row r="65" spans="1:14" ht="15" x14ac:dyDescent="0.2">
      <c r="A65" s="132" t="str">
        <f>'BUREAU VOTE'!C120</f>
        <v>Haapiti 2</v>
      </c>
      <c r="B65" s="134">
        <f>'BUREAU VOTE'!D120</f>
        <v>9</v>
      </c>
      <c r="C65" s="134">
        <f>'BUREAU VOTE'!E120</f>
        <v>1302</v>
      </c>
      <c r="D65" s="134">
        <f>'BUREAU VOTE'!F120</f>
        <v>732</v>
      </c>
      <c r="E65" s="134">
        <f>'BUREAU VOTE'!G120</f>
        <v>570</v>
      </c>
      <c r="F65" s="135">
        <f>'BUREAU VOTE'!H120</f>
        <v>0.43778801843317972</v>
      </c>
      <c r="G65" s="134">
        <f>'BUREAU VOTE'!I120</f>
        <v>29</v>
      </c>
      <c r="H65" s="135">
        <f>'BUREAU VOTE'!J120</f>
        <v>2.227342549923195E-2</v>
      </c>
      <c r="I65" s="134">
        <f>'BUREAU VOTE'!K120</f>
        <v>13</v>
      </c>
      <c r="J65" s="134">
        <f>'BUREAU VOTE'!L120</f>
        <v>528</v>
      </c>
      <c r="K65" s="132">
        <f>'BUREAU VOTE'!M120</f>
        <v>249</v>
      </c>
      <c r="L65" s="150">
        <f>'BUREAU VOTE'!N120</f>
        <v>0.47159090909090912</v>
      </c>
      <c r="M65" s="132">
        <f>'BUREAU VOTE'!O120</f>
        <v>279</v>
      </c>
      <c r="N65" s="150">
        <f>'BUREAU VOTE'!P120</f>
        <v>0.52840909090909094</v>
      </c>
    </row>
    <row r="66" spans="1:14" ht="15" x14ac:dyDescent="0.2">
      <c r="A66" s="132" t="str">
        <f>'BUREAU VOTE'!C121</f>
        <v>Maiao</v>
      </c>
      <c r="B66" s="134">
        <f>'BUREAU VOTE'!D121</f>
        <v>10</v>
      </c>
      <c r="C66" s="134">
        <f>'BUREAU VOTE'!E121</f>
        <v>232</v>
      </c>
      <c r="D66" s="134">
        <f>'BUREAU VOTE'!F121</f>
        <v>87</v>
      </c>
      <c r="E66" s="134">
        <f>'BUREAU VOTE'!G121</f>
        <v>145</v>
      </c>
      <c r="F66" s="135">
        <f>'BUREAU VOTE'!H121</f>
        <v>0.625</v>
      </c>
      <c r="G66" s="134">
        <f>'BUREAU VOTE'!I121</f>
        <v>0</v>
      </c>
      <c r="H66" s="135">
        <f>'BUREAU VOTE'!J121</f>
        <v>0</v>
      </c>
      <c r="I66" s="134">
        <f>'BUREAU VOTE'!K121</f>
        <v>5</v>
      </c>
      <c r="J66" s="134">
        <f>'BUREAU VOTE'!L121</f>
        <v>140</v>
      </c>
      <c r="K66" s="132">
        <f>'BUREAU VOTE'!M121</f>
        <v>37</v>
      </c>
      <c r="L66" s="150">
        <f>'BUREAU VOTE'!N121</f>
        <v>0.26428571428571429</v>
      </c>
      <c r="M66" s="132">
        <f>'BUREAU VOTE'!O121</f>
        <v>103</v>
      </c>
      <c r="N66" s="150">
        <f>'BUREAU VOTE'!P121</f>
        <v>0.73571428571428577</v>
      </c>
    </row>
    <row r="67" spans="1:14" s="222" customFormat="1" ht="15" x14ac:dyDescent="0.2">
      <c r="A67" s="138" t="str">
        <f>'BUREAU VOTE'!C122</f>
        <v>NAPUKA</v>
      </c>
      <c r="B67" s="141"/>
      <c r="C67" s="141">
        <f>'BUREAU VOTE'!E122</f>
        <v>272</v>
      </c>
      <c r="D67" s="141">
        <f>'BUREAU VOTE'!F122</f>
        <v>131</v>
      </c>
      <c r="E67" s="141">
        <f>'BUREAU VOTE'!G122</f>
        <v>141</v>
      </c>
      <c r="F67" s="143">
        <f>'BUREAU VOTE'!H122</f>
        <v>0.51838235294117652</v>
      </c>
      <c r="G67" s="141">
        <f>'BUREAU VOTE'!I122</f>
        <v>0</v>
      </c>
      <c r="H67" s="143">
        <f>'BUREAU VOTE'!J122</f>
        <v>0</v>
      </c>
      <c r="I67" s="141">
        <f>'BUREAU VOTE'!K122</f>
        <v>4</v>
      </c>
      <c r="J67" s="141">
        <f>'BUREAU VOTE'!L122</f>
        <v>137</v>
      </c>
      <c r="K67" s="138">
        <f>'BUREAU VOTE'!M122</f>
        <v>24</v>
      </c>
      <c r="L67" s="151">
        <f>'BUREAU VOTE'!N122</f>
        <v>0.17518248175182483</v>
      </c>
      <c r="M67" s="138">
        <f>'BUREAU VOTE'!O122</f>
        <v>113</v>
      </c>
      <c r="N67" s="151">
        <f>'BUREAU VOTE'!P122</f>
        <v>0.82481751824817517</v>
      </c>
    </row>
    <row r="68" spans="1:14" ht="15" x14ac:dyDescent="0.2">
      <c r="A68" s="132" t="str">
        <f>'BUREAU VOTE'!C123</f>
        <v>Napuka</v>
      </c>
      <c r="B68" s="134">
        <f>'BUREAU VOTE'!D123</f>
        <v>1</v>
      </c>
      <c r="C68" s="134">
        <f>'BUREAU VOTE'!E123</f>
        <v>215</v>
      </c>
      <c r="D68" s="134">
        <f>'BUREAU VOTE'!F123</f>
        <v>102</v>
      </c>
      <c r="E68" s="134">
        <f>'BUREAU VOTE'!G123</f>
        <v>113</v>
      </c>
      <c r="F68" s="135">
        <f>'BUREAU VOTE'!H123</f>
        <v>0.52558139534883719</v>
      </c>
      <c r="G68" s="134">
        <f>'BUREAU VOTE'!I123</f>
        <v>0</v>
      </c>
      <c r="H68" s="135">
        <f>'BUREAU VOTE'!J123</f>
        <v>0</v>
      </c>
      <c r="I68" s="134">
        <f>'BUREAU VOTE'!K123</f>
        <v>4</v>
      </c>
      <c r="J68" s="134">
        <f>'BUREAU VOTE'!L123</f>
        <v>109</v>
      </c>
      <c r="K68" s="132">
        <f>'BUREAU VOTE'!M123</f>
        <v>18</v>
      </c>
      <c r="L68" s="150">
        <f>'BUREAU VOTE'!N123</f>
        <v>0.16513761467889909</v>
      </c>
      <c r="M68" s="132">
        <f>'BUREAU VOTE'!O123</f>
        <v>91</v>
      </c>
      <c r="N68" s="150">
        <f>'BUREAU VOTE'!P123</f>
        <v>0.83486238532110091</v>
      </c>
    </row>
    <row r="69" spans="1:14" ht="15" x14ac:dyDescent="0.2">
      <c r="A69" s="132" t="str">
        <f>'BUREAU VOTE'!C124</f>
        <v>Tepoto</v>
      </c>
      <c r="B69" s="134">
        <f>'BUREAU VOTE'!D124</f>
        <v>2</v>
      </c>
      <c r="C69" s="134">
        <f>'BUREAU VOTE'!E124</f>
        <v>57</v>
      </c>
      <c r="D69" s="134">
        <f>'BUREAU VOTE'!F124</f>
        <v>29</v>
      </c>
      <c r="E69" s="134">
        <f>'BUREAU VOTE'!G124</f>
        <v>28</v>
      </c>
      <c r="F69" s="135">
        <f>'BUREAU VOTE'!H124</f>
        <v>0.49122807017543857</v>
      </c>
      <c r="G69" s="134">
        <f>'BUREAU VOTE'!I124</f>
        <v>0</v>
      </c>
      <c r="H69" s="135">
        <f>'BUREAU VOTE'!J124</f>
        <v>0</v>
      </c>
      <c r="I69" s="134">
        <f>'BUREAU VOTE'!K124</f>
        <v>0</v>
      </c>
      <c r="J69" s="134">
        <f>'BUREAU VOTE'!L124</f>
        <v>28</v>
      </c>
      <c r="K69" s="132">
        <f>'BUREAU VOTE'!M124</f>
        <v>6</v>
      </c>
      <c r="L69" s="150">
        <f>'BUREAU VOTE'!N124</f>
        <v>0.21428571428571427</v>
      </c>
      <c r="M69" s="132">
        <f>'BUREAU VOTE'!O124</f>
        <v>22</v>
      </c>
      <c r="N69" s="150">
        <f>'BUREAU VOTE'!P124</f>
        <v>0.7857142857142857</v>
      </c>
    </row>
    <row r="70" spans="1:14" s="222" customFormat="1" ht="15" x14ac:dyDescent="0.2">
      <c r="A70" s="138" t="str">
        <f>'BUREAU VOTE'!C125</f>
        <v>NUKU HIVA</v>
      </c>
      <c r="B70" s="141"/>
      <c r="C70" s="141">
        <f>'BUREAU VOTE'!E125</f>
        <v>2251</v>
      </c>
      <c r="D70" s="141">
        <f>'BUREAU VOTE'!F125</f>
        <v>986</v>
      </c>
      <c r="E70" s="141">
        <f>'BUREAU VOTE'!G125</f>
        <v>1265</v>
      </c>
      <c r="F70" s="143">
        <f>'BUREAU VOTE'!H125</f>
        <v>0.56197245668591733</v>
      </c>
      <c r="G70" s="141">
        <f>'BUREAU VOTE'!I125</f>
        <v>27</v>
      </c>
      <c r="H70" s="143">
        <f>'BUREAU VOTE'!J125</f>
        <v>1.1994669035984007E-2</v>
      </c>
      <c r="I70" s="141">
        <f>'BUREAU VOTE'!K125</f>
        <v>30</v>
      </c>
      <c r="J70" s="141">
        <f>'BUREAU VOTE'!L125</f>
        <v>1208</v>
      </c>
      <c r="K70" s="138">
        <f>'BUREAU VOTE'!M125</f>
        <v>814</v>
      </c>
      <c r="L70" s="151">
        <f>'BUREAU VOTE'!N125</f>
        <v>0.67384105960264906</v>
      </c>
      <c r="M70" s="138">
        <f>'BUREAU VOTE'!O125</f>
        <v>394</v>
      </c>
      <c r="N70" s="151">
        <f>'BUREAU VOTE'!P125</f>
        <v>0.32615894039735099</v>
      </c>
    </row>
    <row r="71" spans="1:14" ht="15" x14ac:dyDescent="0.2">
      <c r="A71" s="132" t="str">
        <f>'BUREAU VOTE'!C126</f>
        <v>Taiohae 1</v>
      </c>
      <c r="B71" s="134">
        <f>'BUREAU VOTE'!D126</f>
        <v>1</v>
      </c>
      <c r="C71" s="134">
        <f>'BUREAU VOTE'!E126</f>
        <v>857</v>
      </c>
      <c r="D71" s="134">
        <f>'BUREAU VOTE'!F126</f>
        <v>369</v>
      </c>
      <c r="E71" s="134">
        <f>'BUREAU VOTE'!G126</f>
        <v>488</v>
      </c>
      <c r="F71" s="135">
        <f>'BUREAU VOTE'!H126</f>
        <v>0.56942823803967324</v>
      </c>
      <c r="G71" s="134">
        <f>'BUREAU VOTE'!I126</f>
        <v>7</v>
      </c>
      <c r="H71" s="135">
        <f>'BUREAU VOTE'!J126</f>
        <v>8.1680280046674443E-3</v>
      </c>
      <c r="I71" s="134">
        <f>'BUREAU VOTE'!K126</f>
        <v>9</v>
      </c>
      <c r="J71" s="134">
        <f>'BUREAU VOTE'!L126</f>
        <v>472</v>
      </c>
      <c r="K71" s="132">
        <f>'BUREAU VOTE'!M126</f>
        <v>321</v>
      </c>
      <c r="L71" s="150">
        <f>'BUREAU VOTE'!N126</f>
        <v>0.68008474576271183</v>
      </c>
      <c r="M71" s="132">
        <f>'BUREAU VOTE'!O126</f>
        <v>151</v>
      </c>
      <c r="N71" s="150">
        <f>'BUREAU VOTE'!P126</f>
        <v>0.31991525423728812</v>
      </c>
    </row>
    <row r="72" spans="1:14" ht="15" x14ac:dyDescent="0.2">
      <c r="A72" s="132" t="str">
        <f>'BUREAU VOTE'!C127</f>
        <v>Taiohae 2</v>
      </c>
      <c r="B72" s="134">
        <f>'BUREAU VOTE'!D127</f>
        <v>2</v>
      </c>
      <c r="C72" s="134">
        <f>'BUREAU VOTE'!E127</f>
        <v>756</v>
      </c>
      <c r="D72" s="134">
        <f>'BUREAU VOTE'!F127</f>
        <v>345</v>
      </c>
      <c r="E72" s="134">
        <f>'BUREAU VOTE'!G127</f>
        <v>411</v>
      </c>
      <c r="F72" s="135">
        <f>'BUREAU VOTE'!H127</f>
        <v>0.54365079365079361</v>
      </c>
      <c r="G72" s="134">
        <f>'BUREAU VOTE'!I127</f>
        <v>5</v>
      </c>
      <c r="H72" s="135">
        <f>'BUREAU VOTE'!J127</f>
        <v>6.6137566137566134E-3</v>
      </c>
      <c r="I72" s="134">
        <f>'BUREAU VOTE'!K127</f>
        <v>14</v>
      </c>
      <c r="J72" s="134">
        <f>'BUREAU VOTE'!L127</f>
        <v>392</v>
      </c>
      <c r="K72" s="132">
        <f>'BUREAU VOTE'!M127</f>
        <v>269</v>
      </c>
      <c r="L72" s="150">
        <f>'BUREAU VOTE'!N127</f>
        <v>0.68622448979591832</v>
      </c>
      <c r="M72" s="132">
        <f>'BUREAU VOTE'!O127</f>
        <v>123</v>
      </c>
      <c r="N72" s="150">
        <f>'BUREAU VOTE'!P127</f>
        <v>0.31377551020408162</v>
      </c>
    </row>
    <row r="73" spans="1:14" ht="15" x14ac:dyDescent="0.2">
      <c r="A73" s="132" t="str">
        <f>'BUREAU VOTE'!C128</f>
        <v>Taipivai</v>
      </c>
      <c r="B73" s="134">
        <f>'BUREAU VOTE'!D128</f>
        <v>3</v>
      </c>
      <c r="C73" s="134">
        <f>'BUREAU VOTE'!E128</f>
        <v>338</v>
      </c>
      <c r="D73" s="134">
        <f>'BUREAU VOTE'!F128</f>
        <v>147</v>
      </c>
      <c r="E73" s="134">
        <f>'BUREAU VOTE'!G128</f>
        <v>191</v>
      </c>
      <c r="F73" s="135">
        <f>'BUREAU VOTE'!H128</f>
        <v>0.5650887573964497</v>
      </c>
      <c r="G73" s="134">
        <f>'BUREAU VOTE'!I128</f>
        <v>12</v>
      </c>
      <c r="H73" s="135">
        <f>'BUREAU VOTE'!J128</f>
        <v>3.5502958579881658E-2</v>
      </c>
      <c r="I73" s="134">
        <f>'BUREAU VOTE'!K128</f>
        <v>4</v>
      </c>
      <c r="J73" s="134">
        <f>'BUREAU VOTE'!L128</f>
        <v>175</v>
      </c>
      <c r="K73" s="132">
        <f>'BUREAU VOTE'!M128</f>
        <v>127</v>
      </c>
      <c r="L73" s="150">
        <f>'BUREAU VOTE'!N128</f>
        <v>0.72571428571428576</v>
      </c>
      <c r="M73" s="132">
        <f>'BUREAU VOTE'!O128</f>
        <v>48</v>
      </c>
      <c r="N73" s="150">
        <f>'BUREAU VOTE'!P128</f>
        <v>0.2742857142857143</v>
      </c>
    </row>
    <row r="74" spans="1:14" ht="15" x14ac:dyDescent="0.2">
      <c r="A74" s="132" t="str">
        <f>'BUREAU VOTE'!C129</f>
        <v>Hatiheu</v>
      </c>
      <c r="B74" s="134">
        <f>'BUREAU VOTE'!D129</f>
        <v>4</v>
      </c>
      <c r="C74" s="134">
        <f>'BUREAU VOTE'!E129</f>
        <v>170</v>
      </c>
      <c r="D74" s="134">
        <f>'BUREAU VOTE'!F129</f>
        <v>76</v>
      </c>
      <c r="E74" s="134">
        <f>'BUREAU VOTE'!G129</f>
        <v>94</v>
      </c>
      <c r="F74" s="135">
        <f>'BUREAU VOTE'!H129</f>
        <v>0.55294117647058827</v>
      </c>
      <c r="G74" s="134">
        <f>'BUREAU VOTE'!I129</f>
        <v>1</v>
      </c>
      <c r="H74" s="135">
        <f>'BUREAU VOTE'!J129</f>
        <v>5.8823529411764705E-3</v>
      </c>
      <c r="I74" s="134">
        <f>'BUREAU VOTE'!K129</f>
        <v>2</v>
      </c>
      <c r="J74" s="134">
        <f>'BUREAU VOTE'!L129</f>
        <v>91</v>
      </c>
      <c r="K74" s="132">
        <f>'BUREAU VOTE'!M129</f>
        <v>52</v>
      </c>
      <c r="L74" s="150">
        <f>'BUREAU VOTE'!N129</f>
        <v>0.5714285714285714</v>
      </c>
      <c r="M74" s="132">
        <f>'BUREAU VOTE'!O129</f>
        <v>39</v>
      </c>
      <c r="N74" s="150">
        <f>'BUREAU VOTE'!P129</f>
        <v>0.42857142857142855</v>
      </c>
    </row>
    <row r="75" spans="1:14" ht="15" x14ac:dyDescent="0.2">
      <c r="A75" s="132" t="str">
        <f>'BUREAU VOTE'!C130</f>
        <v>Aakapa</v>
      </c>
      <c r="B75" s="134">
        <f>'BUREAU VOTE'!D130</f>
        <v>5</v>
      </c>
      <c r="C75" s="134">
        <f>'BUREAU VOTE'!E130</f>
        <v>130</v>
      </c>
      <c r="D75" s="134">
        <f>'BUREAU VOTE'!F130</f>
        <v>49</v>
      </c>
      <c r="E75" s="134">
        <f>'BUREAU VOTE'!G130</f>
        <v>81</v>
      </c>
      <c r="F75" s="135">
        <f>'BUREAU VOTE'!H130</f>
        <v>0.62307692307692308</v>
      </c>
      <c r="G75" s="134">
        <f>'BUREAU VOTE'!I130</f>
        <v>2</v>
      </c>
      <c r="H75" s="135">
        <f>'BUREAU VOTE'!J130</f>
        <v>1.5384615384615385E-2</v>
      </c>
      <c r="I75" s="134">
        <f>'BUREAU VOTE'!K130</f>
        <v>1</v>
      </c>
      <c r="J75" s="134">
        <f>'BUREAU VOTE'!L130</f>
        <v>78</v>
      </c>
      <c r="K75" s="132">
        <f>'BUREAU VOTE'!M130</f>
        <v>45</v>
      </c>
      <c r="L75" s="150">
        <f>'BUREAU VOTE'!N130</f>
        <v>0.57692307692307687</v>
      </c>
      <c r="M75" s="132">
        <f>'BUREAU VOTE'!O130</f>
        <v>33</v>
      </c>
      <c r="N75" s="150">
        <f>'BUREAU VOTE'!P130</f>
        <v>0.42307692307692307</v>
      </c>
    </row>
    <row r="76" spans="1:14" s="222" customFormat="1" ht="15" x14ac:dyDescent="0.2">
      <c r="A76" s="138" t="str">
        <f>'BUREAU VOTE'!C131</f>
        <v>NUKUTAVAKE</v>
      </c>
      <c r="B76" s="141"/>
      <c r="C76" s="141">
        <f>'BUREAU VOTE'!E131</f>
        <v>291</v>
      </c>
      <c r="D76" s="141">
        <f>'BUREAU VOTE'!F131</f>
        <v>128</v>
      </c>
      <c r="E76" s="141">
        <f>'BUREAU VOTE'!G131</f>
        <v>163</v>
      </c>
      <c r="F76" s="143">
        <f>'BUREAU VOTE'!H131</f>
        <v>0.56013745704467355</v>
      </c>
      <c r="G76" s="141">
        <f>'BUREAU VOTE'!I131</f>
        <v>9</v>
      </c>
      <c r="H76" s="143">
        <f>'BUREAU VOTE'!J131</f>
        <v>3.0927835051546393E-2</v>
      </c>
      <c r="I76" s="141">
        <f>'BUREAU VOTE'!K131</f>
        <v>0</v>
      </c>
      <c r="J76" s="141">
        <f>'BUREAU VOTE'!L131</f>
        <v>154</v>
      </c>
      <c r="K76" s="138">
        <f>'BUREAU VOTE'!M131</f>
        <v>76</v>
      </c>
      <c r="L76" s="151">
        <f>'BUREAU VOTE'!N131</f>
        <v>0.4935064935064935</v>
      </c>
      <c r="M76" s="138">
        <f>'BUREAU VOTE'!O131</f>
        <v>78</v>
      </c>
      <c r="N76" s="151">
        <f>'BUREAU VOTE'!P131</f>
        <v>0.50649350649350644</v>
      </c>
    </row>
    <row r="77" spans="1:14" ht="15" x14ac:dyDescent="0.2">
      <c r="A77" s="132" t="str">
        <f>'BUREAU VOTE'!C132</f>
        <v>Nukutavake</v>
      </c>
      <c r="B77" s="134">
        <f>'BUREAU VOTE'!D132</f>
        <v>1</v>
      </c>
      <c r="C77" s="134">
        <f>'BUREAU VOTE'!E132</f>
        <v>155</v>
      </c>
      <c r="D77" s="134">
        <f>'BUREAU VOTE'!F132</f>
        <v>60</v>
      </c>
      <c r="E77" s="134">
        <f>'BUREAU VOTE'!G132</f>
        <v>95</v>
      </c>
      <c r="F77" s="237">
        <f>'BUREAU VOTE'!H132</f>
        <v>0.61290322580645162</v>
      </c>
      <c r="G77" s="134">
        <f>'BUREAU VOTE'!I132</f>
        <v>7</v>
      </c>
      <c r="H77" s="135">
        <f>'BUREAU VOTE'!J132</f>
        <v>4.5161290322580643E-2</v>
      </c>
      <c r="I77" s="134">
        <f>'BUREAU VOTE'!K132</f>
        <v>0</v>
      </c>
      <c r="J77" s="134">
        <f>'BUREAU VOTE'!L132</f>
        <v>88</v>
      </c>
      <c r="K77" s="132">
        <f>'BUREAU VOTE'!M132</f>
        <v>40</v>
      </c>
      <c r="L77" s="150">
        <f>'BUREAU VOTE'!N132</f>
        <v>0.45454545454545453</v>
      </c>
      <c r="M77" s="132">
        <f>'BUREAU VOTE'!O132</f>
        <v>48</v>
      </c>
      <c r="N77" s="150">
        <f>'BUREAU VOTE'!P132</f>
        <v>0.54545454545454541</v>
      </c>
    </row>
    <row r="78" spans="1:14" ht="15" x14ac:dyDescent="0.2">
      <c r="A78" s="132" t="str">
        <f>'BUREAU VOTE'!C133</f>
        <v>Vahitahi</v>
      </c>
      <c r="B78" s="134">
        <f>'BUREAU VOTE'!D133</f>
        <v>2</v>
      </c>
      <c r="C78" s="134">
        <f>'BUREAU VOTE'!E133</f>
        <v>92</v>
      </c>
      <c r="D78" s="134">
        <f>'BUREAU VOTE'!F133</f>
        <v>45</v>
      </c>
      <c r="E78" s="134">
        <f>'BUREAU VOTE'!G133</f>
        <v>47</v>
      </c>
      <c r="F78" s="237">
        <f>'BUREAU VOTE'!H133</f>
        <v>0.51086956521739135</v>
      </c>
      <c r="G78" s="134">
        <f>'BUREAU VOTE'!I133</f>
        <v>2</v>
      </c>
      <c r="H78" s="135">
        <f>'BUREAU VOTE'!J133</f>
        <v>2.1739130434782608E-2</v>
      </c>
      <c r="I78" s="134">
        <f>'BUREAU VOTE'!K133</f>
        <v>0</v>
      </c>
      <c r="J78" s="134">
        <f>'BUREAU VOTE'!L133</f>
        <v>45</v>
      </c>
      <c r="K78" s="132">
        <f>'BUREAU VOTE'!M133</f>
        <v>20</v>
      </c>
      <c r="L78" s="150">
        <f>'BUREAU VOTE'!N133</f>
        <v>0.44444444444444442</v>
      </c>
      <c r="M78" s="132">
        <f>'BUREAU VOTE'!O133</f>
        <v>25</v>
      </c>
      <c r="N78" s="150">
        <f>'BUREAU VOTE'!P133</f>
        <v>0.55555555555555558</v>
      </c>
    </row>
    <row r="79" spans="1:14" ht="15" x14ac:dyDescent="0.2">
      <c r="A79" s="132" t="str">
        <f>'[1]Bureau de vote'!C134</f>
        <v>Vairaatea</v>
      </c>
      <c r="B79" s="134">
        <f>'[1]Bureau de vote'!D134</f>
        <v>3</v>
      </c>
      <c r="C79" s="134">
        <f>'[1]Bureau de vote'!E134</f>
        <v>44</v>
      </c>
      <c r="D79" s="134">
        <f>'[1]Bureau de vote'!F134</f>
        <v>23</v>
      </c>
      <c r="E79" s="134">
        <f>'[1]Bureau de vote'!G134</f>
        <v>21</v>
      </c>
      <c r="F79" s="237">
        <f>'BUREAU VOTE'!H134</f>
        <v>0.47727272727272729</v>
      </c>
      <c r="G79" s="134">
        <f>'[1]Bureau de vote'!I134</f>
        <v>0</v>
      </c>
      <c r="H79" s="135">
        <f>'[1]Bureau de vote'!J134</f>
        <v>0</v>
      </c>
      <c r="I79" s="134">
        <f>'[1]Bureau de vote'!K134</f>
        <v>0</v>
      </c>
      <c r="J79" s="134">
        <f>'[1]Bureau de vote'!L134</f>
        <v>21</v>
      </c>
      <c r="K79" s="132">
        <f>'[1]Bureau de vote'!M134</f>
        <v>0</v>
      </c>
      <c r="L79" s="150">
        <f>'[1]Bureau de vote'!N134</f>
        <v>0</v>
      </c>
      <c r="M79" s="132">
        <f>'[1]Bureau de vote'!O134</f>
        <v>8</v>
      </c>
      <c r="N79" s="150">
        <f>'[1]Bureau de vote'!P134</f>
        <v>0</v>
      </c>
    </row>
    <row r="80" spans="1:14" s="222" customFormat="1" ht="15" x14ac:dyDescent="0.2">
      <c r="A80" s="138" t="str">
        <f>'BUREAU VOTE'!C152</f>
        <v>PAPEETE</v>
      </c>
      <c r="B80" s="141"/>
      <c r="C80" s="141">
        <f>'BUREAU VOTE'!E152</f>
        <v>19344</v>
      </c>
      <c r="D80" s="141">
        <f>'BUREAU VOTE'!F152</f>
        <v>10202</v>
      </c>
      <c r="E80" s="141">
        <f>'BUREAU VOTE'!G152</f>
        <v>9142</v>
      </c>
      <c r="F80" s="143">
        <f>'BUREAU VOTE'!H152</f>
        <v>0.472601323407775</v>
      </c>
      <c r="G80" s="141">
        <f>'BUREAU VOTE'!I152</f>
        <v>360</v>
      </c>
      <c r="H80" s="143">
        <f>'BUREAU VOTE'!J152</f>
        <v>1.8610421836228287E-2</v>
      </c>
      <c r="I80" s="141">
        <f>'BUREAU VOTE'!K152</f>
        <v>313</v>
      </c>
      <c r="J80" s="141">
        <f>'BUREAU VOTE'!L152</f>
        <v>8469</v>
      </c>
      <c r="K80" s="138">
        <f>'BUREAU VOTE'!M152</f>
        <v>5018</v>
      </c>
      <c r="L80" s="151">
        <f>'BUREAU VOTE'!N152</f>
        <v>0.592513874129177</v>
      </c>
      <c r="M80" s="138">
        <f>'BUREAU VOTE'!O152</f>
        <v>3451</v>
      </c>
      <c r="N80" s="151">
        <f>'BUREAU VOTE'!P152</f>
        <v>0.407486125870823</v>
      </c>
    </row>
    <row r="81" spans="1:14" ht="15" x14ac:dyDescent="0.2">
      <c r="A81" s="132" t="str">
        <f>'BUREAU VOTE'!C153</f>
        <v>Papeete</v>
      </c>
      <c r="B81" s="134">
        <f>'BUREAU VOTE'!D153</f>
        <v>1</v>
      </c>
      <c r="C81" s="134">
        <f>'BUREAU VOTE'!E153</f>
        <v>1297</v>
      </c>
      <c r="D81" s="134">
        <f>'BUREAU VOTE'!F153</f>
        <v>673</v>
      </c>
      <c r="E81" s="134">
        <f>'BUREAU VOTE'!G153</f>
        <v>624</v>
      </c>
      <c r="F81" s="135">
        <f>'BUREAU VOTE'!H153</f>
        <v>0.48111025443330763</v>
      </c>
      <c r="G81" s="134">
        <f>'BUREAU VOTE'!I153</f>
        <v>26</v>
      </c>
      <c r="H81" s="135">
        <f>'BUREAU VOTE'!J153</f>
        <v>2.0046260601387818E-2</v>
      </c>
      <c r="I81" s="134">
        <f>'BUREAU VOTE'!K153</f>
        <v>8</v>
      </c>
      <c r="J81" s="134">
        <f>'BUREAU VOTE'!L153</f>
        <v>590</v>
      </c>
      <c r="K81" s="132">
        <f>'BUREAU VOTE'!M153</f>
        <v>412</v>
      </c>
      <c r="L81" s="150">
        <f>'BUREAU VOTE'!N153</f>
        <v>0.69830508474576269</v>
      </c>
      <c r="M81" s="132">
        <f>'BUREAU VOTE'!O153</f>
        <v>178</v>
      </c>
      <c r="N81" s="150">
        <f>'BUREAU VOTE'!P153</f>
        <v>0.30169491525423731</v>
      </c>
    </row>
    <row r="82" spans="1:14" ht="15" x14ac:dyDescent="0.2">
      <c r="A82" s="132" t="str">
        <f>'BUREAU VOTE'!C154</f>
        <v>Papeete</v>
      </c>
      <c r="B82" s="134">
        <f>'BUREAU VOTE'!D154</f>
        <v>2</v>
      </c>
      <c r="C82" s="134">
        <f>'BUREAU VOTE'!E154</f>
        <v>1283</v>
      </c>
      <c r="D82" s="134">
        <f>'BUREAU VOTE'!F154</f>
        <v>717</v>
      </c>
      <c r="E82" s="134">
        <f>'BUREAU VOTE'!G154</f>
        <v>566</v>
      </c>
      <c r="F82" s="135">
        <f>'BUREAU VOTE'!H154</f>
        <v>0.44115354637568199</v>
      </c>
      <c r="G82" s="134">
        <f>'BUREAU VOTE'!I154</f>
        <v>18</v>
      </c>
      <c r="H82" s="135">
        <f>'BUREAU VOTE'!J154</f>
        <v>1.4029618082618862E-2</v>
      </c>
      <c r="I82" s="134">
        <f>'BUREAU VOTE'!K154</f>
        <v>18</v>
      </c>
      <c r="J82" s="134">
        <f>'BUREAU VOTE'!L154</f>
        <v>530</v>
      </c>
      <c r="K82" s="132">
        <f>'BUREAU VOTE'!M154</f>
        <v>325</v>
      </c>
      <c r="L82" s="150">
        <f>'BUREAU VOTE'!N154</f>
        <v>0.6132075471698113</v>
      </c>
      <c r="M82" s="132">
        <f>'BUREAU VOTE'!O154</f>
        <v>205</v>
      </c>
      <c r="N82" s="150">
        <f>'BUREAU VOTE'!P154</f>
        <v>0.3867924528301887</v>
      </c>
    </row>
    <row r="83" spans="1:14" ht="15" x14ac:dyDescent="0.2">
      <c r="A83" s="132" t="str">
        <f>'BUREAU VOTE'!C155</f>
        <v>Papeete</v>
      </c>
      <c r="B83" s="134">
        <f>'BUREAU VOTE'!D155</f>
        <v>3</v>
      </c>
      <c r="C83" s="134">
        <f>'BUREAU VOTE'!E155</f>
        <v>1039</v>
      </c>
      <c r="D83" s="134">
        <f>'BUREAU VOTE'!F155</f>
        <v>548</v>
      </c>
      <c r="E83" s="134">
        <f>'BUREAU VOTE'!G155</f>
        <v>491</v>
      </c>
      <c r="F83" s="135">
        <f>'BUREAU VOTE'!H155</f>
        <v>0.47256977863330124</v>
      </c>
      <c r="G83" s="134">
        <f>'BUREAU VOTE'!I155</f>
        <v>15</v>
      </c>
      <c r="H83" s="135">
        <f>'BUREAU VOTE'!J155</f>
        <v>1.4436958614051972E-2</v>
      </c>
      <c r="I83" s="134">
        <f>'BUREAU VOTE'!K155</f>
        <v>14</v>
      </c>
      <c r="J83" s="134">
        <f>'BUREAU VOTE'!L155</f>
        <v>462</v>
      </c>
      <c r="K83" s="132">
        <f>'BUREAU VOTE'!M155</f>
        <v>278</v>
      </c>
      <c r="L83" s="150">
        <f>'BUREAU VOTE'!N155</f>
        <v>0.60173160173160178</v>
      </c>
      <c r="M83" s="132">
        <f>'BUREAU VOTE'!O155</f>
        <v>184</v>
      </c>
      <c r="N83" s="150">
        <f>'BUREAU VOTE'!P155</f>
        <v>0.39826839826839827</v>
      </c>
    </row>
    <row r="84" spans="1:14" ht="15" x14ac:dyDescent="0.2">
      <c r="A84" s="132" t="str">
        <f>'BUREAU VOTE'!C156</f>
        <v>Papeete</v>
      </c>
      <c r="B84" s="134">
        <f>'BUREAU VOTE'!D156</f>
        <v>4</v>
      </c>
      <c r="C84" s="134">
        <f>'BUREAU VOTE'!E156</f>
        <v>1523</v>
      </c>
      <c r="D84" s="134">
        <f>'BUREAU VOTE'!F156</f>
        <v>864</v>
      </c>
      <c r="E84" s="134">
        <f>'BUREAU VOTE'!G156</f>
        <v>659</v>
      </c>
      <c r="F84" s="135">
        <f>'BUREAU VOTE'!H156</f>
        <v>0.43269862114248192</v>
      </c>
      <c r="G84" s="134">
        <f>'BUREAU VOTE'!I156</f>
        <v>0</v>
      </c>
      <c r="H84" s="135">
        <f>'BUREAU VOTE'!J156</f>
        <v>0</v>
      </c>
      <c r="I84" s="134">
        <f>'BUREAU VOTE'!K156</f>
        <v>50</v>
      </c>
      <c r="J84" s="134">
        <f>'BUREAU VOTE'!L156</f>
        <v>609</v>
      </c>
      <c r="K84" s="132">
        <f>'BUREAU VOTE'!M156</f>
        <v>329</v>
      </c>
      <c r="L84" s="150">
        <f>'BUREAU VOTE'!N156</f>
        <v>0.54022988505747127</v>
      </c>
      <c r="M84" s="132">
        <f>'BUREAU VOTE'!O156</f>
        <v>280</v>
      </c>
      <c r="N84" s="150">
        <f>'BUREAU VOTE'!P156</f>
        <v>0.45977011494252873</v>
      </c>
    </row>
    <row r="85" spans="1:14" ht="15" x14ac:dyDescent="0.2">
      <c r="A85" s="132" t="str">
        <f>'BUREAU VOTE'!C157</f>
        <v>Papeete</v>
      </c>
      <c r="B85" s="134">
        <f>'BUREAU VOTE'!D157</f>
        <v>5</v>
      </c>
      <c r="C85" s="134">
        <f>'BUREAU VOTE'!E157</f>
        <v>1121</v>
      </c>
      <c r="D85" s="134">
        <f>'BUREAU VOTE'!F157</f>
        <v>619</v>
      </c>
      <c r="E85" s="134">
        <f>'BUREAU VOTE'!G157</f>
        <v>502</v>
      </c>
      <c r="F85" s="135">
        <f>'BUREAU VOTE'!H157</f>
        <v>0.44781445138269405</v>
      </c>
      <c r="G85" s="134">
        <f>'BUREAU VOTE'!I157</f>
        <v>14</v>
      </c>
      <c r="H85" s="135">
        <f>'BUREAU VOTE'!J157</f>
        <v>1.2488849241748439E-2</v>
      </c>
      <c r="I85" s="134">
        <f>'BUREAU VOTE'!K157</f>
        <v>14</v>
      </c>
      <c r="J85" s="134">
        <f>'BUREAU VOTE'!L157</f>
        <v>474</v>
      </c>
      <c r="K85" s="132">
        <f>'BUREAU VOTE'!M157</f>
        <v>283</v>
      </c>
      <c r="L85" s="150">
        <f>'BUREAU VOTE'!N157</f>
        <v>0.59704641350210974</v>
      </c>
      <c r="M85" s="132">
        <f>'BUREAU VOTE'!O157</f>
        <v>191</v>
      </c>
      <c r="N85" s="150">
        <f>'BUREAU VOTE'!P157</f>
        <v>0.40295358649789031</v>
      </c>
    </row>
    <row r="86" spans="1:14" ht="15" x14ac:dyDescent="0.2">
      <c r="A86" s="132" t="str">
        <f>'BUREAU VOTE'!C158</f>
        <v>Papeete</v>
      </c>
      <c r="B86" s="134">
        <f>'BUREAU VOTE'!D158</f>
        <v>6</v>
      </c>
      <c r="C86" s="134">
        <f>'BUREAU VOTE'!E158</f>
        <v>1295</v>
      </c>
      <c r="D86" s="134">
        <f>'BUREAU VOTE'!F158</f>
        <v>677</v>
      </c>
      <c r="E86" s="134">
        <f>'BUREAU VOTE'!G158</f>
        <v>618</v>
      </c>
      <c r="F86" s="135">
        <f>'BUREAU VOTE'!H158</f>
        <v>0.4772200772200772</v>
      </c>
      <c r="G86" s="134">
        <f>'BUREAU VOTE'!I158</f>
        <v>27</v>
      </c>
      <c r="H86" s="135">
        <f>'BUREAU VOTE'!J158</f>
        <v>2.084942084942085E-2</v>
      </c>
      <c r="I86" s="134">
        <f>'BUREAU VOTE'!K158</f>
        <v>16</v>
      </c>
      <c r="J86" s="134">
        <f>'BUREAU VOTE'!L158</f>
        <v>575</v>
      </c>
      <c r="K86" s="132">
        <f>'BUREAU VOTE'!M158</f>
        <v>371</v>
      </c>
      <c r="L86" s="150">
        <f>'BUREAU VOTE'!N158</f>
        <v>0.64521739130434785</v>
      </c>
      <c r="M86" s="132">
        <f>'BUREAU VOTE'!O158</f>
        <v>204</v>
      </c>
      <c r="N86" s="150">
        <f>'BUREAU VOTE'!P158</f>
        <v>0.35478260869565215</v>
      </c>
    </row>
    <row r="87" spans="1:14" ht="15" x14ac:dyDescent="0.2">
      <c r="A87" s="132" t="str">
        <f>'BUREAU VOTE'!C159</f>
        <v>Papeete</v>
      </c>
      <c r="B87" s="134">
        <f>'BUREAU VOTE'!D159</f>
        <v>7</v>
      </c>
      <c r="C87" s="134">
        <f>'BUREAU VOTE'!E159</f>
        <v>1270</v>
      </c>
      <c r="D87" s="134">
        <f>'BUREAU VOTE'!F159</f>
        <v>620</v>
      </c>
      <c r="E87" s="134">
        <f>'BUREAU VOTE'!G159</f>
        <v>650</v>
      </c>
      <c r="F87" s="135">
        <f>'BUREAU VOTE'!H159</f>
        <v>0.51181102362204722</v>
      </c>
      <c r="G87" s="134">
        <f>'BUREAU VOTE'!I159</f>
        <v>37</v>
      </c>
      <c r="H87" s="135">
        <f>'BUREAU VOTE'!J159</f>
        <v>2.9133858267716535E-2</v>
      </c>
      <c r="I87" s="134">
        <f>'BUREAU VOTE'!K159</f>
        <v>37</v>
      </c>
      <c r="J87" s="134">
        <f>'BUREAU VOTE'!L159</f>
        <v>576</v>
      </c>
      <c r="K87" s="132">
        <f>'BUREAU VOTE'!M159</f>
        <v>315</v>
      </c>
      <c r="L87" s="150">
        <f>'BUREAU VOTE'!N159</f>
        <v>0.546875</v>
      </c>
      <c r="M87" s="132">
        <f>'BUREAU VOTE'!O159</f>
        <v>261</v>
      </c>
      <c r="N87" s="150">
        <f>'BUREAU VOTE'!P159</f>
        <v>0.453125</v>
      </c>
    </row>
    <row r="88" spans="1:14" ht="15" x14ac:dyDescent="0.2">
      <c r="A88" s="132" t="str">
        <f>'BUREAU VOTE'!C160</f>
        <v>Papeete</v>
      </c>
      <c r="B88" s="134">
        <f>'BUREAU VOTE'!D160</f>
        <v>8</v>
      </c>
      <c r="C88" s="134">
        <f>'BUREAU VOTE'!E160</f>
        <v>1077</v>
      </c>
      <c r="D88" s="134">
        <f>'BUREAU VOTE'!F160</f>
        <v>594</v>
      </c>
      <c r="E88" s="134">
        <f>'BUREAU VOTE'!G160</f>
        <v>483</v>
      </c>
      <c r="F88" s="135">
        <f>'BUREAU VOTE'!H160</f>
        <v>0.44846796657381616</v>
      </c>
      <c r="G88" s="134">
        <f>'BUREAU VOTE'!I160</f>
        <v>17</v>
      </c>
      <c r="H88" s="135">
        <f>'BUREAU VOTE'!J160</f>
        <v>1.5784586815227482E-2</v>
      </c>
      <c r="I88" s="134">
        <f>'BUREAU VOTE'!K160</f>
        <v>21</v>
      </c>
      <c r="J88" s="134">
        <f>'BUREAU VOTE'!L160</f>
        <v>445</v>
      </c>
      <c r="K88" s="132">
        <f>'BUREAU VOTE'!M160</f>
        <v>259</v>
      </c>
      <c r="L88" s="150">
        <f>'BUREAU VOTE'!N160</f>
        <v>0.58202247191011236</v>
      </c>
      <c r="M88" s="132">
        <f>'BUREAU VOTE'!O160</f>
        <v>186</v>
      </c>
      <c r="N88" s="150">
        <f>'BUREAU VOTE'!P160</f>
        <v>0.41797752808988764</v>
      </c>
    </row>
    <row r="89" spans="1:14" ht="15" x14ac:dyDescent="0.2">
      <c r="A89" s="132" t="str">
        <f>'BUREAU VOTE'!C161</f>
        <v>Papeete</v>
      </c>
      <c r="B89" s="134">
        <f>'BUREAU VOTE'!D161</f>
        <v>9</v>
      </c>
      <c r="C89" s="134">
        <f>'BUREAU VOTE'!E161</f>
        <v>1089</v>
      </c>
      <c r="D89" s="134">
        <f>'BUREAU VOTE'!F161</f>
        <v>595</v>
      </c>
      <c r="E89" s="134">
        <f>'BUREAU VOTE'!G161</f>
        <v>494</v>
      </c>
      <c r="F89" s="135">
        <f>'BUREAU VOTE'!H161</f>
        <v>0.45362718089990817</v>
      </c>
      <c r="G89" s="134">
        <f>'BUREAU VOTE'!I161</f>
        <v>20</v>
      </c>
      <c r="H89" s="135">
        <f>'BUREAU VOTE'!J161</f>
        <v>1.8365472910927456E-2</v>
      </c>
      <c r="I89" s="134">
        <f>'BUREAU VOTE'!K161</f>
        <v>16</v>
      </c>
      <c r="J89" s="134">
        <f>'BUREAU VOTE'!L161</f>
        <v>458</v>
      </c>
      <c r="K89" s="132">
        <f>'BUREAU VOTE'!M161</f>
        <v>207</v>
      </c>
      <c r="L89" s="150">
        <f>'BUREAU VOTE'!N161</f>
        <v>0.45196506550218341</v>
      </c>
      <c r="M89" s="132">
        <f>'BUREAU VOTE'!O161</f>
        <v>251</v>
      </c>
      <c r="N89" s="150">
        <f>'BUREAU VOTE'!P161</f>
        <v>0.54803493449781659</v>
      </c>
    </row>
    <row r="90" spans="1:14" ht="15" x14ac:dyDescent="0.2">
      <c r="A90" s="132" t="str">
        <f>'BUREAU VOTE'!C162</f>
        <v>Papeete</v>
      </c>
      <c r="B90" s="134">
        <f>'BUREAU VOTE'!D162</f>
        <v>10</v>
      </c>
      <c r="C90" s="134">
        <f>'BUREAU VOTE'!E162</f>
        <v>1463</v>
      </c>
      <c r="D90" s="134">
        <f>'BUREAU VOTE'!F162</f>
        <v>729</v>
      </c>
      <c r="E90" s="134">
        <f>'BUREAU VOTE'!G162</f>
        <v>734</v>
      </c>
      <c r="F90" s="135">
        <f>'BUREAU VOTE'!H162</f>
        <v>0.50170881749829122</v>
      </c>
      <c r="G90" s="134">
        <f>'BUREAU VOTE'!I162</f>
        <v>21</v>
      </c>
      <c r="H90" s="135">
        <f>'BUREAU VOTE'!J162</f>
        <v>1.4354066985645933E-2</v>
      </c>
      <c r="I90" s="134">
        <f>'BUREAU VOTE'!K162</f>
        <v>22</v>
      </c>
      <c r="J90" s="134">
        <f>'BUREAU VOTE'!L162</f>
        <v>691</v>
      </c>
      <c r="K90" s="132">
        <f>'BUREAU VOTE'!M162</f>
        <v>405</v>
      </c>
      <c r="L90" s="150">
        <f>'BUREAU VOTE'!N162</f>
        <v>0.58610709117221416</v>
      </c>
      <c r="M90" s="132">
        <f>'BUREAU VOTE'!O162</f>
        <v>286</v>
      </c>
      <c r="N90" s="150">
        <f>'BUREAU VOTE'!P162</f>
        <v>0.41389290882778584</v>
      </c>
    </row>
    <row r="91" spans="1:14" ht="15" x14ac:dyDescent="0.2">
      <c r="A91" s="132" t="str">
        <f>'BUREAU VOTE'!C163</f>
        <v>Papeete</v>
      </c>
      <c r="B91" s="134">
        <f>'BUREAU VOTE'!D163</f>
        <v>11</v>
      </c>
      <c r="C91" s="134">
        <f>'BUREAU VOTE'!E163</f>
        <v>1402</v>
      </c>
      <c r="D91" s="134">
        <f>'BUREAU VOTE'!F163</f>
        <v>734</v>
      </c>
      <c r="E91" s="134">
        <f>'BUREAU VOTE'!G163</f>
        <v>668</v>
      </c>
      <c r="F91" s="135">
        <f>'BUREAU VOTE'!H163</f>
        <v>0.47646219686162627</v>
      </c>
      <c r="G91" s="134">
        <f>'BUREAU VOTE'!I163</f>
        <v>18</v>
      </c>
      <c r="H91" s="135">
        <f>'BUREAU VOTE'!J163</f>
        <v>1.2838801711840228E-2</v>
      </c>
      <c r="I91" s="134">
        <f>'BUREAU VOTE'!K163</f>
        <v>16</v>
      </c>
      <c r="J91" s="134">
        <f>'BUREAU VOTE'!L163</f>
        <v>634</v>
      </c>
      <c r="K91" s="132">
        <f>'BUREAU VOTE'!M163</f>
        <v>348</v>
      </c>
      <c r="L91" s="150">
        <f>'BUREAU VOTE'!N163</f>
        <v>0.54889589905362779</v>
      </c>
      <c r="M91" s="132">
        <f>'BUREAU VOTE'!O163</f>
        <v>286</v>
      </c>
      <c r="N91" s="150">
        <f>'BUREAU VOTE'!P163</f>
        <v>0.45110410094637227</v>
      </c>
    </row>
    <row r="92" spans="1:14" ht="15" x14ac:dyDescent="0.2">
      <c r="A92" s="132" t="str">
        <f>'BUREAU VOTE'!C164</f>
        <v>Papeete</v>
      </c>
      <c r="B92" s="134">
        <f>'BUREAU VOTE'!D164</f>
        <v>12</v>
      </c>
      <c r="C92" s="134">
        <f>'BUREAU VOTE'!E164</f>
        <v>1491</v>
      </c>
      <c r="D92" s="134">
        <f>'BUREAU VOTE'!F164</f>
        <v>726</v>
      </c>
      <c r="E92" s="134">
        <f>'BUREAU VOTE'!G164</f>
        <v>765</v>
      </c>
      <c r="F92" s="135">
        <f>'BUREAU VOTE'!H164</f>
        <v>0.51307847082494973</v>
      </c>
      <c r="G92" s="134">
        <f>'BUREAU VOTE'!I164</f>
        <v>38</v>
      </c>
      <c r="H92" s="135">
        <f>'BUREAU VOTE'!J164</f>
        <v>2.5486250838363516E-2</v>
      </c>
      <c r="I92" s="134">
        <f>'BUREAU VOTE'!K164</f>
        <v>23</v>
      </c>
      <c r="J92" s="134">
        <f>'BUREAU VOTE'!L164</f>
        <v>704</v>
      </c>
      <c r="K92" s="132">
        <f>'BUREAU VOTE'!M164</f>
        <v>425</v>
      </c>
      <c r="L92" s="150">
        <f>'BUREAU VOTE'!N164</f>
        <v>0.60369318181818177</v>
      </c>
      <c r="M92" s="132">
        <f>'BUREAU VOTE'!O164</f>
        <v>279</v>
      </c>
      <c r="N92" s="150">
        <f>'BUREAU VOTE'!P164</f>
        <v>0.39630681818181818</v>
      </c>
    </row>
    <row r="93" spans="1:14" ht="15" x14ac:dyDescent="0.2">
      <c r="A93" s="132" t="str">
        <f>'BUREAU VOTE'!C165</f>
        <v>Papeete</v>
      </c>
      <c r="B93" s="134">
        <f>'BUREAU VOTE'!D165</f>
        <v>13</v>
      </c>
      <c r="C93" s="134">
        <f>'BUREAU VOTE'!E165</f>
        <v>1062</v>
      </c>
      <c r="D93" s="134">
        <f>'BUREAU VOTE'!F165</f>
        <v>548</v>
      </c>
      <c r="E93" s="134">
        <f>'BUREAU VOTE'!G165</f>
        <v>514</v>
      </c>
      <c r="F93" s="135">
        <f>'BUREAU VOTE'!H165</f>
        <v>0.4839924670433145</v>
      </c>
      <c r="G93" s="134">
        <f>'BUREAU VOTE'!I165</f>
        <v>33</v>
      </c>
      <c r="H93" s="135">
        <f>'BUREAU VOTE'!J165</f>
        <v>3.1073446327683617E-2</v>
      </c>
      <c r="I93" s="134">
        <f>'BUREAU VOTE'!K165</f>
        <v>16</v>
      </c>
      <c r="J93" s="134">
        <f>'BUREAU VOTE'!L165</f>
        <v>465</v>
      </c>
      <c r="K93" s="132">
        <f>'BUREAU VOTE'!M165</f>
        <v>307</v>
      </c>
      <c r="L93" s="150">
        <f>'BUREAU VOTE'!N165</f>
        <v>0.66021505376344081</v>
      </c>
      <c r="M93" s="132">
        <f>'BUREAU VOTE'!O165</f>
        <v>158</v>
      </c>
      <c r="N93" s="150">
        <f>'BUREAU VOTE'!P165</f>
        <v>0.33978494623655914</v>
      </c>
    </row>
    <row r="94" spans="1:14" ht="15" x14ac:dyDescent="0.2">
      <c r="A94" s="132" t="str">
        <f>'BUREAU VOTE'!C166</f>
        <v>Papeete</v>
      </c>
      <c r="B94" s="134">
        <f>'BUREAU VOTE'!D166</f>
        <v>14</v>
      </c>
      <c r="C94" s="134">
        <f>'BUREAU VOTE'!E166</f>
        <v>1488</v>
      </c>
      <c r="D94" s="134">
        <f>'BUREAU VOTE'!F166</f>
        <v>766</v>
      </c>
      <c r="E94" s="134">
        <f>'BUREAU VOTE'!G166</f>
        <v>722</v>
      </c>
      <c r="F94" s="135">
        <f>'BUREAU VOTE'!H166</f>
        <v>0.48521505376344087</v>
      </c>
      <c r="G94" s="134">
        <f>'BUREAU VOTE'!I166</f>
        <v>34</v>
      </c>
      <c r="H94" s="135">
        <f>'BUREAU VOTE'!J166</f>
        <v>2.2849462365591398E-2</v>
      </c>
      <c r="I94" s="134">
        <f>'BUREAU VOTE'!K166</f>
        <v>19</v>
      </c>
      <c r="J94" s="134">
        <f>'BUREAU VOTE'!L166</f>
        <v>669</v>
      </c>
      <c r="K94" s="132">
        <f>'BUREAU VOTE'!M166</f>
        <v>412</v>
      </c>
      <c r="L94" s="150">
        <f>'BUREAU VOTE'!N166</f>
        <v>0.61584454409566514</v>
      </c>
      <c r="M94" s="132">
        <f>'BUREAU VOTE'!O166</f>
        <v>257</v>
      </c>
      <c r="N94" s="150">
        <f>'BUREAU VOTE'!P166</f>
        <v>0.38415545590433481</v>
      </c>
    </row>
    <row r="95" spans="1:14" ht="15" x14ac:dyDescent="0.2">
      <c r="A95" s="132" t="str">
        <f>'BUREAU VOTE'!C167</f>
        <v>Papeete</v>
      </c>
      <c r="B95" s="134">
        <f>'BUREAU VOTE'!D167</f>
        <v>15</v>
      </c>
      <c r="C95" s="134">
        <f>'BUREAU VOTE'!E167</f>
        <v>1444</v>
      </c>
      <c r="D95" s="134">
        <f>'BUREAU VOTE'!F167</f>
        <v>792</v>
      </c>
      <c r="E95" s="134">
        <f>'BUREAU VOTE'!G167</f>
        <v>652</v>
      </c>
      <c r="F95" s="135">
        <f>'BUREAU VOTE'!H167</f>
        <v>0.45152354570637121</v>
      </c>
      <c r="G95" s="134">
        <f>'BUREAU VOTE'!I167</f>
        <v>42</v>
      </c>
      <c r="H95" s="135">
        <f>'BUREAU VOTE'!J167</f>
        <v>2.9085872576177285E-2</v>
      </c>
      <c r="I95" s="134">
        <f>'BUREAU VOTE'!K167</f>
        <v>23</v>
      </c>
      <c r="J95" s="134">
        <f>'BUREAU VOTE'!L167</f>
        <v>587</v>
      </c>
      <c r="K95" s="132">
        <f>'BUREAU VOTE'!M167</f>
        <v>342</v>
      </c>
      <c r="L95" s="150">
        <f>'BUREAU VOTE'!N167</f>
        <v>0.58262350936967633</v>
      </c>
      <c r="M95" s="132">
        <f>'BUREAU VOTE'!O167</f>
        <v>245</v>
      </c>
      <c r="N95" s="150">
        <f>'BUREAU VOTE'!P167</f>
        <v>0.41737649063032367</v>
      </c>
    </row>
    <row r="96" spans="1:14" s="222" customFormat="1" ht="15" x14ac:dyDescent="0.2">
      <c r="A96" s="138" t="str">
        <f>'BUREAU VOTE'!C168</f>
        <v>PIRAE</v>
      </c>
      <c r="B96" s="141"/>
      <c r="C96" s="141">
        <f>'BUREAU VOTE'!E168</f>
        <v>11064</v>
      </c>
      <c r="D96" s="141">
        <f>'BUREAU VOTE'!F168</f>
        <v>5455</v>
      </c>
      <c r="E96" s="141">
        <f>'BUREAU VOTE'!G168</f>
        <v>5609</v>
      </c>
      <c r="F96" s="143">
        <f>'BUREAU VOTE'!H168</f>
        <v>0.50695950831525671</v>
      </c>
      <c r="G96" s="141">
        <f>'BUREAU VOTE'!I168</f>
        <v>258</v>
      </c>
      <c r="H96" s="143">
        <f>'BUREAU VOTE'!J168</f>
        <v>2.3318872017353578E-2</v>
      </c>
      <c r="I96" s="141">
        <f>'BUREAU VOTE'!K168</f>
        <v>151</v>
      </c>
      <c r="J96" s="141">
        <f>'BUREAU VOTE'!L168</f>
        <v>5200</v>
      </c>
      <c r="K96" s="138">
        <f>'BUREAU VOTE'!M168</f>
        <v>3162</v>
      </c>
      <c r="L96" s="151">
        <f>'BUREAU VOTE'!N168</f>
        <v>0.60807692307692307</v>
      </c>
      <c r="M96" s="138">
        <f>'BUREAU VOTE'!O168</f>
        <v>2038</v>
      </c>
      <c r="N96" s="151">
        <f>'BUREAU VOTE'!P168</f>
        <v>0.39192307692307693</v>
      </c>
    </row>
    <row r="97" spans="1:14" ht="15" x14ac:dyDescent="0.2">
      <c r="A97" s="132" t="str">
        <f>'BUREAU VOTE'!C169</f>
        <v>Pirae</v>
      </c>
      <c r="B97" s="134">
        <f>'BUREAU VOTE'!D169</f>
        <v>1</v>
      </c>
      <c r="C97" s="134">
        <f>'BUREAU VOTE'!E169</f>
        <v>1185</v>
      </c>
      <c r="D97" s="134">
        <f>'BUREAU VOTE'!F169</f>
        <v>579</v>
      </c>
      <c r="E97" s="134">
        <f>'BUREAU VOTE'!G169</f>
        <v>606</v>
      </c>
      <c r="F97" s="135">
        <f>'BUREAU VOTE'!H169</f>
        <v>0.51139240506329109</v>
      </c>
      <c r="G97" s="134">
        <f>'BUREAU VOTE'!I169</f>
        <v>41</v>
      </c>
      <c r="H97" s="135">
        <f>'BUREAU VOTE'!J169</f>
        <v>3.4599156118143459E-2</v>
      </c>
      <c r="I97" s="134">
        <f>'BUREAU VOTE'!K169</f>
        <v>18</v>
      </c>
      <c r="J97" s="134">
        <f>'BUREAU VOTE'!L169</f>
        <v>547</v>
      </c>
      <c r="K97" s="132">
        <f>'BUREAU VOTE'!M169</f>
        <v>287</v>
      </c>
      <c r="L97" s="150">
        <f>'BUREAU VOTE'!N169</f>
        <v>0.52468007312614262</v>
      </c>
      <c r="M97" s="132">
        <f>'BUREAU VOTE'!O169</f>
        <v>260</v>
      </c>
      <c r="N97" s="150">
        <f>'BUREAU VOTE'!P169</f>
        <v>0.47531992687385738</v>
      </c>
    </row>
    <row r="98" spans="1:14" ht="15" x14ac:dyDescent="0.2">
      <c r="A98" s="132" t="str">
        <f>'BUREAU VOTE'!C170</f>
        <v>Pirae</v>
      </c>
      <c r="B98" s="134">
        <f>'BUREAU VOTE'!D170</f>
        <v>2</v>
      </c>
      <c r="C98" s="134">
        <f>'BUREAU VOTE'!E170</f>
        <v>1052</v>
      </c>
      <c r="D98" s="134">
        <f>'BUREAU VOTE'!F170</f>
        <v>550</v>
      </c>
      <c r="E98" s="134">
        <f>'BUREAU VOTE'!G170</f>
        <v>502</v>
      </c>
      <c r="F98" s="135">
        <f>'BUREAU VOTE'!H170</f>
        <v>0.47718631178707227</v>
      </c>
      <c r="G98" s="134">
        <f>'BUREAU VOTE'!I170</f>
        <v>11</v>
      </c>
      <c r="H98" s="135">
        <f>'BUREAU VOTE'!J170</f>
        <v>1.0456273764258554E-2</v>
      </c>
      <c r="I98" s="134">
        <f>'BUREAU VOTE'!K170</f>
        <v>18</v>
      </c>
      <c r="J98" s="134">
        <f>'BUREAU VOTE'!L170</f>
        <v>473</v>
      </c>
      <c r="K98" s="132">
        <f>'BUREAU VOTE'!M170</f>
        <v>241</v>
      </c>
      <c r="L98" s="150">
        <f>'BUREAU VOTE'!N170</f>
        <v>0.5095137420718816</v>
      </c>
      <c r="M98" s="132">
        <f>'BUREAU VOTE'!O170</f>
        <v>232</v>
      </c>
      <c r="N98" s="150">
        <f>'BUREAU VOTE'!P170</f>
        <v>0.4904862579281184</v>
      </c>
    </row>
    <row r="99" spans="1:14" ht="15" x14ac:dyDescent="0.2">
      <c r="A99" s="132" t="str">
        <f>'BUREAU VOTE'!C171</f>
        <v>Pirae</v>
      </c>
      <c r="B99" s="134">
        <f>'BUREAU VOTE'!D171</f>
        <v>3</v>
      </c>
      <c r="C99" s="134">
        <f>'BUREAU VOTE'!E171</f>
        <v>926</v>
      </c>
      <c r="D99" s="134">
        <f>'BUREAU VOTE'!F171</f>
        <v>415</v>
      </c>
      <c r="E99" s="134">
        <f>'BUREAU VOTE'!G171</f>
        <v>511</v>
      </c>
      <c r="F99" s="135">
        <f>'BUREAU VOTE'!H171</f>
        <v>0.55183585313174943</v>
      </c>
      <c r="G99" s="134">
        <f>'BUREAU VOTE'!I171</f>
        <v>33</v>
      </c>
      <c r="H99" s="135">
        <f>'BUREAU VOTE'!J171</f>
        <v>3.5637149028077755E-2</v>
      </c>
      <c r="I99" s="134">
        <f>'BUREAU VOTE'!K171</f>
        <v>8</v>
      </c>
      <c r="J99" s="134">
        <f>'BUREAU VOTE'!L171</f>
        <v>470</v>
      </c>
      <c r="K99" s="132">
        <f>'BUREAU VOTE'!M171</f>
        <v>331</v>
      </c>
      <c r="L99" s="150">
        <f>'BUREAU VOTE'!N171</f>
        <v>0.70425531914893613</v>
      </c>
      <c r="M99" s="132">
        <f>'BUREAU VOTE'!O171</f>
        <v>139</v>
      </c>
      <c r="N99" s="150">
        <f>'BUREAU VOTE'!P171</f>
        <v>0.29574468085106381</v>
      </c>
    </row>
    <row r="100" spans="1:14" ht="15" x14ac:dyDescent="0.2">
      <c r="A100" s="132" t="str">
        <f>'BUREAU VOTE'!C172</f>
        <v>Pirae</v>
      </c>
      <c r="B100" s="134">
        <f>'BUREAU VOTE'!D172</f>
        <v>4</v>
      </c>
      <c r="C100" s="134">
        <f>'BUREAU VOTE'!E172</f>
        <v>982</v>
      </c>
      <c r="D100" s="134">
        <f>'BUREAU VOTE'!F172</f>
        <v>454</v>
      </c>
      <c r="E100" s="134">
        <f>'BUREAU VOTE'!G172</f>
        <v>528</v>
      </c>
      <c r="F100" s="135">
        <f>'BUREAU VOTE'!H172</f>
        <v>0.53767820773930752</v>
      </c>
      <c r="G100" s="134">
        <f>'BUREAU VOTE'!I172</f>
        <v>18</v>
      </c>
      <c r="H100" s="135">
        <f>'BUREAU VOTE'!J172</f>
        <v>1.8329938900203666E-2</v>
      </c>
      <c r="I100" s="134">
        <f>'BUREAU VOTE'!K172</f>
        <v>11</v>
      </c>
      <c r="J100" s="134">
        <f>'BUREAU VOTE'!L172</f>
        <v>499</v>
      </c>
      <c r="K100" s="132">
        <f>'BUREAU VOTE'!M172</f>
        <v>331</v>
      </c>
      <c r="L100" s="150">
        <f>'BUREAU VOTE'!N172</f>
        <v>0.66332665330661322</v>
      </c>
      <c r="M100" s="132">
        <f>'BUREAU VOTE'!O172</f>
        <v>168</v>
      </c>
      <c r="N100" s="150">
        <f>'BUREAU VOTE'!P172</f>
        <v>0.33667334669338678</v>
      </c>
    </row>
    <row r="101" spans="1:14" ht="15" x14ac:dyDescent="0.2">
      <c r="A101" s="132" t="str">
        <f>'BUREAU VOTE'!C173</f>
        <v>Pirae</v>
      </c>
      <c r="B101" s="134">
        <f>'BUREAU VOTE'!D173</f>
        <v>5</v>
      </c>
      <c r="C101" s="134">
        <f>'BUREAU VOTE'!E173</f>
        <v>1192</v>
      </c>
      <c r="D101" s="134">
        <f>'BUREAU VOTE'!F173</f>
        <v>601</v>
      </c>
      <c r="E101" s="134">
        <f>'BUREAU VOTE'!G173</f>
        <v>591</v>
      </c>
      <c r="F101" s="135">
        <f>'BUREAU VOTE'!H173</f>
        <v>0.49580536912751677</v>
      </c>
      <c r="G101" s="134">
        <f>'BUREAU VOTE'!I173</f>
        <v>32</v>
      </c>
      <c r="H101" s="135">
        <f>'BUREAU VOTE'!J173</f>
        <v>2.6845637583892617E-2</v>
      </c>
      <c r="I101" s="134">
        <f>'BUREAU VOTE'!K173</f>
        <v>12</v>
      </c>
      <c r="J101" s="134">
        <f>'BUREAU VOTE'!L173</f>
        <v>547</v>
      </c>
      <c r="K101" s="132">
        <f>'BUREAU VOTE'!M173</f>
        <v>371</v>
      </c>
      <c r="L101" s="150">
        <f>'BUREAU VOTE'!N173</f>
        <v>0.67824497257769656</v>
      </c>
      <c r="M101" s="132">
        <f>'BUREAU VOTE'!O173</f>
        <v>176</v>
      </c>
      <c r="N101" s="150">
        <f>'BUREAU VOTE'!P173</f>
        <v>0.3217550274223035</v>
      </c>
    </row>
    <row r="102" spans="1:14" ht="15" x14ac:dyDescent="0.2">
      <c r="A102" s="132" t="str">
        <f>'BUREAU VOTE'!C174</f>
        <v>Pirae</v>
      </c>
      <c r="B102" s="134">
        <f>'BUREAU VOTE'!D174</f>
        <v>6</v>
      </c>
      <c r="C102" s="134">
        <f>'BUREAU VOTE'!E174</f>
        <v>1194</v>
      </c>
      <c r="D102" s="134">
        <f>'BUREAU VOTE'!F174</f>
        <v>589</v>
      </c>
      <c r="E102" s="134">
        <f>'BUREAU VOTE'!G174</f>
        <v>605</v>
      </c>
      <c r="F102" s="135">
        <f>'BUREAU VOTE'!H174</f>
        <v>0.50670016750418756</v>
      </c>
      <c r="G102" s="134">
        <f>'BUREAU VOTE'!I174</f>
        <v>35</v>
      </c>
      <c r="H102" s="135">
        <f>'BUREAU VOTE'!J174</f>
        <v>2.9313232830820771E-2</v>
      </c>
      <c r="I102" s="134">
        <f>'BUREAU VOTE'!K174</f>
        <v>26</v>
      </c>
      <c r="J102" s="134">
        <f>'BUREAU VOTE'!L174</f>
        <v>544</v>
      </c>
      <c r="K102" s="132">
        <f>'BUREAU VOTE'!M174</f>
        <v>329</v>
      </c>
      <c r="L102" s="150">
        <f>'BUREAU VOTE'!N174</f>
        <v>0.60477941176470584</v>
      </c>
      <c r="M102" s="132">
        <f>'BUREAU VOTE'!O174</f>
        <v>215</v>
      </c>
      <c r="N102" s="150">
        <f>'BUREAU VOTE'!P174</f>
        <v>0.3952205882352941</v>
      </c>
    </row>
    <row r="103" spans="1:14" ht="15" x14ac:dyDescent="0.2">
      <c r="A103" s="132" t="str">
        <f>'BUREAU VOTE'!C175</f>
        <v>Pirae</v>
      </c>
      <c r="B103" s="134">
        <f>'BUREAU VOTE'!D175</f>
        <v>7</v>
      </c>
      <c r="C103" s="134">
        <f>'BUREAU VOTE'!E175</f>
        <v>1067</v>
      </c>
      <c r="D103" s="134">
        <f>'BUREAU VOTE'!F175</f>
        <v>529</v>
      </c>
      <c r="E103" s="134">
        <f>'BUREAU VOTE'!G175</f>
        <v>538</v>
      </c>
      <c r="F103" s="135">
        <f>'BUREAU VOTE'!H175</f>
        <v>0.50421743205248359</v>
      </c>
      <c r="G103" s="134">
        <f>'BUREAU VOTE'!I175</f>
        <v>28</v>
      </c>
      <c r="H103" s="135">
        <f>'BUREAU VOTE'!J175</f>
        <v>2.6241799437675725E-2</v>
      </c>
      <c r="I103" s="134">
        <f>'BUREAU VOTE'!K175</f>
        <v>17</v>
      </c>
      <c r="J103" s="134">
        <f>'BUREAU VOTE'!L175</f>
        <v>493</v>
      </c>
      <c r="K103" s="132">
        <f>'BUREAU VOTE'!M175</f>
        <v>325</v>
      </c>
      <c r="L103" s="150">
        <f>'BUREAU VOTE'!N175</f>
        <v>0.65922920892494929</v>
      </c>
      <c r="M103" s="132">
        <f>'BUREAU VOTE'!O175</f>
        <v>168</v>
      </c>
      <c r="N103" s="150">
        <f>'BUREAU VOTE'!P175</f>
        <v>0.34077079107505071</v>
      </c>
    </row>
    <row r="104" spans="1:14" ht="15" x14ac:dyDescent="0.2">
      <c r="A104" s="132" t="str">
        <f>'BUREAU VOTE'!C176</f>
        <v>Pirae</v>
      </c>
      <c r="B104" s="134">
        <f>'BUREAU VOTE'!D176</f>
        <v>8</v>
      </c>
      <c r="C104" s="134">
        <f>'BUREAU VOTE'!E176</f>
        <v>1149</v>
      </c>
      <c r="D104" s="134">
        <f>'BUREAU VOTE'!F176</f>
        <v>623</v>
      </c>
      <c r="E104" s="134">
        <f>'BUREAU VOTE'!G176</f>
        <v>526</v>
      </c>
      <c r="F104" s="135">
        <f>'BUREAU VOTE'!H176</f>
        <v>0.45778938207136638</v>
      </c>
      <c r="G104" s="134">
        <f>'BUREAU VOTE'!I176</f>
        <v>25</v>
      </c>
      <c r="H104" s="135">
        <f>'BUREAU VOTE'!J176</f>
        <v>2.1758050478677109E-2</v>
      </c>
      <c r="I104" s="134">
        <f>'BUREAU VOTE'!K176</f>
        <v>21</v>
      </c>
      <c r="J104" s="134">
        <f>'BUREAU VOTE'!L176</f>
        <v>480</v>
      </c>
      <c r="K104" s="132">
        <f>'BUREAU VOTE'!M176</f>
        <v>260</v>
      </c>
      <c r="L104" s="150">
        <f>'BUREAU VOTE'!N176</f>
        <v>0.54166666666666663</v>
      </c>
      <c r="M104" s="132">
        <f>'BUREAU VOTE'!O176</f>
        <v>220</v>
      </c>
      <c r="N104" s="150">
        <f>'BUREAU VOTE'!P176</f>
        <v>0.45833333333333331</v>
      </c>
    </row>
    <row r="105" spans="1:14" ht="15" x14ac:dyDescent="0.2">
      <c r="A105" s="132" t="str">
        <f>'BUREAU VOTE'!C177</f>
        <v>Pirae</v>
      </c>
      <c r="B105" s="134">
        <f>'BUREAU VOTE'!D177</f>
        <v>9</v>
      </c>
      <c r="C105" s="134">
        <f>'BUREAU VOTE'!E177</f>
        <v>984</v>
      </c>
      <c r="D105" s="134">
        <f>'BUREAU VOTE'!F177</f>
        <v>463</v>
      </c>
      <c r="E105" s="134">
        <f>'BUREAU VOTE'!G177</f>
        <v>521</v>
      </c>
      <c r="F105" s="135">
        <f>'BUREAU VOTE'!H177</f>
        <v>0.52947154471544711</v>
      </c>
      <c r="G105" s="134">
        <f>'BUREAU VOTE'!I177</f>
        <v>14</v>
      </c>
      <c r="H105" s="135">
        <f>'BUREAU VOTE'!J177</f>
        <v>1.4227642276422764E-2</v>
      </c>
      <c r="I105" s="134">
        <f>'BUREAU VOTE'!K177</f>
        <v>8</v>
      </c>
      <c r="J105" s="134">
        <f>'BUREAU VOTE'!L177</f>
        <v>499</v>
      </c>
      <c r="K105" s="132">
        <f>'BUREAU VOTE'!M177</f>
        <v>294</v>
      </c>
      <c r="L105" s="150">
        <f>'BUREAU VOTE'!N177</f>
        <v>0.58917835671342689</v>
      </c>
      <c r="M105" s="132">
        <f>'BUREAU VOTE'!O177</f>
        <v>205</v>
      </c>
      <c r="N105" s="150">
        <f>'BUREAU VOTE'!P177</f>
        <v>0.41082164328657317</v>
      </c>
    </row>
    <row r="106" spans="1:14" ht="15" x14ac:dyDescent="0.2">
      <c r="A106" s="132" t="str">
        <f>'BUREAU VOTE'!C178</f>
        <v>Pirae</v>
      </c>
      <c r="B106" s="134">
        <f>'BUREAU VOTE'!D178</f>
        <v>10</v>
      </c>
      <c r="C106" s="134">
        <f>'BUREAU VOTE'!E178</f>
        <v>1333</v>
      </c>
      <c r="D106" s="134">
        <f>'BUREAU VOTE'!F178</f>
        <v>652</v>
      </c>
      <c r="E106" s="134">
        <f>'BUREAU VOTE'!G178</f>
        <v>681</v>
      </c>
      <c r="F106" s="135">
        <f>'BUREAU VOTE'!H178</f>
        <v>0.51087771942985749</v>
      </c>
      <c r="G106" s="134">
        <f>'BUREAU VOTE'!I178</f>
        <v>21</v>
      </c>
      <c r="H106" s="135">
        <f>'BUREAU VOTE'!J178</f>
        <v>1.5753938484621154E-2</v>
      </c>
      <c r="I106" s="134">
        <f>'BUREAU VOTE'!K178</f>
        <v>12</v>
      </c>
      <c r="J106" s="134">
        <f>'BUREAU VOTE'!L178</f>
        <v>648</v>
      </c>
      <c r="K106" s="132">
        <f>'BUREAU VOTE'!M178</f>
        <v>393</v>
      </c>
      <c r="L106" s="150">
        <f>'BUREAU VOTE'!N178</f>
        <v>0.60648148148148151</v>
      </c>
      <c r="M106" s="132">
        <f>'BUREAU VOTE'!O178</f>
        <v>255</v>
      </c>
      <c r="N106" s="150">
        <f>'BUREAU VOTE'!P178</f>
        <v>0.39351851851851855</v>
      </c>
    </row>
    <row r="107" spans="1:14" s="222" customFormat="1" ht="15" x14ac:dyDescent="0.2">
      <c r="A107" s="138" t="str">
        <f>'BUREAU VOTE'!C179</f>
        <v>PUKA PUKA</v>
      </c>
      <c r="B107" s="141"/>
      <c r="C107" s="141">
        <f>'BUREAU VOTE'!E179</f>
        <v>146</v>
      </c>
      <c r="D107" s="141">
        <f>'BUREAU VOTE'!F179</f>
        <v>58</v>
      </c>
      <c r="E107" s="141">
        <f>'BUREAU VOTE'!G179</f>
        <v>88</v>
      </c>
      <c r="F107" s="143">
        <f>'BUREAU VOTE'!H179</f>
        <v>0.60273972602739723</v>
      </c>
      <c r="G107" s="141">
        <f>'BUREAU VOTE'!I179</f>
        <v>2</v>
      </c>
      <c r="H107" s="143">
        <f>'BUREAU VOTE'!J179</f>
        <v>1.3698630136986301E-2</v>
      </c>
      <c r="I107" s="141">
        <f>'BUREAU VOTE'!K179</f>
        <v>0</v>
      </c>
      <c r="J107" s="141">
        <f>'BUREAU VOTE'!L179</f>
        <v>86</v>
      </c>
      <c r="K107" s="138">
        <f>'BUREAU VOTE'!M179</f>
        <v>32</v>
      </c>
      <c r="L107" s="151">
        <f>'BUREAU VOTE'!N179</f>
        <v>0.37209302325581395</v>
      </c>
      <c r="M107" s="138">
        <f>'BUREAU VOTE'!O179</f>
        <v>54</v>
      </c>
      <c r="N107" s="151">
        <f>'BUREAU VOTE'!P179</f>
        <v>0.62790697674418605</v>
      </c>
    </row>
    <row r="108" spans="1:14" ht="15" x14ac:dyDescent="0.2">
      <c r="A108" s="132" t="str">
        <f>'BUREAU VOTE'!C180</f>
        <v>Puka Puka</v>
      </c>
      <c r="B108" s="134">
        <f>'BUREAU VOTE'!D180</f>
        <v>1</v>
      </c>
      <c r="C108" s="134">
        <f>'BUREAU VOTE'!E180</f>
        <v>146</v>
      </c>
      <c r="D108" s="134">
        <f>'BUREAU VOTE'!F180</f>
        <v>58</v>
      </c>
      <c r="E108" s="134">
        <f>'BUREAU VOTE'!G180</f>
        <v>88</v>
      </c>
      <c r="F108" s="135">
        <f>'BUREAU VOTE'!H180</f>
        <v>0.60273972602739723</v>
      </c>
      <c r="G108" s="134">
        <f>'BUREAU VOTE'!I180</f>
        <v>2</v>
      </c>
      <c r="H108" s="135">
        <f>'BUREAU VOTE'!J180</f>
        <v>1.3698630136986301E-2</v>
      </c>
      <c r="I108" s="134">
        <f>'BUREAU VOTE'!K180</f>
        <v>0</v>
      </c>
      <c r="J108" s="134">
        <f>'BUREAU VOTE'!L180</f>
        <v>86</v>
      </c>
      <c r="K108" s="132">
        <f>'BUREAU VOTE'!M180</f>
        <v>32</v>
      </c>
      <c r="L108" s="150">
        <f>'BUREAU VOTE'!N180</f>
        <v>0.37209302325581395</v>
      </c>
      <c r="M108" s="132">
        <f>'BUREAU VOTE'!O180</f>
        <v>54</v>
      </c>
      <c r="N108" s="150">
        <f>'BUREAU VOTE'!P180</f>
        <v>0.62790697674418605</v>
      </c>
    </row>
    <row r="109" spans="1:14" s="222" customFormat="1" ht="15" x14ac:dyDescent="0.2">
      <c r="A109" s="138" t="str">
        <f>'BUREAU VOTE'!C202</f>
        <v>RANGIROA</v>
      </c>
      <c r="B109" s="141"/>
      <c r="C109" s="141">
        <f>'BUREAU VOTE'!E202</f>
        <v>2815</v>
      </c>
      <c r="D109" s="141">
        <f>'BUREAU VOTE'!F202</f>
        <v>1653</v>
      </c>
      <c r="E109" s="141">
        <f>'BUREAU VOTE'!G202</f>
        <v>1162</v>
      </c>
      <c r="F109" s="143">
        <f>'BUREAU VOTE'!H202</f>
        <v>0.41278863232682061</v>
      </c>
      <c r="G109" s="141">
        <f>'BUREAU VOTE'!I202</f>
        <v>17</v>
      </c>
      <c r="H109" s="143">
        <f>'BUREAU VOTE'!J202</f>
        <v>6.0390763765541741E-3</v>
      </c>
      <c r="I109" s="141">
        <f>'BUREAU VOTE'!K202</f>
        <v>30</v>
      </c>
      <c r="J109" s="141">
        <f>'BUREAU VOTE'!L202</f>
        <v>1115</v>
      </c>
      <c r="K109" s="138">
        <f>'BUREAU VOTE'!M202</f>
        <v>641</v>
      </c>
      <c r="L109" s="151">
        <f>'BUREAU VOTE'!N202</f>
        <v>0.57488789237668159</v>
      </c>
      <c r="M109" s="138">
        <f>'BUREAU VOTE'!O202</f>
        <v>474</v>
      </c>
      <c r="N109" s="151">
        <f>'BUREAU VOTE'!P202</f>
        <v>0.42511210762331836</v>
      </c>
    </row>
    <row r="110" spans="1:14" ht="15" x14ac:dyDescent="0.2">
      <c r="A110" s="132" t="str">
        <f>'BUREAU VOTE'!C203</f>
        <v>Tiputa</v>
      </c>
      <c r="B110" s="134">
        <f>'BUREAU VOTE'!D203</f>
        <v>1</v>
      </c>
      <c r="C110" s="134">
        <f>'BUREAU VOTE'!E203</f>
        <v>756</v>
      </c>
      <c r="D110" s="134">
        <f>'BUREAU VOTE'!F203</f>
        <v>479</v>
      </c>
      <c r="E110" s="134">
        <f>'BUREAU VOTE'!G203</f>
        <v>277</v>
      </c>
      <c r="F110" s="135">
        <f>'BUREAU VOTE'!H203</f>
        <v>0.3664021164021164</v>
      </c>
      <c r="G110" s="134">
        <f>'BUREAU VOTE'!I203</f>
        <v>5</v>
      </c>
      <c r="H110" s="135">
        <f>'BUREAU VOTE'!J203</f>
        <v>6.6137566137566134E-3</v>
      </c>
      <c r="I110" s="134">
        <f>'BUREAU VOTE'!K203</f>
        <v>14</v>
      </c>
      <c r="J110" s="134">
        <f>'BUREAU VOTE'!L203</f>
        <v>258</v>
      </c>
      <c r="K110" s="132">
        <f>'BUREAU VOTE'!M203</f>
        <v>125</v>
      </c>
      <c r="L110" s="150">
        <f>'BUREAU VOTE'!N203</f>
        <v>0.48449612403100772</v>
      </c>
      <c r="M110" s="132">
        <f>'BUREAU VOTE'!O203</f>
        <v>133</v>
      </c>
      <c r="N110" s="150">
        <f>'BUREAU VOTE'!P203</f>
        <v>0.51550387596899228</v>
      </c>
    </row>
    <row r="111" spans="1:14" ht="15" x14ac:dyDescent="0.2">
      <c r="A111" s="132" t="str">
        <f>'BUREAU VOTE'!C204</f>
        <v>Avatoru</v>
      </c>
      <c r="B111" s="134">
        <f>'BUREAU VOTE'!D204</f>
        <v>2</v>
      </c>
      <c r="C111" s="134">
        <f>'BUREAU VOTE'!E204</f>
        <v>1286</v>
      </c>
      <c r="D111" s="134">
        <f>'BUREAU VOTE'!F204</f>
        <v>799</v>
      </c>
      <c r="E111" s="134">
        <f>'BUREAU VOTE'!G204</f>
        <v>487</v>
      </c>
      <c r="F111" s="135">
        <f>'BUREAU VOTE'!H204</f>
        <v>0.37869362363919129</v>
      </c>
      <c r="G111" s="134">
        <f>'BUREAU VOTE'!I204</f>
        <v>11</v>
      </c>
      <c r="H111" s="135">
        <f>'BUREAU VOTE'!J204</f>
        <v>8.553654743390357E-3</v>
      </c>
      <c r="I111" s="134">
        <f>'BUREAU VOTE'!K204</f>
        <v>8</v>
      </c>
      <c r="J111" s="134">
        <f>'BUREAU VOTE'!L204</f>
        <v>468</v>
      </c>
      <c r="K111" s="132">
        <f>'BUREAU VOTE'!M204</f>
        <v>257</v>
      </c>
      <c r="L111" s="150">
        <f>'BUREAU VOTE'!N204</f>
        <v>0.54914529914529919</v>
      </c>
      <c r="M111" s="132">
        <f>'BUREAU VOTE'!O204</f>
        <v>211</v>
      </c>
      <c r="N111" s="150">
        <f>'BUREAU VOTE'!P204</f>
        <v>0.45085470085470086</v>
      </c>
    </row>
    <row r="112" spans="1:14" ht="15" x14ac:dyDescent="0.2">
      <c r="A112" s="132" t="str">
        <f>'BUREAU VOTE'!C205</f>
        <v>Makatea</v>
      </c>
      <c r="B112" s="134">
        <f>'BUREAU VOTE'!D205</f>
        <v>3</v>
      </c>
      <c r="C112" s="134">
        <f>'BUREAU VOTE'!E205</f>
        <v>83</v>
      </c>
      <c r="D112" s="134">
        <f>'BUREAU VOTE'!F205</f>
        <v>33</v>
      </c>
      <c r="E112" s="134">
        <f>'BUREAU VOTE'!G205</f>
        <v>50</v>
      </c>
      <c r="F112" s="135">
        <f>'BUREAU VOTE'!H205</f>
        <v>0.60240963855421692</v>
      </c>
      <c r="G112" s="134">
        <f>'BUREAU VOTE'!I205</f>
        <v>0</v>
      </c>
      <c r="H112" s="135">
        <f>'BUREAU VOTE'!J205</f>
        <v>0</v>
      </c>
      <c r="I112" s="134">
        <f>'BUREAU VOTE'!K205</f>
        <v>3</v>
      </c>
      <c r="J112" s="134">
        <f>'BUREAU VOTE'!L205</f>
        <v>47</v>
      </c>
      <c r="K112" s="132">
        <f>'BUREAU VOTE'!M205</f>
        <v>36</v>
      </c>
      <c r="L112" s="150">
        <f>'BUREAU VOTE'!N205</f>
        <v>0.76595744680851063</v>
      </c>
      <c r="M112" s="132">
        <f>'BUREAU VOTE'!O205</f>
        <v>11</v>
      </c>
      <c r="N112" s="150">
        <f>'BUREAU VOTE'!P205</f>
        <v>0.23404255319148937</v>
      </c>
    </row>
    <row r="113" spans="1:14" ht="15" x14ac:dyDescent="0.2">
      <c r="A113" s="132" t="str">
        <f>'BUREAU VOTE'!C206</f>
        <v>Mataiva</v>
      </c>
      <c r="B113" s="134">
        <f>'BUREAU VOTE'!D206</f>
        <v>4</v>
      </c>
      <c r="C113" s="134">
        <f>'BUREAU VOTE'!E206</f>
        <v>227</v>
      </c>
      <c r="D113" s="134">
        <f>'BUREAU VOTE'!F206</f>
        <v>92</v>
      </c>
      <c r="E113" s="134">
        <f>'BUREAU VOTE'!G206</f>
        <v>135</v>
      </c>
      <c r="F113" s="135">
        <f>'BUREAU VOTE'!H206</f>
        <v>0.59471365638766516</v>
      </c>
      <c r="G113" s="134">
        <f>'BUREAU VOTE'!I206</f>
        <v>0</v>
      </c>
      <c r="H113" s="135">
        <f>'BUREAU VOTE'!J206</f>
        <v>0</v>
      </c>
      <c r="I113" s="134">
        <f>'BUREAU VOTE'!K206</f>
        <v>2</v>
      </c>
      <c r="J113" s="134">
        <f>'BUREAU VOTE'!L206</f>
        <v>133</v>
      </c>
      <c r="K113" s="132">
        <f>'BUREAU VOTE'!M206</f>
        <v>86</v>
      </c>
      <c r="L113" s="150">
        <f>'BUREAU VOTE'!N206</f>
        <v>0.64661654135338342</v>
      </c>
      <c r="M113" s="132">
        <f>'BUREAU VOTE'!O206</f>
        <v>47</v>
      </c>
      <c r="N113" s="150">
        <f>'BUREAU VOTE'!P206</f>
        <v>0.35338345864661652</v>
      </c>
    </row>
    <row r="114" spans="1:14" ht="15" x14ac:dyDescent="0.2">
      <c r="A114" s="132" t="str">
        <f>'BUREAU VOTE'!C207</f>
        <v>Tikehau</v>
      </c>
      <c r="B114" s="134">
        <f>'BUREAU VOTE'!D207</f>
        <v>5</v>
      </c>
      <c r="C114" s="134">
        <f>'BUREAU VOTE'!E207</f>
        <v>463</v>
      </c>
      <c r="D114" s="134">
        <f>'BUREAU VOTE'!F207</f>
        <v>250</v>
      </c>
      <c r="E114" s="134">
        <f>'BUREAU VOTE'!G207</f>
        <v>213</v>
      </c>
      <c r="F114" s="135">
        <f>'BUREAU VOTE'!H207</f>
        <v>0.46004319654427644</v>
      </c>
      <c r="G114" s="134">
        <f>'BUREAU VOTE'!I207</f>
        <v>1</v>
      </c>
      <c r="H114" s="135">
        <f>'BUREAU VOTE'!J207</f>
        <v>2.1598272138228943E-3</v>
      </c>
      <c r="I114" s="134">
        <f>'BUREAU VOTE'!K207</f>
        <v>3</v>
      </c>
      <c r="J114" s="134">
        <f>'BUREAU VOTE'!L207</f>
        <v>209</v>
      </c>
      <c r="K114" s="132">
        <f>'BUREAU VOTE'!M207</f>
        <v>137</v>
      </c>
      <c r="L114" s="150">
        <f>'BUREAU VOTE'!N207</f>
        <v>0.65550239234449759</v>
      </c>
      <c r="M114" s="132">
        <f>'BUREAU VOTE'!O207</f>
        <v>72</v>
      </c>
      <c r="N114" s="150">
        <f>'BUREAU VOTE'!P207</f>
        <v>0.34449760765550241</v>
      </c>
    </row>
    <row r="115" spans="1:14" s="246" customFormat="1" ht="15" x14ac:dyDescent="0.2">
      <c r="A115" s="138" t="str">
        <f>'[1]Bureau de vote'!C210</f>
        <v>REAO</v>
      </c>
      <c r="B115" s="141"/>
      <c r="C115" s="141">
        <f>'BUREAU VOTE'!E210</f>
        <v>487</v>
      </c>
      <c r="D115" s="141">
        <f>'BUREAU VOTE'!F210</f>
        <v>166</v>
      </c>
      <c r="E115" s="141">
        <f>'BUREAU VOTE'!G210</f>
        <v>321</v>
      </c>
      <c r="F115" s="232">
        <f>'BUREAU VOTE'!H210</f>
        <v>0.65913757700205344</v>
      </c>
      <c r="G115" s="141">
        <f>'BUREAU VOTE'!I210</f>
        <v>6</v>
      </c>
      <c r="H115" s="232">
        <f>'BUREAU VOTE'!J210</f>
        <v>1.2320328542094456E-2</v>
      </c>
      <c r="I115" s="141">
        <f>'BUREAU VOTE'!K210</f>
        <v>4</v>
      </c>
      <c r="J115" s="141">
        <f>'BUREAU VOTE'!L210</f>
        <v>311</v>
      </c>
      <c r="K115" s="138">
        <f>'BUREAU VOTE'!M210</f>
        <v>110</v>
      </c>
      <c r="L115" s="233">
        <f>'BUREAU VOTE'!N210</f>
        <v>0.3536977491961415</v>
      </c>
      <c r="M115" s="138">
        <f>'BUREAU VOTE'!O210</f>
        <v>201</v>
      </c>
      <c r="N115" s="233">
        <f>'BUREAU VOTE'!P210</f>
        <v>0.6463022508038585</v>
      </c>
    </row>
    <row r="116" spans="1:14" s="247" customFormat="1" ht="15" x14ac:dyDescent="0.2">
      <c r="A116" s="132" t="str">
        <f>'[1]Bureau de vote'!C211</f>
        <v>Reao</v>
      </c>
      <c r="B116" s="134">
        <f>'[1]Bureau de vote'!D211</f>
        <v>1</v>
      </c>
      <c r="C116" s="134">
        <f>'BUREAU VOTE'!E211</f>
        <v>313</v>
      </c>
      <c r="D116" s="134">
        <f>'BUREAU VOTE'!F211</f>
        <v>111</v>
      </c>
      <c r="E116" s="134">
        <f>'BUREAU VOTE'!G211</f>
        <v>202</v>
      </c>
      <c r="F116" s="230">
        <f>'BUREAU VOTE'!H211</f>
        <v>0.64536741214057503</v>
      </c>
      <c r="G116" s="134">
        <f>'BUREAU VOTE'!I211</f>
        <v>1</v>
      </c>
      <c r="H116" s="230">
        <f>'BUREAU VOTE'!J211</f>
        <v>3.1948881789137379E-3</v>
      </c>
      <c r="I116" s="134">
        <f>'BUREAU VOTE'!K211</f>
        <v>4</v>
      </c>
      <c r="J116" s="134">
        <f>'BUREAU VOTE'!L211</f>
        <v>197</v>
      </c>
      <c r="K116" s="132">
        <f>'BUREAU VOTE'!M211</f>
        <v>67</v>
      </c>
      <c r="L116" s="231">
        <f>'BUREAU VOTE'!N211</f>
        <v>0.34010152284263961</v>
      </c>
      <c r="M116" s="132">
        <f>'BUREAU VOTE'!O211</f>
        <v>130</v>
      </c>
      <c r="N116" s="231">
        <f>'BUREAU VOTE'!P211</f>
        <v>0.65989847715736039</v>
      </c>
    </row>
    <row r="117" spans="1:14" s="247" customFormat="1" ht="15" x14ac:dyDescent="0.2">
      <c r="A117" s="132" t="str">
        <f>'[1]Bureau de vote'!C212</f>
        <v>Pukarua</v>
      </c>
      <c r="B117" s="134">
        <f>'[1]Bureau de vote'!D212</f>
        <v>2</v>
      </c>
      <c r="C117" s="134">
        <f>'BUREAU VOTE'!E212</f>
        <v>174</v>
      </c>
      <c r="D117" s="134">
        <f>'BUREAU VOTE'!F212</f>
        <v>55</v>
      </c>
      <c r="E117" s="134">
        <f>'BUREAU VOTE'!G212</f>
        <v>119</v>
      </c>
      <c r="F117" s="230">
        <f>'BUREAU VOTE'!H212</f>
        <v>0.68390804597701149</v>
      </c>
      <c r="G117" s="134">
        <f>'BUREAU VOTE'!I212</f>
        <v>5</v>
      </c>
      <c r="H117" s="230">
        <f>'BUREAU VOTE'!J212</f>
        <v>2.8735632183908046E-2</v>
      </c>
      <c r="I117" s="134">
        <f>'BUREAU VOTE'!K212</f>
        <v>0</v>
      </c>
      <c r="J117" s="134">
        <f>'BUREAU VOTE'!L212</f>
        <v>114</v>
      </c>
      <c r="K117" s="132">
        <f>'BUREAU VOTE'!M212</f>
        <v>43</v>
      </c>
      <c r="L117" s="231">
        <f>'BUREAU VOTE'!N212</f>
        <v>0.37719298245614036</v>
      </c>
      <c r="M117" s="132">
        <f>'BUREAU VOTE'!O212</f>
        <v>71</v>
      </c>
      <c r="N117" s="231">
        <f>'BUREAU VOTE'!P212</f>
        <v>0.6228070175438597</v>
      </c>
    </row>
    <row r="118" spans="1:14" s="222" customFormat="1" ht="15" x14ac:dyDescent="0.2">
      <c r="A118" s="138" t="str">
        <f>'BUREAU VOTE'!C230</f>
        <v>TAHUATA</v>
      </c>
      <c r="B118" s="141"/>
      <c r="C118" s="141">
        <f>'BUREAU VOTE'!E230</f>
        <v>602</v>
      </c>
      <c r="D118" s="141">
        <f>'BUREAU VOTE'!F230</f>
        <v>281</v>
      </c>
      <c r="E118" s="141">
        <f>'BUREAU VOTE'!G230</f>
        <v>321</v>
      </c>
      <c r="F118" s="143">
        <f>'BUREAU VOTE'!H230</f>
        <v>0.53322259136212624</v>
      </c>
      <c r="G118" s="141">
        <f>'BUREAU VOTE'!I230</f>
        <v>5</v>
      </c>
      <c r="H118" s="143">
        <f>'BUREAU VOTE'!J230</f>
        <v>8.3056478405315621E-3</v>
      </c>
      <c r="I118" s="141">
        <f>'BUREAU VOTE'!K230</f>
        <v>0</v>
      </c>
      <c r="J118" s="141">
        <f>'BUREAU VOTE'!L230</f>
        <v>316</v>
      </c>
      <c r="K118" s="138">
        <f>'BUREAU VOTE'!M230</f>
        <v>149</v>
      </c>
      <c r="L118" s="151">
        <f>'BUREAU VOTE'!N230</f>
        <v>0.47151898734177217</v>
      </c>
      <c r="M118" s="138">
        <f>'BUREAU VOTE'!O230</f>
        <v>167</v>
      </c>
      <c r="N118" s="151">
        <f>'BUREAU VOTE'!P230</f>
        <v>0.52848101265822789</v>
      </c>
    </row>
    <row r="119" spans="1:14" ht="15" x14ac:dyDescent="0.2">
      <c r="A119" s="132" t="str">
        <f>'BUREAU VOTE'!C231</f>
        <v>Vaitahu</v>
      </c>
      <c r="B119" s="134">
        <f>'BUREAU VOTE'!D231</f>
        <v>1</v>
      </c>
      <c r="C119" s="134">
        <f>'BUREAU VOTE'!E231</f>
        <v>276</v>
      </c>
      <c r="D119" s="134">
        <f>'BUREAU VOTE'!F231</f>
        <v>144</v>
      </c>
      <c r="E119" s="134">
        <f>'BUREAU VOTE'!G231</f>
        <v>132</v>
      </c>
      <c r="F119" s="135">
        <f>'BUREAU VOTE'!H231</f>
        <v>0.47826086956521741</v>
      </c>
      <c r="G119" s="134">
        <f>'BUREAU VOTE'!I231</f>
        <v>1</v>
      </c>
      <c r="H119" s="135">
        <f>'BUREAU VOTE'!J231</f>
        <v>3.6231884057971015E-3</v>
      </c>
      <c r="I119" s="134">
        <f>'BUREAU VOTE'!K231</f>
        <v>0</v>
      </c>
      <c r="J119" s="134">
        <f>'BUREAU VOTE'!L231</f>
        <v>131</v>
      </c>
      <c r="K119" s="132">
        <f>'BUREAU VOTE'!M231</f>
        <v>82</v>
      </c>
      <c r="L119" s="150">
        <f>'BUREAU VOTE'!N231</f>
        <v>0.62595419847328249</v>
      </c>
      <c r="M119" s="132">
        <f>'BUREAU VOTE'!O231</f>
        <v>49</v>
      </c>
      <c r="N119" s="150">
        <f>'BUREAU VOTE'!P231</f>
        <v>0.37404580152671757</v>
      </c>
    </row>
    <row r="120" spans="1:14" ht="15" x14ac:dyDescent="0.2">
      <c r="A120" s="132" t="str">
        <f>'BUREAU VOTE'!C232</f>
        <v>Motopu</v>
      </c>
      <c r="B120" s="134">
        <f>'BUREAU VOTE'!D232</f>
        <v>2</v>
      </c>
      <c r="C120" s="134">
        <f>'BUREAU VOTE'!E232</f>
        <v>121</v>
      </c>
      <c r="D120" s="134">
        <f>'BUREAU VOTE'!F232</f>
        <v>60</v>
      </c>
      <c r="E120" s="134">
        <f>'BUREAU VOTE'!G232</f>
        <v>61</v>
      </c>
      <c r="F120" s="135">
        <f>'BUREAU VOTE'!H232</f>
        <v>0.50413223140495866</v>
      </c>
      <c r="G120" s="134">
        <f>'BUREAU VOTE'!I232</f>
        <v>0</v>
      </c>
      <c r="H120" s="135">
        <f>'BUREAU VOTE'!J232</f>
        <v>0</v>
      </c>
      <c r="I120" s="134">
        <f>'BUREAU VOTE'!K232</f>
        <v>0</v>
      </c>
      <c r="J120" s="134">
        <f>'BUREAU VOTE'!L232</f>
        <v>61</v>
      </c>
      <c r="K120" s="132">
        <f>'BUREAU VOTE'!M232</f>
        <v>33</v>
      </c>
      <c r="L120" s="150">
        <f>'BUREAU VOTE'!N232</f>
        <v>0.54098360655737709</v>
      </c>
      <c r="M120" s="132">
        <f>'BUREAU VOTE'!O232</f>
        <v>28</v>
      </c>
      <c r="N120" s="150">
        <f>'BUREAU VOTE'!P232</f>
        <v>0.45901639344262296</v>
      </c>
    </row>
    <row r="121" spans="1:14" ht="15" x14ac:dyDescent="0.2">
      <c r="A121" s="132" t="str">
        <f>'BUREAU VOTE'!C233</f>
        <v>Hanatetena</v>
      </c>
      <c r="B121" s="134">
        <f>'BUREAU VOTE'!D233</f>
        <v>3</v>
      </c>
      <c r="C121" s="134">
        <f>'BUREAU VOTE'!E233</f>
        <v>115</v>
      </c>
      <c r="D121" s="134">
        <f>'BUREAU VOTE'!F233</f>
        <v>44</v>
      </c>
      <c r="E121" s="134">
        <f>'BUREAU VOTE'!G233</f>
        <v>71</v>
      </c>
      <c r="F121" s="135">
        <f>'BUREAU VOTE'!H233</f>
        <v>0.61739130434782608</v>
      </c>
      <c r="G121" s="134">
        <f>'BUREAU VOTE'!I233</f>
        <v>2</v>
      </c>
      <c r="H121" s="135">
        <f>'BUREAU VOTE'!J233</f>
        <v>1.7391304347826087E-2</v>
      </c>
      <c r="I121" s="134">
        <f>'BUREAU VOTE'!K233</f>
        <v>0</v>
      </c>
      <c r="J121" s="134">
        <f>'BUREAU VOTE'!L233</f>
        <v>69</v>
      </c>
      <c r="K121" s="132">
        <f>'BUREAU VOTE'!M233</f>
        <v>19</v>
      </c>
      <c r="L121" s="150">
        <f>'BUREAU VOTE'!N233</f>
        <v>0.27536231884057971</v>
      </c>
      <c r="M121" s="132">
        <f>'BUREAU VOTE'!O233</f>
        <v>50</v>
      </c>
      <c r="N121" s="150">
        <f>'BUREAU VOTE'!P233</f>
        <v>0.72463768115942029</v>
      </c>
    </row>
    <row r="122" spans="1:14" ht="15" x14ac:dyDescent="0.2">
      <c r="A122" s="132" t="str">
        <f>'BUREAU VOTE'!C234</f>
        <v>Hapatoni</v>
      </c>
      <c r="B122" s="134">
        <f>'BUREAU VOTE'!D234</f>
        <v>4</v>
      </c>
      <c r="C122" s="134">
        <f>'BUREAU VOTE'!E234</f>
        <v>90</v>
      </c>
      <c r="D122" s="134">
        <f>'BUREAU VOTE'!F234</f>
        <v>33</v>
      </c>
      <c r="E122" s="134">
        <f>'BUREAU VOTE'!G234</f>
        <v>57</v>
      </c>
      <c r="F122" s="135">
        <f>'BUREAU VOTE'!H234</f>
        <v>0.6333333333333333</v>
      </c>
      <c r="G122" s="134">
        <f>'BUREAU VOTE'!I234</f>
        <v>2</v>
      </c>
      <c r="H122" s="135">
        <f>'BUREAU VOTE'!J234</f>
        <v>2.2222222222222223E-2</v>
      </c>
      <c r="I122" s="134">
        <f>'BUREAU VOTE'!K234</f>
        <v>0</v>
      </c>
      <c r="J122" s="134">
        <f>'BUREAU VOTE'!L234</f>
        <v>55</v>
      </c>
      <c r="K122" s="132">
        <f>'BUREAU VOTE'!M234</f>
        <v>15</v>
      </c>
      <c r="L122" s="150">
        <f>'BUREAU VOTE'!N234</f>
        <v>0.27272727272727271</v>
      </c>
      <c r="M122" s="132">
        <f>'BUREAU VOTE'!O234</f>
        <v>40</v>
      </c>
      <c r="N122" s="150">
        <f>'BUREAU VOTE'!P234</f>
        <v>0.72727272727272729</v>
      </c>
    </row>
    <row r="123" spans="1:14" s="222" customFormat="1" ht="15" x14ac:dyDescent="0.2">
      <c r="A123" s="138" t="str">
        <f>'BUREAU VOTE'!C248</f>
        <v>TAKAROA</v>
      </c>
      <c r="B123" s="141"/>
      <c r="C123" s="141">
        <f>'BUREAU VOTE'!E248</f>
        <v>1297</v>
      </c>
      <c r="D123" s="141">
        <f>'BUREAU VOTE'!F248</f>
        <v>516</v>
      </c>
      <c r="E123" s="141">
        <f>'BUREAU VOTE'!G248</f>
        <v>781</v>
      </c>
      <c r="F123" s="143">
        <f>'BUREAU VOTE'!H248</f>
        <v>0.60215882806476484</v>
      </c>
      <c r="G123" s="141">
        <f>'BUREAU VOTE'!I248</f>
        <v>32</v>
      </c>
      <c r="H123" s="143">
        <f>'BUREAU VOTE'!J248</f>
        <v>2.4672320740169621E-2</v>
      </c>
      <c r="I123" s="141">
        <f>'BUREAU VOTE'!K248</f>
        <v>9</v>
      </c>
      <c r="J123" s="141">
        <f>'BUREAU VOTE'!L248</f>
        <v>740</v>
      </c>
      <c r="K123" s="138">
        <f>'BUREAU VOTE'!M248</f>
        <v>526</v>
      </c>
      <c r="L123" s="151">
        <f>'BUREAU VOTE'!N248</f>
        <v>0.71081081081081077</v>
      </c>
      <c r="M123" s="138">
        <f>'BUREAU VOTE'!O248</f>
        <v>214</v>
      </c>
      <c r="N123" s="151">
        <f>'BUREAU VOTE'!P248</f>
        <v>0.28918918918918918</v>
      </c>
    </row>
    <row r="124" spans="1:14" ht="15" x14ac:dyDescent="0.2">
      <c r="A124" s="132" t="str">
        <f>'BUREAU VOTE'!C249</f>
        <v>Takaroa</v>
      </c>
      <c r="B124" s="134">
        <f>'BUREAU VOTE'!D249</f>
        <v>1</v>
      </c>
      <c r="C124" s="134">
        <f>'BUREAU VOTE'!E249</f>
        <v>829</v>
      </c>
      <c r="D124" s="134">
        <f>'BUREAU VOTE'!F249</f>
        <v>302</v>
      </c>
      <c r="E124" s="134">
        <f>'BUREAU VOTE'!G249</f>
        <v>527</v>
      </c>
      <c r="F124" s="135">
        <f>'BUREAU VOTE'!H249</f>
        <v>0.6357056694813028</v>
      </c>
      <c r="G124" s="134">
        <f>'BUREAU VOTE'!I249</f>
        <v>13</v>
      </c>
      <c r="H124" s="135">
        <f>'BUREAU VOTE'!J249</f>
        <v>1.5681544028950542E-2</v>
      </c>
      <c r="I124" s="134">
        <f>'BUREAU VOTE'!K249</f>
        <v>8</v>
      </c>
      <c r="J124" s="134">
        <f>'BUREAU VOTE'!L249</f>
        <v>506</v>
      </c>
      <c r="K124" s="132">
        <f>'BUREAU VOTE'!M249</f>
        <v>336</v>
      </c>
      <c r="L124" s="150">
        <f>'BUREAU VOTE'!N249</f>
        <v>0.66403162055335974</v>
      </c>
      <c r="M124" s="132">
        <f>'BUREAU VOTE'!O249</f>
        <v>170</v>
      </c>
      <c r="N124" s="150">
        <f>'BUREAU VOTE'!P249</f>
        <v>0.33596837944664032</v>
      </c>
    </row>
    <row r="125" spans="1:14" ht="15" x14ac:dyDescent="0.2">
      <c r="A125" s="132" t="str">
        <f>'BUREAU VOTE'!C250</f>
        <v>Takapoto</v>
      </c>
      <c r="B125" s="134">
        <f>'BUREAU VOTE'!D250</f>
        <v>2</v>
      </c>
      <c r="C125" s="134">
        <f>'BUREAU VOTE'!E250</f>
        <v>468</v>
      </c>
      <c r="D125" s="134">
        <f>'BUREAU VOTE'!F250</f>
        <v>214</v>
      </c>
      <c r="E125" s="134">
        <f>'BUREAU VOTE'!G250</f>
        <v>254</v>
      </c>
      <c r="F125" s="135">
        <f>'BUREAU VOTE'!H250</f>
        <v>0.54273504273504269</v>
      </c>
      <c r="G125" s="134">
        <f>'BUREAU VOTE'!I250</f>
        <v>19</v>
      </c>
      <c r="H125" s="135">
        <f>'BUREAU VOTE'!J250</f>
        <v>4.05982905982906E-2</v>
      </c>
      <c r="I125" s="134">
        <f>'BUREAU VOTE'!K250</f>
        <v>1</v>
      </c>
      <c r="J125" s="134">
        <f>'BUREAU VOTE'!L250</f>
        <v>234</v>
      </c>
      <c r="K125" s="132">
        <f>'BUREAU VOTE'!M250</f>
        <v>190</v>
      </c>
      <c r="L125" s="150">
        <f>'BUREAU VOTE'!N250</f>
        <v>0.81196581196581197</v>
      </c>
      <c r="M125" s="132">
        <f>'BUREAU VOTE'!O250</f>
        <v>44</v>
      </c>
      <c r="N125" s="150">
        <f>'BUREAU VOTE'!P250</f>
        <v>0.18803418803418803</v>
      </c>
    </row>
    <row r="126" spans="1:14" s="222" customFormat="1" ht="15" x14ac:dyDescent="0.2">
      <c r="A126" s="138" t="str">
        <f>'BUREAU VOTE'!C256</f>
        <v>TATAKOTO</v>
      </c>
      <c r="B126" s="141"/>
      <c r="C126" s="141">
        <f>'BUREAU VOTE'!E256</f>
        <v>205</v>
      </c>
      <c r="D126" s="141">
        <f>'BUREAU VOTE'!F256</f>
        <v>67</v>
      </c>
      <c r="E126" s="141">
        <f>'BUREAU VOTE'!G256</f>
        <v>138</v>
      </c>
      <c r="F126" s="143">
        <f>'BUREAU VOTE'!H256</f>
        <v>0.67317073170731712</v>
      </c>
      <c r="G126" s="141">
        <f>'BUREAU VOTE'!I256</f>
        <v>4</v>
      </c>
      <c r="H126" s="143">
        <f>'BUREAU VOTE'!J256</f>
        <v>1.9512195121951219E-2</v>
      </c>
      <c r="I126" s="141">
        <f>'BUREAU VOTE'!K256</f>
        <v>3</v>
      </c>
      <c r="J126" s="141">
        <f>'BUREAU VOTE'!L256</f>
        <v>131</v>
      </c>
      <c r="K126" s="138">
        <f>'BUREAU VOTE'!M256</f>
        <v>71</v>
      </c>
      <c r="L126" s="151">
        <f>'BUREAU VOTE'!N256</f>
        <v>0.5419847328244275</v>
      </c>
      <c r="M126" s="138">
        <f>'BUREAU VOTE'!O256</f>
        <v>60</v>
      </c>
      <c r="N126" s="151">
        <f>'BUREAU VOTE'!P256</f>
        <v>0.4580152671755725</v>
      </c>
    </row>
    <row r="127" spans="1:14" ht="15" x14ac:dyDescent="0.2">
      <c r="A127" s="132" t="str">
        <f>'[1]Bureau de vote'!C257</f>
        <v>Tatakoto</v>
      </c>
      <c r="B127" s="134">
        <f>'[1]Bureau de vote'!D257</f>
        <v>1</v>
      </c>
      <c r="C127" s="134">
        <f>'[1]Bureau de vote'!E257</f>
        <v>205</v>
      </c>
      <c r="D127" s="134">
        <f>'[1]Bureau de vote'!F257</f>
        <v>88</v>
      </c>
      <c r="E127" s="134">
        <f>'[1]Bureau de vote'!G257</f>
        <v>117</v>
      </c>
      <c r="F127" s="135">
        <f>'[1]Bureau de vote'!H257</f>
        <v>57.07</v>
      </c>
      <c r="G127" s="134">
        <f>'[1]Bureau de vote'!I257</f>
        <v>1</v>
      </c>
      <c r="H127" s="135">
        <f>'[1]Bureau de vote'!J257</f>
        <v>0</v>
      </c>
      <c r="I127" s="134">
        <f>'[1]Bureau de vote'!K257</f>
        <v>1</v>
      </c>
      <c r="J127" s="134">
        <f>'[1]Bureau de vote'!L257</f>
        <v>115</v>
      </c>
      <c r="K127" s="132">
        <f>'[1]Bureau de vote'!M257</f>
        <v>2</v>
      </c>
      <c r="L127" s="150">
        <f>'[1]Bureau de vote'!N257</f>
        <v>0</v>
      </c>
      <c r="M127" s="132">
        <f>'[1]Bureau de vote'!O257</f>
        <v>86</v>
      </c>
      <c r="N127" s="150">
        <f>'[1]Bureau de vote'!P257</f>
        <v>0</v>
      </c>
    </row>
    <row r="128" spans="1:14" s="222" customFormat="1" ht="15" x14ac:dyDescent="0.2">
      <c r="A128" s="138" t="str">
        <f>'BUREAU VOTE'!C273</f>
        <v>TUREIA</v>
      </c>
      <c r="B128" s="141"/>
      <c r="C128" s="141">
        <f>'BUREAU VOTE'!E273</f>
        <v>237</v>
      </c>
      <c r="D128" s="141">
        <f>'BUREAU VOTE'!F273</f>
        <v>125</v>
      </c>
      <c r="E128" s="141">
        <f>'BUREAU VOTE'!G273</f>
        <v>112</v>
      </c>
      <c r="F128" s="143">
        <f>'BUREAU VOTE'!H273</f>
        <v>0.47257383966244726</v>
      </c>
      <c r="G128" s="141">
        <f>'BUREAU VOTE'!I273</f>
        <v>0</v>
      </c>
      <c r="H128" s="143">
        <f>'BUREAU VOTE'!J273</f>
        <v>0</v>
      </c>
      <c r="I128" s="141">
        <f>'BUREAU VOTE'!K273</f>
        <v>2</v>
      </c>
      <c r="J128" s="141">
        <f>'BUREAU VOTE'!L273</f>
        <v>110</v>
      </c>
      <c r="K128" s="138">
        <f>'BUREAU VOTE'!M273</f>
        <v>73</v>
      </c>
      <c r="L128" s="151">
        <f>'BUREAU VOTE'!N273</f>
        <v>0.66363636363636369</v>
      </c>
      <c r="M128" s="138">
        <f>'BUREAU VOTE'!O273</f>
        <v>37</v>
      </c>
      <c r="N128" s="151">
        <f>'BUREAU VOTE'!P273</f>
        <v>0.33636363636363636</v>
      </c>
    </row>
    <row r="129" spans="1:14" ht="15" x14ac:dyDescent="0.2">
      <c r="A129" s="132" t="str">
        <f>'BUREAU VOTE'!C274</f>
        <v>Tureia</v>
      </c>
      <c r="B129" s="134">
        <f>'BUREAU VOTE'!D274</f>
        <v>1</v>
      </c>
      <c r="C129" s="134">
        <f>'BUREAU VOTE'!E274</f>
        <v>237</v>
      </c>
      <c r="D129" s="134">
        <f>'BUREAU VOTE'!F274</f>
        <v>125</v>
      </c>
      <c r="E129" s="134">
        <f>'BUREAU VOTE'!G274</f>
        <v>112</v>
      </c>
      <c r="F129" s="135">
        <f>'BUREAU VOTE'!H274</f>
        <v>0.47257383966244726</v>
      </c>
      <c r="G129" s="134">
        <f>'BUREAU VOTE'!I274</f>
        <v>0</v>
      </c>
      <c r="H129" s="135">
        <f>'BUREAU VOTE'!J274</f>
        <v>0</v>
      </c>
      <c r="I129" s="134">
        <f>'BUREAU VOTE'!K274</f>
        <v>2</v>
      </c>
      <c r="J129" s="134">
        <f>'BUREAU VOTE'!L274</f>
        <v>110</v>
      </c>
      <c r="K129" s="132">
        <f>'BUREAU VOTE'!M274</f>
        <v>73</v>
      </c>
      <c r="L129" s="150">
        <f>'BUREAU VOTE'!N274</f>
        <v>0.66363636363636369</v>
      </c>
      <c r="M129" s="132">
        <f>'BUREAU VOTE'!O274</f>
        <v>37</v>
      </c>
      <c r="N129" s="150">
        <f>'BUREAU VOTE'!P274</f>
        <v>0.33636363636363636</v>
      </c>
    </row>
    <row r="130" spans="1:14" s="222" customFormat="1" ht="15" x14ac:dyDescent="0.2">
      <c r="A130" s="138" t="str">
        <f>'BUREAU VOTE'!C275</f>
        <v>UA HUKA</v>
      </c>
      <c r="B130" s="141"/>
      <c r="C130" s="141">
        <f>'BUREAU VOTE'!E275</f>
        <v>525</v>
      </c>
      <c r="D130" s="141">
        <f>'BUREAU VOTE'!F275</f>
        <v>164</v>
      </c>
      <c r="E130" s="141">
        <f>'BUREAU VOTE'!G275</f>
        <v>361</v>
      </c>
      <c r="F130" s="143">
        <f>'BUREAU VOTE'!H275</f>
        <v>0.68761904761904757</v>
      </c>
      <c r="G130" s="141">
        <f>'BUREAU VOTE'!I275</f>
        <v>0</v>
      </c>
      <c r="H130" s="143">
        <f>'BUREAU VOTE'!J275</f>
        <v>0</v>
      </c>
      <c r="I130" s="141">
        <f>'BUREAU VOTE'!K275</f>
        <v>6</v>
      </c>
      <c r="J130" s="141">
        <f>'BUREAU VOTE'!L275</f>
        <v>355</v>
      </c>
      <c r="K130" s="138">
        <f>'BUREAU VOTE'!M275</f>
        <v>272</v>
      </c>
      <c r="L130" s="151">
        <f>'BUREAU VOTE'!N275</f>
        <v>0.76619718309859153</v>
      </c>
      <c r="M130" s="138">
        <f>'BUREAU VOTE'!O275</f>
        <v>83</v>
      </c>
      <c r="N130" s="151">
        <f>'BUREAU VOTE'!P275</f>
        <v>0.23380281690140844</v>
      </c>
    </row>
    <row r="131" spans="1:14" ht="15" x14ac:dyDescent="0.2">
      <c r="A131" s="132" t="str">
        <f>'BUREAU VOTE'!C276</f>
        <v>Hane</v>
      </c>
      <c r="B131" s="134">
        <f>'BUREAU VOTE'!D276</f>
        <v>1</v>
      </c>
      <c r="C131" s="134">
        <f>'BUREAU VOTE'!E276</f>
        <v>264</v>
      </c>
      <c r="D131" s="134">
        <f>'BUREAU VOTE'!F276</f>
        <v>93</v>
      </c>
      <c r="E131" s="134">
        <f>'BUREAU VOTE'!G276</f>
        <v>171</v>
      </c>
      <c r="F131" s="135">
        <f>'BUREAU VOTE'!H276</f>
        <v>0.64772727272727271</v>
      </c>
      <c r="G131" s="134">
        <f>'BUREAU VOTE'!I276</f>
        <v>0</v>
      </c>
      <c r="H131" s="135">
        <f>'BUREAU VOTE'!J276</f>
        <v>0</v>
      </c>
      <c r="I131" s="134">
        <f>'BUREAU VOTE'!K276</f>
        <v>4</v>
      </c>
      <c r="J131" s="134">
        <f>'BUREAU VOTE'!L276</f>
        <v>167</v>
      </c>
      <c r="K131" s="132">
        <f>'BUREAU VOTE'!M276</f>
        <v>119</v>
      </c>
      <c r="L131" s="150">
        <f>'BUREAU VOTE'!N276</f>
        <v>0.71257485029940115</v>
      </c>
      <c r="M131" s="132">
        <f>'BUREAU VOTE'!O276</f>
        <v>48</v>
      </c>
      <c r="N131" s="150">
        <f>'BUREAU VOTE'!P276</f>
        <v>0.28742514970059879</v>
      </c>
    </row>
    <row r="132" spans="1:14" ht="15" x14ac:dyDescent="0.2">
      <c r="A132" s="132" t="str">
        <f>'BUREAU VOTE'!C277</f>
        <v>Vaipaee</v>
      </c>
      <c r="B132" s="134">
        <f>'BUREAU VOTE'!D277</f>
        <v>2</v>
      </c>
      <c r="C132" s="134">
        <f>'BUREAU VOTE'!E277</f>
        <v>261</v>
      </c>
      <c r="D132" s="134">
        <f>'BUREAU VOTE'!F277</f>
        <v>71</v>
      </c>
      <c r="E132" s="134">
        <f>'BUREAU VOTE'!G277</f>
        <v>190</v>
      </c>
      <c r="F132" s="135">
        <f>'BUREAU VOTE'!H277</f>
        <v>0.72796934865900387</v>
      </c>
      <c r="G132" s="134">
        <f>'BUREAU VOTE'!I277</f>
        <v>0</v>
      </c>
      <c r="H132" s="135">
        <f>'BUREAU VOTE'!J277</f>
        <v>0</v>
      </c>
      <c r="I132" s="134">
        <f>'BUREAU VOTE'!K277</f>
        <v>2</v>
      </c>
      <c r="J132" s="134">
        <f>'BUREAU VOTE'!L277</f>
        <v>188</v>
      </c>
      <c r="K132" s="132">
        <f>'BUREAU VOTE'!M277</f>
        <v>153</v>
      </c>
      <c r="L132" s="150">
        <f>'BUREAU VOTE'!N277</f>
        <v>0.81382978723404253</v>
      </c>
      <c r="M132" s="132">
        <f>'BUREAU VOTE'!O277</f>
        <v>35</v>
      </c>
      <c r="N132" s="150">
        <f>'BUREAU VOTE'!P277</f>
        <v>0.18617021276595744</v>
      </c>
    </row>
    <row r="133" spans="1:14" s="222" customFormat="1" ht="15" x14ac:dyDescent="0.2">
      <c r="A133" s="138" t="str">
        <f>'BUREAU VOTE'!C278</f>
        <v>UA POU</v>
      </c>
      <c r="B133" s="141"/>
      <c r="C133" s="141">
        <f>'BUREAU VOTE'!E278</f>
        <v>1565</v>
      </c>
      <c r="D133" s="141">
        <f>'BUREAU VOTE'!F278</f>
        <v>660</v>
      </c>
      <c r="E133" s="141">
        <f>'BUREAU VOTE'!G278</f>
        <v>905</v>
      </c>
      <c r="F133" s="143">
        <f>'BUREAU VOTE'!H278</f>
        <v>0.57827476038338654</v>
      </c>
      <c r="G133" s="141">
        <f>'BUREAU VOTE'!I278</f>
        <v>11</v>
      </c>
      <c r="H133" s="143">
        <f>'BUREAU VOTE'!J278</f>
        <v>7.028753993610224E-3</v>
      </c>
      <c r="I133" s="141">
        <f>'BUREAU VOTE'!K278</f>
        <v>14</v>
      </c>
      <c r="J133" s="141">
        <f>'BUREAU VOTE'!L278</f>
        <v>880</v>
      </c>
      <c r="K133" s="138">
        <f>'BUREAU VOTE'!M278</f>
        <v>416</v>
      </c>
      <c r="L133" s="151">
        <f>'BUREAU VOTE'!N278</f>
        <v>0.47272727272727272</v>
      </c>
      <c r="M133" s="138">
        <f>'BUREAU VOTE'!O278</f>
        <v>464</v>
      </c>
      <c r="N133" s="151">
        <f>'BUREAU VOTE'!P278</f>
        <v>0.52727272727272723</v>
      </c>
    </row>
    <row r="134" spans="1:14" ht="15" x14ac:dyDescent="0.2">
      <c r="A134" s="132" t="str">
        <f>'BUREAU VOTE'!C279</f>
        <v>Hakahau</v>
      </c>
      <c r="B134" s="134">
        <f>'BUREAU VOTE'!D279</f>
        <v>1</v>
      </c>
      <c r="C134" s="134">
        <f>'BUREAU VOTE'!E279</f>
        <v>956</v>
      </c>
      <c r="D134" s="134">
        <f>'BUREAU VOTE'!F279</f>
        <v>393</v>
      </c>
      <c r="E134" s="134">
        <f>'BUREAU VOTE'!G279</f>
        <v>563</v>
      </c>
      <c r="F134" s="135">
        <f>'BUREAU VOTE'!H279</f>
        <v>0.58891213389121344</v>
      </c>
      <c r="G134" s="134">
        <f>'BUREAU VOTE'!I279</f>
        <v>11</v>
      </c>
      <c r="H134" s="135">
        <f>'BUREAU VOTE'!J279</f>
        <v>1.1506276150627616E-2</v>
      </c>
      <c r="I134" s="134">
        <f>'BUREAU VOTE'!K279</f>
        <v>9</v>
      </c>
      <c r="J134" s="134">
        <f>'BUREAU VOTE'!L279</f>
        <v>543</v>
      </c>
      <c r="K134" s="132">
        <f>'BUREAU VOTE'!M279</f>
        <v>257</v>
      </c>
      <c r="L134" s="150">
        <f>'BUREAU VOTE'!N279</f>
        <v>0.47329650092081033</v>
      </c>
      <c r="M134" s="132">
        <f>'BUREAU VOTE'!O279</f>
        <v>286</v>
      </c>
      <c r="N134" s="150">
        <f>'BUREAU VOTE'!P279</f>
        <v>0.52670349907918967</v>
      </c>
    </row>
    <row r="135" spans="1:14" ht="15" x14ac:dyDescent="0.2">
      <c r="A135" s="132" t="str">
        <f>'BUREAU VOTE'!C280</f>
        <v>Hakahetau</v>
      </c>
      <c r="B135" s="134">
        <f>'BUREAU VOTE'!D280</f>
        <v>2</v>
      </c>
      <c r="C135" s="134">
        <f>'BUREAU VOTE'!E280</f>
        <v>147</v>
      </c>
      <c r="D135" s="134">
        <f>'BUREAU VOTE'!F280</f>
        <v>80</v>
      </c>
      <c r="E135" s="134">
        <f>'BUREAU VOTE'!G280</f>
        <v>67</v>
      </c>
      <c r="F135" s="135">
        <f>'BUREAU VOTE'!H280</f>
        <v>0.45578231292517007</v>
      </c>
      <c r="G135" s="134">
        <f>'BUREAU VOTE'!I280</f>
        <v>0</v>
      </c>
      <c r="H135" s="135">
        <f>'BUREAU VOTE'!J280</f>
        <v>0</v>
      </c>
      <c r="I135" s="134">
        <f>'BUREAU VOTE'!K280</f>
        <v>4</v>
      </c>
      <c r="J135" s="134">
        <f>'BUREAU VOTE'!L280</f>
        <v>63</v>
      </c>
      <c r="K135" s="132">
        <f>'BUREAU VOTE'!M280</f>
        <v>34</v>
      </c>
      <c r="L135" s="150">
        <f>'BUREAU VOTE'!N280</f>
        <v>0.53968253968253965</v>
      </c>
      <c r="M135" s="132">
        <f>'BUREAU VOTE'!O280</f>
        <v>29</v>
      </c>
      <c r="N135" s="150">
        <f>'BUREAU VOTE'!P280</f>
        <v>0.46031746031746029</v>
      </c>
    </row>
    <row r="136" spans="1:14" ht="15" x14ac:dyDescent="0.2">
      <c r="A136" s="132" t="str">
        <f>'BUREAU VOTE'!C281</f>
        <v>Hahakuti</v>
      </c>
      <c r="B136" s="134">
        <f>'BUREAU VOTE'!D281</f>
        <v>3</v>
      </c>
      <c r="C136" s="134">
        <f>'BUREAU VOTE'!E281</f>
        <v>132</v>
      </c>
      <c r="D136" s="134">
        <f>'BUREAU VOTE'!F281</f>
        <v>63</v>
      </c>
      <c r="E136" s="134">
        <f>'BUREAU VOTE'!G281</f>
        <v>69</v>
      </c>
      <c r="F136" s="135">
        <f>'BUREAU VOTE'!H281</f>
        <v>0.52272727272727271</v>
      </c>
      <c r="G136" s="134">
        <f>'BUREAU VOTE'!I281</f>
        <v>0</v>
      </c>
      <c r="H136" s="135">
        <f>'BUREAU VOTE'!J281</f>
        <v>0</v>
      </c>
      <c r="I136" s="134">
        <f>'BUREAU VOTE'!K281</f>
        <v>0</v>
      </c>
      <c r="J136" s="134">
        <f>'BUREAU VOTE'!L281</f>
        <v>69</v>
      </c>
      <c r="K136" s="132">
        <f>'BUREAU VOTE'!M281</f>
        <v>25</v>
      </c>
      <c r="L136" s="150">
        <f>'BUREAU VOTE'!N281</f>
        <v>0.36231884057971014</v>
      </c>
      <c r="M136" s="132">
        <f>'BUREAU VOTE'!O281</f>
        <v>44</v>
      </c>
      <c r="N136" s="150">
        <f>'BUREAU VOTE'!P281</f>
        <v>0.6376811594202898</v>
      </c>
    </row>
    <row r="137" spans="1:14" ht="15" x14ac:dyDescent="0.2">
      <c r="A137" s="132" t="str">
        <f>'BUREAU VOTE'!C282</f>
        <v>Hakamaii</v>
      </c>
      <c r="B137" s="134">
        <f>'BUREAU VOTE'!D282</f>
        <v>4</v>
      </c>
      <c r="C137" s="134">
        <f>'BUREAU VOTE'!E282</f>
        <v>132</v>
      </c>
      <c r="D137" s="134">
        <f>'BUREAU VOTE'!F282</f>
        <v>51</v>
      </c>
      <c r="E137" s="134">
        <f>'BUREAU VOTE'!G282</f>
        <v>81</v>
      </c>
      <c r="F137" s="135">
        <f>'BUREAU VOTE'!H282</f>
        <v>0.61363636363636365</v>
      </c>
      <c r="G137" s="134">
        <f>'BUREAU VOTE'!I282</f>
        <v>0</v>
      </c>
      <c r="H137" s="135">
        <f>'BUREAU VOTE'!J282</f>
        <v>0</v>
      </c>
      <c r="I137" s="134">
        <f>'BUREAU VOTE'!K282</f>
        <v>1</v>
      </c>
      <c r="J137" s="134">
        <f>'BUREAU VOTE'!L282</f>
        <v>80</v>
      </c>
      <c r="K137" s="132">
        <f>'BUREAU VOTE'!M282</f>
        <v>23</v>
      </c>
      <c r="L137" s="150">
        <f>'BUREAU VOTE'!N282</f>
        <v>0.28749999999999998</v>
      </c>
      <c r="M137" s="132">
        <f>'BUREAU VOTE'!O282</f>
        <v>57</v>
      </c>
      <c r="N137" s="150">
        <f>'BUREAU VOTE'!P282</f>
        <v>0.71250000000000002</v>
      </c>
    </row>
    <row r="138" spans="1:14" ht="15" x14ac:dyDescent="0.2">
      <c r="A138" s="132" t="str">
        <f>'BUREAU VOTE'!C283</f>
        <v>Hakatao</v>
      </c>
      <c r="B138" s="134">
        <f>'BUREAU VOTE'!D283</f>
        <v>5</v>
      </c>
      <c r="C138" s="134">
        <f>'BUREAU VOTE'!E283</f>
        <v>128</v>
      </c>
      <c r="D138" s="134">
        <f>'BUREAU VOTE'!F283</f>
        <v>47</v>
      </c>
      <c r="E138" s="134">
        <f>'BUREAU VOTE'!G283</f>
        <v>81</v>
      </c>
      <c r="F138" s="135">
        <f>'BUREAU VOTE'!H283</f>
        <v>0.6328125</v>
      </c>
      <c r="G138" s="134">
        <f>'BUREAU VOTE'!I283</f>
        <v>0</v>
      </c>
      <c r="H138" s="135">
        <f>'BUREAU VOTE'!J283</f>
        <v>0</v>
      </c>
      <c r="I138" s="134">
        <f>'BUREAU VOTE'!K283</f>
        <v>0</v>
      </c>
      <c r="J138" s="134">
        <f>'BUREAU VOTE'!L283</f>
        <v>81</v>
      </c>
      <c r="K138" s="132">
        <f>'BUREAU VOTE'!M283</f>
        <v>54</v>
      </c>
      <c r="L138" s="150">
        <f>'BUREAU VOTE'!N283</f>
        <v>0.66666666666666663</v>
      </c>
      <c r="M138" s="132">
        <f>'BUREAU VOTE'!O283</f>
        <v>27</v>
      </c>
      <c r="N138" s="150">
        <f>'BUREAU VOTE'!P283</f>
        <v>0.33333333333333331</v>
      </c>
    </row>
    <row r="139" spans="1:14" ht="16" thickBot="1" x14ac:dyDescent="0.25">
      <c r="A139" s="146" t="str">
        <f>'BUREAU VOTE'!C284</f>
        <v>Hohoi</v>
      </c>
      <c r="B139" s="148">
        <f>'BUREAU VOTE'!D284</f>
        <v>6</v>
      </c>
      <c r="C139" s="148">
        <f>'BUREAU VOTE'!E284</f>
        <v>70</v>
      </c>
      <c r="D139" s="148">
        <f>'BUREAU VOTE'!F284</f>
        <v>26</v>
      </c>
      <c r="E139" s="148">
        <f>'BUREAU VOTE'!G284</f>
        <v>44</v>
      </c>
      <c r="F139" s="238">
        <f>'BUREAU VOTE'!H284</f>
        <v>0.62857142857142856</v>
      </c>
      <c r="G139" s="148">
        <f>'BUREAU VOTE'!I284</f>
        <v>0</v>
      </c>
      <c r="H139" s="238">
        <f>'BUREAU VOTE'!J284</f>
        <v>0</v>
      </c>
      <c r="I139" s="148">
        <f>'BUREAU VOTE'!K284</f>
        <v>0</v>
      </c>
      <c r="J139" s="148">
        <f>'BUREAU VOTE'!L284</f>
        <v>44</v>
      </c>
      <c r="K139" s="146">
        <f>'BUREAU VOTE'!M284</f>
        <v>23</v>
      </c>
      <c r="L139" s="167">
        <f>'BUREAU VOTE'!N284</f>
        <v>0.52272727272727271</v>
      </c>
      <c r="M139" s="146">
        <f>'BUREAU VOTE'!O284</f>
        <v>21</v>
      </c>
      <c r="N139" s="167">
        <f>'BUREAU VOTE'!P284</f>
        <v>0.47727272727272729</v>
      </c>
    </row>
    <row r="141" spans="1:14" ht="14" thickBot="1" x14ac:dyDescent="0.2"/>
    <row r="142" spans="1:14" x14ac:dyDescent="0.15">
      <c r="A142" s="80"/>
      <c r="B142" s="80"/>
      <c r="C142" s="80"/>
      <c r="D142" s="80"/>
      <c r="E142" s="80"/>
      <c r="F142" s="80"/>
      <c r="G142" s="80"/>
      <c r="H142" s="80"/>
      <c r="I142" s="80"/>
      <c r="J142" s="80"/>
      <c r="K142" s="223" t="str">
        <f>K148</f>
        <v>Emmanuel</v>
      </c>
      <c r="L142" s="224" t="str">
        <f t="shared" ref="L142:N142" si="0">L148</f>
        <v>MACRON</v>
      </c>
      <c r="M142" s="223" t="str">
        <f t="shared" si="0"/>
        <v>Marine</v>
      </c>
      <c r="N142" s="224" t="str">
        <f t="shared" si="0"/>
        <v>LE PEN</v>
      </c>
    </row>
    <row r="143" spans="1:14" s="198" customFormat="1" ht="29" thickBot="1" x14ac:dyDescent="0.25">
      <c r="A143" s="211" t="s">
        <v>333</v>
      </c>
      <c r="B143" s="212" t="s">
        <v>334</v>
      </c>
      <c r="C143" s="211" t="s">
        <v>7</v>
      </c>
      <c r="D143" s="211" t="s">
        <v>8</v>
      </c>
      <c r="E143" s="211" t="s">
        <v>10</v>
      </c>
      <c r="F143" s="211" t="s">
        <v>335</v>
      </c>
      <c r="G143" s="211" t="str">
        <f>'[1]Archipel - IDV'!G141</f>
        <v>Blancs</v>
      </c>
      <c r="H143" s="211" t="str">
        <f>'[1]Archipel - IDV'!H141</f>
        <v>% Blancs</v>
      </c>
      <c r="I143" s="211" t="str">
        <f>'[1]Archipel - IDV'!I141</f>
        <v>Nuls</v>
      </c>
      <c r="J143" s="211" t="s">
        <v>18</v>
      </c>
      <c r="K143" s="213" t="s">
        <v>25</v>
      </c>
      <c r="L143" s="214" t="s">
        <v>27</v>
      </c>
      <c r="M143" s="213" t="s">
        <v>25</v>
      </c>
      <c r="N143" s="214" t="s">
        <v>27</v>
      </c>
    </row>
    <row r="144" spans="1:14" s="199" customFormat="1" ht="21" customHeight="1" thickBot="1" x14ac:dyDescent="0.2">
      <c r="A144" s="215" t="s">
        <v>336</v>
      </c>
      <c r="B144" s="227">
        <f>COUNTA(B5:B139)</f>
        <v>108</v>
      </c>
      <c r="C144" s="216">
        <f>SUM(C5,C8,C15,C19,C25,C28,C31,C33,C37,C40,C47,C53,C56,C67,C70,C76,C80,C96,C107,C109,C115,C118,C123,C126,C128,C130,C133)</f>
        <v>72524</v>
      </c>
      <c r="D144" s="216">
        <f>SUM(D5,D8,D15,D19,D25,D28,D31,D33,D37,D40,D47,D53,D56,D67,D70,D76,D80,D96,D107,D109,D115,D118,D123,D126,D128,D130,D133)</f>
        <v>36662</v>
      </c>
      <c r="E144" s="216">
        <f>SUM(E5,E8,E15,E19,E25,E28,E31,E33,E37,E40,E47,E53,E56,E67,E70,E76,E80,E96,E107,E109,E115,E118,E123,E126,E128,E130,E133)</f>
        <v>35862</v>
      </c>
      <c r="F144" s="217">
        <f>E144/C144</f>
        <v>0.49448458441343557</v>
      </c>
      <c r="G144" s="218">
        <f>SUM(G5,G8,G15,G19,G25,G28,G31,G33,G37,G40,G47,G53,G56,G67,G70,G76,G80,G96,G107,G109,G115,G118,G123,G126,G128,G130,G133)</f>
        <v>1230</v>
      </c>
      <c r="H144" s="219">
        <f>G144/C144</f>
        <v>1.6959902928685676E-2</v>
      </c>
      <c r="I144" s="216">
        <f>SUM(I5,I8,I15,I19,I25,I28,I31,I33,I37,I40,I47,I53,I56,I67,I70,I76,I80,I96,I107,I109,I115,I118,I123,I126,I128,I130,I133)</f>
        <v>906</v>
      </c>
      <c r="J144" s="216">
        <f>SUM(J5,J8,J15,J19,J25,J28,J31,J33,J37,J40,J47,J53,J56,J67,J70,J76,J80,J96,J107,J109,J115,J118,J123,J126,J128,J130,J133)</f>
        <v>33726</v>
      </c>
      <c r="K144" s="215">
        <f>SUM(K5,K8,K15,K19,K25,K28,K31,K33,K37,K40,K47,K53,K56,K67,K70,K76,K80,K96,K107,K109,K115,K118,K123,K126,K128,K130,K133)</f>
        <v>19274</v>
      </c>
      <c r="L144" s="217">
        <f>K144/$J144</f>
        <v>0.57148787285773583</v>
      </c>
      <c r="M144" s="215">
        <f>SUM(M5,M8,M15,M19,M25,M28,M31,M33,M37,M40,M47,M53,M56,M67,M70,M76,M80,M96,M107,M109,M115,M118,M123,M126,M128,M130,M133)</f>
        <v>14452</v>
      </c>
      <c r="N144" s="220">
        <f>M144/$J144</f>
        <v>0.42851212714226411</v>
      </c>
    </row>
    <row r="146" spans="1:14" ht="14" thickBot="1" x14ac:dyDescent="0.2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</row>
    <row r="147" spans="1:14" ht="14" thickBot="1" x14ac:dyDescent="0.2"/>
    <row r="148" spans="1:14" s="200" customFormat="1" x14ac:dyDescent="0.15">
      <c r="K148" s="201" t="str">
        <f>K3</f>
        <v>Emmanuel</v>
      </c>
      <c r="L148" s="192" t="str">
        <f t="shared" ref="L148:N148" si="1">L3</f>
        <v>MACRON</v>
      </c>
      <c r="M148" s="201" t="str">
        <f t="shared" si="1"/>
        <v>Marine</v>
      </c>
      <c r="N148" s="192" t="str">
        <f t="shared" si="1"/>
        <v>LE PEN</v>
      </c>
    </row>
    <row r="149" spans="1:14" s="205" customFormat="1" ht="29" thickBot="1" x14ac:dyDescent="0.25">
      <c r="A149" s="86" t="str">
        <f>'BUREAU VOTE'!C292</f>
        <v>TOTAL</v>
      </c>
      <c r="B149" s="86" t="str">
        <f>'BUREAU VOTE'!D292</f>
        <v>Nbr bureau de vote</v>
      </c>
      <c r="C149" s="86" t="str">
        <f>'BUREAU VOTE'!E292</f>
        <v>Inscrits</v>
      </c>
      <c r="D149" s="86" t="str">
        <f>'BUREAU VOTE'!F292</f>
        <v>Abst</v>
      </c>
      <c r="E149" s="86" t="str">
        <f>'BUREAU VOTE'!G292</f>
        <v>Votants</v>
      </c>
      <c r="F149" s="86" t="str">
        <f>'BUREAU VOTE'!H292</f>
        <v>% Particip.</v>
      </c>
      <c r="G149" s="86" t="str">
        <f>'BUREAU VOTE'!I292</f>
        <v>Blancs</v>
      </c>
      <c r="H149" s="86" t="str">
        <f>'BUREAU VOTE'!J292</f>
        <v>% Blancs</v>
      </c>
      <c r="I149" s="86" t="str">
        <f>'BUREAU VOTE'!K292</f>
        <v>Nuls</v>
      </c>
      <c r="J149" s="86" t="str">
        <f>'BUREAU VOTE'!L292</f>
        <v>Exprimés</v>
      </c>
      <c r="K149" s="203" t="str">
        <f>'BUREAU VOTE'!M292</f>
        <v>Voix</v>
      </c>
      <c r="L149" s="204" t="str">
        <f>'BUREAU VOTE'!N292</f>
        <v>% Voix/Exp</v>
      </c>
      <c r="M149" s="203" t="str">
        <f>'BUREAU VOTE'!O292</f>
        <v>Voix</v>
      </c>
      <c r="N149" s="204" t="str">
        <f>'BUREAU VOTE'!P292</f>
        <v>% Voix/Exp</v>
      </c>
    </row>
    <row r="150" spans="1:14" s="89" customFormat="1" ht="24" customHeight="1" thickBot="1" x14ac:dyDescent="0.2">
      <c r="A150" s="206" t="str">
        <f>'BUREAU VOTE'!C293</f>
        <v>POLYNÉSIE FRANÇAISE</v>
      </c>
      <c r="B150" s="207">
        <f>'BUREAU VOTE'!D293</f>
        <v>236</v>
      </c>
      <c r="C150" s="207">
        <f>'BUREAU VOTE'!E293</f>
        <v>203973</v>
      </c>
      <c r="D150" s="207">
        <f>'BUREAU VOTE'!F293</f>
        <v>108330</v>
      </c>
      <c r="E150" s="207">
        <f>'BUREAU VOTE'!G293</f>
        <v>95643</v>
      </c>
      <c r="F150" s="226">
        <f>'BUREAU VOTE'!H293</f>
        <v>0.46890029562736246</v>
      </c>
      <c r="G150" s="207">
        <f>'BUREAU VOTE'!I293</f>
        <v>3273</v>
      </c>
      <c r="H150" s="226">
        <f>'BUREAU VOTE'!J293</f>
        <v>1.6046241414304833E-2</v>
      </c>
      <c r="I150" s="207">
        <f>'BUREAU VOTE'!K293</f>
        <v>2673</v>
      </c>
      <c r="J150" s="207">
        <f>'BUREAU VOTE'!L293</f>
        <v>89697</v>
      </c>
      <c r="K150" s="206">
        <f>'BUREAU VOTE'!M293</f>
        <v>52378</v>
      </c>
      <c r="L150" s="225">
        <f>'BUREAU VOTE'!N293</f>
        <v>0.58394372164063457</v>
      </c>
      <c r="M150" s="206">
        <f>'BUREAU VOTE'!O293</f>
        <v>37319</v>
      </c>
      <c r="N150" s="225">
        <f>'BUREAU VOTE'!P293</f>
        <v>0.41605627835936543</v>
      </c>
    </row>
  </sheetData>
  <sheetProtection sheet="1" objects="1" scenarios="1"/>
  <pageMargins left="0.7" right="0.7" top="0.75" bottom="0.75" header="0.3" footer="0.3"/>
  <pageSetup paperSize="8" scale="7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3"/>
  <sheetViews>
    <sheetView workbookViewId="0">
      <selection activeCell="F2" sqref="F2"/>
    </sheetView>
  </sheetViews>
  <sheetFormatPr baseColWidth="10" defaultColWidth="9.1640625" defaultRowHeight="13" x14ac:dyDescent="0.15"/>
  <sheetData>
    <row r="1" spans="1:9" ht="18" x14ac:dyDescent="0.2">
      <c r="A1" s="66" t="s">
        <v>30</v>
      </c>
    </row>
    <row r="2" spans="1:9" ht="18" x14ac:dyDescent="0.2">
      <c r="A2" s="66" t="str">
        <f ca="1">"Résultat "&amp;IF(ARCHIPELS!J24=ARCHIPELS!K24,"provisoire ","partiel ")&amp;TEXT(ARCHIPELS!B3,"jj mmmm aaaa hh:mm")</f>
        <v>Résultat provisoire 07 mai 2017 07:57</v>
      </c>
      <c r="F2" s="67">
        <f>VLOOKUP($A$1,ARCHIPELS!$A$103:$L$107,12)</f>
        <v>1</v>
      </c>
      <c r="G2" s="251" t="s">
        <v>150</v>
      </c>
      <c r="H2" s="251"/>
      <c r="I2" s="68" t="str">
        <f>VLOOKUP($A$1,ARCHIPELS!$A$103:$L$107,10,)&amp;" bureaux saisis sur "&amp;VLOOKUP($A$1,ARCHIPELS!$A$103:$L$107,11,)</f>
        <v>108 bureaux saisis sur 108</v>
      </c>
    </row>
    <row r="3" spans="1:9" ht="16" x14ac:dyDescent="0.2">
      <c r="B3" s="70" t="s">
        <v>152</v>
      </c>
      <c r="C3" s="67">
        <f>VLOOKUP($A$1,ARCHIPELS!$A$103:$L$107,7,)</f>
        <v>0.49448458441343557</v>
      </c>
    </row>
  </sheetData>
  <sheetProtection sheet="1" objects="1" scenarios="1"/>
  <mergeCells count="1">
    <mergeCell ref="G2:H2"/>
  </mergeCells>
  <pageMargins left="0.78749999999999998" right="0.78749999999999998" top="1.0249999999999999" bottom="1.0249999999999999" header="0.78749999999999998" footer="0.78749999999999998"/>
  <pageSetup paperSize="9" scale="66" orientation="landscape" r:id="rId1"/>
  <headerFooter>
    <oddHeader>&amp;C&amp;A</oddHeader>
    <oddFooter>&amp;CPage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150"/>
  <sheetViews>
    <sheetView topLeftCell="A79" zoomScale="90" zoomScaleNormal="90" zoomScalePageLayoutView="90" workbookViewId="0">
      <selection activeCell="C95" sqref="C95"/>
    </sheetView>
  </sheetViews>
  <sheetFormatPr baseColWidth="10" defaultRowHeight="13" x14ac:dyDescent="0.15"/>
  <cols>
    <col min="1" max="1" width="19.5" customWidth="1"/>
    <col min="2" max="2" width="10.5" customWidth="1"/>
    <col min="8" max="9" width="11.5" customWidth="1"/>
    <col min="12" max="12" width="16.1640625" customWidth="1"/>
  </cols>
  <sheetData>
    <row r="1" spans="1:14" ht="20" x14ac:dyDescent="0.2">
      <c r="A1" s="189" t="str">
        <f>'BUREAU VOTE'!C1</f>
        <v xml:space="preserve">PRÉSIDENTIELLE 2nd tour </v>
      </c>
      <c r="C1" s="74" t="s">
        <v>337</v>
      </c>
    </row>
    <row r="2" spans="1:14" ht="14" thickBot="1" x14ac:dyDescent="0.2">
      <c r="A2" s="189" t="str">
        <f>'BUREAU VOTE'!C2</f>
        <v>samedi 6 mai 2017</v>
      </c>
    </row>
    <row r="3" spans="1:14" s="191" customFormat="1" x14ac:dyDescent="0.15">
      <c r="A3" s="239">
        <f ca="1">'BUREAU VOTE'!C3</f>
        <v>42862.331510069445</v>
      </c>
      <c r="K3" s="84" t="str">
        <f>'BUREAU VOTE'!M3</f>
        <v>Emmanuel</v>
      </c>
      <c r="L3" s="85" t="str">
        <f>'BUREAU VOTE'!N3</f>
        <v>MACRON</v>
      </c>
      <c r="M3" s="193" t="str">
        <f>'BUREAU VOTE'!O3</f>
        <v>Marine</v>
      </c>
      <c r="N3" s="85" t="str">
        <f>'BUREAU VOTE'!P3</f>
        <v>LE PEN</v>
      </c>
    </row>
    <row r="4" spans="1:14" s="197" customFormat="1" ht="29" thickBot="1" x14ac:dyDescent="0.2">
      <c r="A4" s="196" t="s">
        <v>175</v>
      </c>
      <c r="B4" s="103" t="s">
        <v>176</v>
      </c>
      <c r="C4" s="196" t="s">
        <v>7</v>
      </c>
      <c r="D4" s="196" t="s">
        <v>8</v>
      </c>
      <c r="E4" s="196" t="s">
        <v>10</v>
      </c>
      <c r="F4" s="196" t="s">
        <v>178</v>
      </c>
      <c r="G4" s="196" t="str">
        <f>'[1]Bureau de vote'!I4</f>
        <v>Blancs</v>
      </c>
      <c r="H4" s="196" t="str">
        <f>'[1]Bureau de vote'!J4</f>
        <v>% Blancs</v>
      </c>
      <c r="I4" s="196" t="str">
        <f>'[1]Bureau de vote'!K4</f>
        <v>Nuls</v>
      </c>
      <c r="J4" s="195" t="s">
        <v>18</v>
      </c>
      <c r="K4" s="194" t="str">
        <f>'[1]Bureau de vote'!O4</f>
        <v>Voix</v>
      </c>
      <c r="L4" s="195" t="str">
        <f>'[1]Bureau de vote'!P4</f>
        <v>% Voix/Exp</v>
      </c>
      <c r="M4" s="196" t="str">
        <f>'[1]Bureau de vote'!Q4</f>
        <v>Voix</v>
      </c>
      <c r="N4" s="195" t="str">
        <f>'[1]Bureau de vote'!R4</f>
        <v>% Voix/Exp</v>
      </c>
    </row>
    <row r="5" spans="1:14" s="246" customFormat="1" ht="15" x14ac:dyDescent="0.2">
      <c r="A5" s="125" t="str">
        <f>'BUREAU VOTE'!C61</f>
        <v>HITIAA O TE RA</v>
      </c>
      <c r="B5" s="128"/>
      <c r="C5" s="128">
        <f>'BUREAU VOTE'!E61</f>
        <v>7891</v>
      </c>
      <c r="D5" s="128">
        <f>'BUREAU VOTE'!F61</f>
        <v>4380</v>
      </c>
      <c r="E5" s="128">
        <f>'BUREAU VOTE'!G61</f>
        <v>3511</v>
      </c>
      <c r="F5" s="228">
        <f>'BUREAU VOTE'!H61</f>
        <v>0.44493727030794578</v>
      </c>
      <c r="G5" s="128">
        <f>'BUREAU VOTE'!I61</f>
        <v>79</v>
      </c>
      <c r="H5" s="228">
        <f>'BUREAU VOTE'!J61</f>
        <v>1.0011405398555316E-2</v>
      </c>
      <c r="I5" s="128">
        <f>'BUREAU VOTE'!K61</f>
        <v>79</v>
      </c>
      <c r="J5" s="128">
        <f>'BUREAU VOTE'!L61</f>
        <v>3353</v>
      </c>
      <c r="K5" s="125">
        <f>'BUREAU VOTE'!M61</f>
        <v>1949</v>
      </c>
      <c r="L5" s="229">
        <f>'BUREAU VOTE'!N61</f>
        <v>0.58127050402624514</v>
      </c>
      <c r="M5" s="128">
        <f>'BUREAU VOTE'!O61</f>
        <v>1404</v>
      </c>
      <c r="N5" s="229">
        <f>'BUREAU VOTE'!P61</f>
        <v>0.41872949597375486</v>
      </c>
    </row>
    <row r="6" spans="1:14" s="247" customFormat="1" ht="15" x14ac:dyDescent="0.2">
      <c r="A6" s="132" t="str">
        <f>'BUREAU VOTE'!C62</f>
        <v>Hitiaa 1</v>
      </c>
      <c r="B6" s="134">
        <f>'BUREAU VOTE'!D62</f>
        <v>1</v>
      </c>
      <c r="C6" s="134">
        <f>'BUREAU VOTE'!E62</f>
        <v>990</v>
      </c>
      <c r="D6" s="134">
        <f>'BUREAU VOTE'!F62</f>
        <v>577</v>
      </c>
      <c r="E6" s="134">
        <f>'BUREAU VOTE'!G62</f>
        <v>413</v>
      </c>
      <c r="F6" s="230">
        <f>'BUREAU VOTE'!H62</f>
        <v>0.41717171717171719</v>
      </c>
      <c r="G6" s="134">
        <f>'BUREAU VOTE'!I62</f>
        <v>0</v>
      </c>
      <c r="H6" s="230">
        <f>'BUREAU VOTE'!J62</f>
        <v>0</v>
      </c>
      <c r="I6" s="134">
        <f>'BUREAU VOTE'!K62</f>
        <v>13</v>
      </c>
      <c r="J6" s="134">
        <f>'BUREAU VOTE'!L62</f>
        <v>400</v>
      </c>
      <c r="K6" s="132">
        <f>'BUREAU VOTE'!M62</f>
        <v>226</v>
      </c>
      <c r="L6" s="231">
        <f>'BUREAU VOTE'!N62</f>
        <v>0.56499999999999995</v>
      </c>
      <c r="M6" s="134">
        <f>'BUREAU VOTE'!O62</f>
        <v>174</v>
      </c>
      <c r="N6" s="231">
        <f>'BUREAU VOTE'!P62</f>
        <v>0.435</v>
      </c>
    </row>
    <row r="7" spans="1:14" s="247" customFormat="1" ht="15" x14ac:dyDescent="0.2">
      <c r="A7" s="132" t="str">
        <f>'BUREAU VOTE'!C63</f>
        <v>Hitiaa 2</v>
      </c>
      <c r="B7" s="134">
        <f>'BUREAU VOTE'!D63</f>
        <v>2</v>
      </c>
      <c r="C7" s="134">
        <f>'BUREAU VOTE'!E63</f>
        <v>761</v>
      </c>
      <c r="D7" s="134">
        <f>'BUREAU VOTE'!F63</f>
        <v>450</v>
      </c>
      <c r="E7" s="134">
        <f>'BUREAU VOTE'!G63</f>
        <v>311</v>
      </c>
      <c r="F7" s="230">
        <f>'BUREAU VOTE'!H63</f>
        <v>0.40867279894875164</v>
      </c>
      <c r="G7" s="134">
        <f>'BUREAU VOTE'!I63</f>
        <v>0</v>
      </c>
      <c r="H7" s="230">
        <f>'BUREAU VOTE'!J63</f>
        <v>0</v>
      </c>
      <c r="I7" s="134">
        <f>'BUREAU VOTE'!K63</f>
        <v>11</v>
      </c>
      <c r="J7" s="134">
        <f>'BUREAU VOTE'!L63</f>
        <v>300</v>
      </c>
      <c r="K7" s="132">
        <f>'BUREAU VOTE'!M63</f>
        <v>180</v>
      </c>
      <c r="L7" s="231">
        <f>'BUREAU VOTE'!N63</f>
        <v>0.6</v>
      </c>
      <c r="M7" s="134">
        <f>'BUREAU VOTE'!O63</f>
        <v>120</v>
      </c>
      <c r="N7" s="231">
        <f>'BUREAU VOTE'!P63</f>
        <v>0.4</v>
      </c>
    </row>
    <row r="8" spans="1:14" s="249" customFormat="1" ht="15" x14ac:dyDescent="0.2">
      <c r="A8" s="132" t="str">
        <f>'BUREAU VOTE'!C64</f>
        <v>Mahaena</v>
      </c>
      <c r="B8" s="134">
        <f>'BUREAU VOTE'!D64</f>
        <v>3</v>
      </c>
      <c r="C8" s="134">
        <f>'BUREAU VOTE'!E64</f>
        <v>847</v>
      </c>
      <c r="D8" s="134">
        <f>'BUREAU VOTE'!F64</f>
        <v>380</v>
      </c>
      <c r="E8" s="134">
        <f>'BUREAU VOTE'!G64</f>
        <v>467</v>
      </c>
      <c r="F8" s="234">
        <f>'BUREAU VOTE'!H64</f>
        <v>0.55135773317591497</v>
      </c>
      <c r="G8" s="134">
        <f>'BUREAU VOTE'!I64</f>
        <v>11</v>
      </c>
      <c r="H8" s="234">
        <f>'BUREAU VOTE'!J64</f>
        <v>1.2987012987012988E-2</v>
      </c>
      <c r="I8" s="134">
        <f>'BUREAU VOTE'!K64</f>
        <v>5</v>
      </c>
      <c r="J8" s="134">
        <f>'BUREAU VOTE'!L64</f>
        <v>451</v>
      </c>
      <c r="K8" s="132">
        <f>'BUREAU VOTE'!M64</f>
        <v>255</v>
      </c>
      <c r="L8" s="248">
        <f>'BUREAU VOTE'!N64</f>
        <v>0.56541019955654104</v>
      </c>
      <c r="M8" s="134">
        <f>'BUREAU VOTE'!O64</f>
        <v>196</v>
      </c>
      <c r="N8" s="248">
        <f>'BUREAU VOTE'!P64</f>
        <v>0.43458980044345896</v>
      </c>
    </row>
    <row r="9" spans="1:14" s="247" customFormat="1" ht="15" x14ac:dyDescent="0.2">
      <c r="A9" s="132" t="str">
        <f>'BUREAU VOTE'!C65</f>
        <v>Papenoo 1</v>
      </c>
      <c r="B9" s="134">
        <f>'BUREAU VOTE'!D65</f>
        <v>4</v>
      </c>
      <c r="C9" s="134">
        <f>'BUREAU VOTE'!E65</f>
        <v>960</v>
      </c>
      <c r="D9" s="134">
        <f>'BUREAU VOTE'!F65</f>
        <v>523</v>
      </c>
      <c r="E9" s="134">
        <f>'BUREAU VOTE'!G65</f>
        <v>437</v>
      </c>
      <c r="F9" s="230">
        <f>'BUREAU VOTE'!H65</f>
        <v>0.45520833333333333</v>
      </c>
      <c r="G9" s="134">
        <f>'BUREAU VOTE'!I65</f>
        <v>10</v>
      </c>
      <c r="H9" s="230">
        <f>'BUREAU VOTE'!J65</f>
        <v>1.0416666666666666E-2</v>
      </c>
      <c r="I9" s="134">
        <f>'BUREAU VOTE'!K65</f>
        <v>10</v>
      </c>
      <c r="J9" s="134">
        <f>'BUREAU VOTE'!L65</f>
        <v>417</v>
      </c>
      <c r="K9" s="132">
        <f>'BUREAU VOTE'!M65</f>
        <v>230</v>
      </c>
      <c r="L9" s="231">
        <f>'BUREAU VOTE'!N65</f>
        <v>0.55155875299760193</v>
      </c>
      <c r="M9" s="134">
        <f>'BUREAU VOTE'!O65</f>
        <v>187</v>
      </c>
      <c r="N9" s="231">
        <f>'BUREAU VOTE'!P65</f>
        <v>0.44844124700239807</v>
      </c>
    </row>
    <row r="10" spans="1:14" s="247" customFormat="1" ht="15" x14ac:dyDescent="0.2">
      <c r="A10" s="132" t="str">
        <f>'BUREAU VOTE'!C66</f>
        <v>Papenoo 2</v>
      </c>
      <c r="B10" s="134">
        <f>'BUREAU VOTE'!D66</f>
        <v>5</v>
      </c>
      <c r="C10" s="134">
        <f>'BUREAU VOTE'!E66</f>
        <v>957</v>
      </c>
      <c r="D10" s="134">
        <f>'BUREAU VOTE'!F66</f>
        <v>488</v>
      </c>
      <c r="E10" s="134">
        <f>'BUREAU VOTE'!G66</f>
        <v>469</v>
      </c>
      <c r="F10" s="230">
        <f>'BUREAU VOTE'!H66</f>
        <v>0.49007314524555906</v>
      </c>
      <c r="G10" s="134">
        <f>'BUREAU VOTE'!I66</f>
        <v>22</v>
      </c>
      <c r="H10" s="230">
        <f>'BUREAU VOTE'!J66</f>
        <v>2.2988505747126436E-2</v>
      </c>
      <c r="I10" s="134">
        <f>'BUREAU VOTE'!K66</f>
        <v>11</v>
      </c>
      <c r="J10" s="134">
        <f>'BUREAU VOTE'!L66</f>
        <v>436</v>
      </c>
      <c r="K10" s="132">
        <f>'BUREAU VOTE'!M66</f>
        <v>271</v>
      </c>
      <c r="L10" s="231">
        <f>'BUREAU VOTE'!N66</f>
        <v>0.62155963302752293</v>
      </c>
      <c r="M10" s="134">
        <f>'BUREAU VOTE'!O66</f>
        <v>165</v>
      </c>
      <c r="N10" s="231">
        <f>'BUREAU VOTE'!P66</f>
        <v>0.37844036697247707</v>
      </c>
    </row>
    <row r="11" spans="1:14" s="247" customFormat="1" ht="15" x14ac:dyDescent="0.2">
      <c r="A11" s="132" t="str">
        <f>'BUREAU VOTE'!C67</f>
        <v>Papenoo 3</v>
      </c>
      <c r="B11" s="134">
        <f>'BUREAU VOTE'!D67</f>
        <v>6</v>
      </c>
      <c r="C11" s="134">
        <f>'BUREAU VOTE'!E67</f>
        <v>909</v>
      </c>
      <c r="D11" s="134">
        <f>'BUREAU VOTE'!F67</f>
        <v>490</v>
      </c>
      <c r="E11" s="134">
        <f>'BUREAU VOTE'!G67</f>
        <v>419</v>
      </c>
      <c r="F11" s="230">
        <f>'BUREAU VOTE'!H67</f>
        <v>0.46094609460946095</v>
      </c>
      <c r="G11" s="134">
        <f>'BUREAU VOTE'!I67</f>
        <v>8</v>
      </c>
      <c r="H11" s="230">
        <f>'BUREAU VOTE'!J67</f>
        <v>8.8008800880088004E-3</v>
      </c>
      <c r="I11" s="134">
        <f>'BUREAU VOTE'!K67</f>
        <v>9</v>
      </c>
      <c r="J11" s="134">
        <f>'BUREAU VOTE'!L67</f>
        <v>402</v>
      </c>
      <c r="K11" s="132">
        <f>'BUREAU VOTE'!M67</f>
        <v>265</v>
      </c>
      <c r="L11" s="231">
        <f>'BUREAU VOTE'!N67</f>
        <v>0.65920398009950254</v>
      </c>
      <c r="M11" s="134">
        <f>'BUREAU VOTE'!O67</f>
        <v>137</v>
      </c>
      <c r="N11" s="231">
        <f>'BUREAU VOTE'!P67</f>
        <v>0.34079601990049752</v>
      </c>
    </row>
    <row r="12" spans="1:14" s="247" customFormat="1" ht="15" x14ac:dyDescent="0.2">
      <c r="A12" s="132" t="str">
        <f>'BUREAU VOTE'!C68</f>
        <v>Tiarei 1</v>
      </c>
      <c r="B12" s="134">
        <f>'BUREAU VOTE'!D68</f>
        <v>7</v>
      </c>
      <c r="C12" s="134">
        <f>'BUREAU VOTE'!E68</f>
        <v>1237</v>
      </c>
      <c r="D12" s="134">
        <f>'BUREAU VOTE'!F68</f>
        <v>821</v>
      </c>
      <c r="E12" s="134">
        <f>'BUREAU VOTE'!G68</f>
        <v>416</v>
      </c>
      <c r="F12" s="230">
        <f>'BUREAU VOTE'!H68</f>
        <v>0.33629749393694425</v>
      </c>
      <c r="G12" s="134">
        <f>'BUREAU VOTE'!I68</f>
        <v>14</v>
      </c>
      <c r="H12" s="230">
        <f>'BUREAU VOTE'!J68</f>
        <v>1.131770412287793E-2</v>
      </c>
      <c r="I12" s="134">
        <f>'BUREAU VOTE'!K68</f>
        <v>10</v>
      </c>
      <c r="J12" s="134">
        <f>'BUREAU VOTE'!L68</f>
        <v>392</v>
      </c>
      <c r="K12" s="132">
        <f>'BUREAU VOTE'!M68</f>
        <v>246</v>
      </c>
      <c r="L12" s="231">
        <f>'BUREAU VOTE'!N68</f>
        <v>0.62755102040816324</v>
      </c>
      <c r="M12" s="134">
        <f>'BUREAU VOTE'!O68</f>
        <v>146</v>
      </c>
      <c r="N12" s="231">
        <f>'BUREAU VOTE'!P68</f>
        <v>0.37244897959183676</v>
      </c>
    </row>
    <row r="13" spans="1:14" s="247" customFormat="1" ht="15" x14ac:dyDescent="0.2">
      <c r="A13" s="132" t="str">
        <f>'BUREAU VOTE'!C69</f>
        <v>Tiarei 2</v>
      </c>
      <c r="B13" s="134">
        <f>'BUREAU VOTE'!D69</f>
        <v>8</v>
      </c>
      <c r="C13" s="134">
        <f>'BUREAU VOTE'!E69</f>
        <v>1230</v>
      </c>
      <c r="D13" s="134">
        <f>'BUREAU VOTE'!F69</f>
        <v>651</v>
      </c>
      <c r="E13" s="134">
        <f>'BUREAU VOTE'!G69</f>
        <v>579</v>
      </c>
      <c r="F13" s="230">
        <f>'BUREAU VOTE'!H69</f>
        <v>0.47073170731707314</v>
      </c>
      <c r="G13" s="134">
        <f>'BUREAU VOTE'!I69</f>
        <v>14</v>
      </c>
      <c r="H13" s="230">
        <f>'BUREAU VOTE'!J69</f>
        <v>1.1382113821138212E-2</v>
      </c>
      <c r="I13" s="134">
        <f>'BUREAU VOTE'!K69</f>
        <v>10</v>
      </c>
      <c r="J13" s="134">
        <f>'BUREAU VOTE'!L69</f>
        <v>555</v>
      </c>
      <c r="K13" s="132">
        <f>'BUREAU VOTE'!M69</f>
        <v>276</v>
      </c>
      <c r="L13" s="231">
        <f>'BUREAU VOTE'!N69</f>
        <v>0.49729729729729732</v>
      </c>
      <c r="M13" s="134">
        <f>'BUREAU VOTE'!O69</f>
        <v>279</v>
      </c>
      <c r="N13" s="231">
        <f>'BUREAU VOTE'!P69</f>
        <v>0.50270270270270268</v>
      </c>
    </row>
    <row r="14" spans="1:14" s="246" customFormat="1" ht="15" x14ac:dyDescent="0.2">
      <c r="A14" s="138" t="str">
        <f>'BUREAU VOTE'!C86</f>
        <v>MAHINA</v>
      </c>
      <c r="B14" s="141"/>
      <c r="C14" s="141">
        <f>'BUREAU VOTE'!E86</f>
        <v>11788</v>
      </c>
      <c r="D14" s="141">
        <f>'BUREAU VOTE'!F86</f>
        <v>6768</v>
      </c>
      <c r="E14" s="141">
        <f>'BUREAU VOTE'!G86</f>
        <v>5020</v>
      </c>
      <c r="F14" s="232">
        <f>'BUREAU VOTE'!H86</f>
        <v>0.42585680352901256</v>
      </c>
      <c r="G14" s="141">
        <f>'BUREAU VOTE'!I86</f>
        <v>228</v>
      </c>
      <c r="H14" s="232">
        <f>'BUREAU VOTE'!J86</f>
        <v>1.9341703427214117E-2</v>
      </c>
      <c r="I14" s="141">
        <f>'BUREAU VOTE'!K86</f>
        <v>110</v>
      </c>
      <c r="J14" s="141">
        <f>'BUREAU VOTE'!L86</f>
        <v>4682</v>
      </c>
      <c r="K14" s="138">
        <f>'BUREAU VOTE'!M86</f>
        <v>2856</v>
      </c>
      <c r="L14" s="233">
        <f>'BUREAU VOTE'!N86</f>
        <v>0.60999572832123028</v>
      </c>
      <c r="M14" s="141">
        <f>'BUREAU VOTE'!O86</f>
        <v>1826</v>
      </c>
      <c r="N14" s="233">
        <f>'BUREAU VOTE'!P86</f>
        <v>0.39000427167876978</v>
      </c>
    </row>
    <row r="15" spans="1:14" s="249" customFormat="1" ht="15" x14ac:dyDescent="0.2">
      <c r="A15" s="132" t="str">
        <f>'BUREAU VOTE'!C87</f>
        <v>Mahina</v>
      </c>
      <c r="B15" s="134">
        <f>'BUREAU VOTE'!D87</f>
        <v>1</v>
      </c>
      <c r="C15" s="134">
        <f>'BUREAU VOTE'!E87</f>
        <v>809</v>
      </c>
      <c r="D15" s="134">
        <f>'BUREAU VOTE'!F87</f>
        <v>430</v>
      </c>
      <c r="E15" s="134">
        <f>'BUREAU VOTE'!G87</f>
        <v>379</v>
      </c>
      <c r="F15" s="234">
        <f>'BUREAU VOTE'!H87</f>
        <v>0.46847960444993819</v>
      </c>
      <c r="G15" s="134">
        <f>'BUREAU VOTE'!I87</f>
        <v>28</v>
      </c>
      <c r="H15" s="234">
        <f>'BUREAU VOTE'!J87</f>
        <v>3.4610630407911E-2</v>
      </c>
      <c r="I15" s="134">
        <f>'BUREAU VOTE'!K87</f>
        <v>7</v>
      </c>
      <c r="J15" s="134">
        <f>'BUREAU VOTE'!L87</f>
        <v>344</v>
      </c>
      <c r="K15" s="132">
        <f>'BUREAU VOTE'!M87</f>
        <v>192</v>
      </c>
      <c r="L15" s="248">
        <f>'BUREAU VOTE'!N87</f>
        <v>0.55813953488372092</v>
      </c>
      <c r="M15" s="134">
        <f>'BUREAU VOTE'!O87</f>
        <v>152</v>
      </c>
      <c r="N15" s="248">
        <f>'BUREAU VOTE'!P87</f>
        <v>0.44186046511627908</v>
      </c>
    </row>
    <row r="16" spans="1:14" s="247" customFormat="1" ht="15" x14ac:dyDescent="0.2">
      <c r="A16" s="132" t="str">
        <f>'BUREAU VOTE'!C88</f>
        <v>Mahina</v>
      </c>
      <c r="B16" s="134">
        <f>'BUREAU VOTE'!D88</f>
        <v>2</v>
      </c>
      <c r="C16" s="134">
        <f>'BUREAU VOTE'!E88</f>
        <v>860</v>
      </c>
      <c r="D16" s="134">
        <f>'BUREAU VOTE'!F88</f>
        <v>503</v>
      </c>
      <c r="E16" s="134">
        <f>'BUREAU VOTE'!G88</f>
        <v>357</v>
      </c>
      <c r="F16" s="230">
        <f>'BUREAU VOTE'!H88</f>
        <v>0.41511627906976745</v>
      </c>
      <c r="G16" s="134">
        <f>'BUREAU VOTE'!I88</f>
        <v>14</v>
      </c>
      <c r="H16" s="230">
        <f>'BUREAU VOTE'!J88</f>
        <v>1.627906976744186E-2</v>
      </c>
      <c r="I16" s="134">
        <f>'BUREAU VOTE'!K88</f>
        <v>8</v>
      </c>
      <c r="J16" s="134">
        <f>'BUREAU VOTE'!L88</f>
        <v>335</v>
      </c>
      <c r="K16" s="132">
        <f>'BUREAU VOTE'!M88</f>
        <v>217</v>
      </c>
      <c r="L16" s="231">
        <f>'BUREAU VOTE'!N88</f>
        <v>0.64776119402985077</v>
      </c>
      <c r="M16" s="134">
        <f>'BUREAU VOTE'!O88</f>
        <v>118</v>
      </c>
      <c r="N16" s="231">
        <f>'BUREAU VOTE'!P88</f>
        <v>0.35223880597014923</v>
      </c>
    </row>
    <row r="17" spans="1:14" s="247" customFormat="1" ht="15" x14ac:dyDescent="0.2">
      <c r="A17" s="132" t="str">
        <f>'BUREAU VOTE'!C89</f>
        <v>Mahina</v>
      </c>
      <c r="B17" s="134">
        <f>'BUREAU VOTE'!D89</f>
        <v>3</v>
      </c>
      <c r="C17" s="134">
        <f>'BUREAU VOTE'!E89</f>
        <v>1104</v>
      </c>
      <c r="D17" s="134">
        <f>'BUREAU VOTE'!F89</f>
        <v>668</v>
      </c>
      <c r="E17" s="134">
        <f>'BUREAU VOTE'!G89</f>
        <v>436</v>
      </c>
      <c r="F17" s="230">
        <f>'BUREAU VOTE'!H89</f>
        <v>0.39492753623188404</v>
      </c>
      <c r="G17" s="134">
        <f>'BUREAU VOTE'!I89</f>
        <v>21</v>
      </c>
      <c r="H17" s="230">
        <f>'BUREAU VOTE'!J89</f>
        <v>1.9021739130434784E-2</v>
      </c>
      <c r="I17" s="134">
        <f>'BUREAU VOTE'!K89</f>
        <v>14</v>
      </c>
      <c r="J17" s="134">
        <f>'BUREAU VOTE'!L89</f>
        <v>401</v>
      </c>
      <c r="K17" s="132">
        <f>'BUREAU VOTE'!M89</f>
        <v>244</v>
      </c>
      <c r="L17" s="231">
        <f>'BUREAU VOTE'!N89</f>
        <v>0.60847880299251866</v>
      </c>
      <c r="M17" s="134">
        <f>'BUREAU VOTE'!O89</f>
        <v>157</v>
      </c>
      <c r="N17" s="231">
        <f>'BUREAU VOTE'!P89</f>
        <v>0.39152119700748128</v>
      </c>
    </row>
    <row r="18" spans="1:14" s="247" customFormat="1" ht="15" x14ac:dyDescent="0.2">
      <c r="A18" s="132" t="str">
        <f>'BUREAU VOTE'!C90</f>
        <v>Mahina</v>
      </c>
      <c r="B18" s="134">
        <f>'BUREAU VOTE'!D90</f>
        <v>4</v>
      </c>
      <c r="C18" s="134">
        <f>'BUREAU VOTE'!E90</f>
        <v>1215</v>
      </c>
      <c r="D18" s="134">
        <f>'BUREAU VOTE'!F90</f>
        <v>672</v>
      </c>
      <c r="E18" s="134">
        <f>'BUREAU VOTE'!G90</f>
        <v>543</v>
      </c>
      <c r="F18" s="230">
        <f>'BUREAU VOTE'!H90</f>
        <v>0.44691358024691358</v>
      </c>
      <c r="G18" s="134">
        <f>'BUREAU VOTE'!I90</f>
        <v>30</v>
      </c>
      <c r="H18" s="230">
        <f>'BUREAU VOTE'!J90</f>
        <v>2.4691358024691357E-2</v>
      </c>
      <c r="I18" s="134">
        <f>'BUREAU VOTE'!K90</f>
        <v>20</v>
      </c>
      <c r="J18" s="134">
        <f>'BUREAU VOTE'!L90</f>
        <v>493</v>
      </c>
      <c r="K18" s="132">
        <f>'BUREAU VOTE'!M90</f>
        <v>318</v>
      </c>
      <c r="L18" s="231">
        <f>'BUREAU VOTE'!N90</f>
        <v>0.64503042596348881</v>
      </c>
      <c r="M18" s="134">
        <f>'BUREAU VOTE'!O90</f>
        <v>175</v>
      </c>
      <c r="N18" s="231">
        <f>'BUREAU VOTE'!P90</f>
        <v>0.35496957403651114</v>
      </c>
    </row>
    <row r="19" spans="1:14" s="249" customFormat="1" ht="15" x14ac:dyDescent="0.2">
      <c r="A19" s="132" t="str">
        <f>'BUREAU VOTE'!C91</f>
        <v>Mahina</v>
      </c>
      <c r="B19" s="134">
        <f>'BUREAU VOTE'!D91</f>
        <v>5</v>
      </c>
      <c r="C19" s="134">
        <f>'BUREAU VOTE'!E91</f>
        <v>649</v>
      </c>
      <c r="D19" s="134">
        <f>'BUREAU VOTE'!F91</f>
        <v>415</v>
      </c>
      <c r="E19" s="134">
        <f>'BUREAU VOTE'!G91</f>
        <v>234</v>
      </c>
      <c r="F19" s="234">
        <f>'BUREAU VOTE'!H91</f>
        <v>0.36055469953775038</v>
      </c>
      <c r="G19" s="134">
        <f>'BUREAU VOTE'!I91</f>
        <v>8</v>
      </c>
      <c r="H19" s="234">
        <f>'BUREAU VOTE'!J91</f>
        <v>1.2326656394453005E-2</v>
      </c>
      <c r="I19" s="134">
        <f>'BUREAU VOTE'!K91</f>
        <v>0</v>
      </c>
      <c r="J19" s="134">
        <f>'BUREAU VOTE'!L91</f>
        <v>226</v>
      </c>
      <c r="K19" s="132">
        <f>'BUREAU VOTE'!M91</f>
        <v>133</v>
      </c>
      <c r="L19" s="248">
        <f>'BUREAU VOTE'!N91</f>
        <v>0.58849557522123896</v>
      </c>
      <c r="M19" s="134">
        <f>'BUREAU VOTE'!O91</f>
        <v>93</v>
      </c>
      <c r="N19" s="248">
        <f>'BUREAU VOTE'!P91</f>
        <v>0.41150442477876104</v>
      </c>
    </row>
    <row r="20" spans="1:14" s="250" customFormat="1" ht="15" x14ac:dyDescent="0.2">
      <c r="A20" s="132" t="str">
        <f>'BUREAU VOTE'!C92</f>
        <v>Mahina</v>
      </c>
      <c r="B20" s="134">
        <f>'BUREAU VOTE'!D92</f>
        <v>6</v>
      </c>
      <c r="C20" s="134">
        <f>'BUREAU VOTE'!E92</f>
        <v>672</v>
      </c>
      <c r="D20" s="134">
        <f>'BUREAU VOTE'!F92</f>
        <v>428</v>
      </c>
      <c r="E20" s="134">
        <f>'BUREAU VOTE'!G92</f>
        <v>244</v>
      </c>
      <c r="F20" s="234">
        <f>'BUREAU VOTE'!H92</f>
        <v>0.36309523809523808</v>
      </c>
      <c r="G20" s="134">
        <f>'BUREAU VOTE'!I92</f>
        <v>9</v>
      </c>
      <c r="H20" s="234">
        <f>'BUREAU VOTE'!J92</f>
        <v>1.3392857142857142E-2</v>
      </c>
      <c r="I20" s="134">
        <f>'BUREAU VOTE'!K92</f>
        <v>10</v>
      </c>
      <c r="J20" s="134">
        <f>'BUREAU VOTE'!L92</f>
        <v>225</v>
      </c>
      <c r="K20" s="132">
        <f>'BUREAU VOTE'!M92</f>
        <v>128</v>
      </c>
      <c r="L20" s="248">
        <f>'BUREAU VOTE'!N92</f>
        <v>0.56888888888888889</v>
      </c>
      <c r="M20" s="134">
        <f>'BUREAU VOTE'!O92</f>
        <v>97</v>
      </c>
      <c r="N20" s="248">
        <f>'BUREAU VOTE'!P92</f>
        <v>0.43111111111111111</v>
      </c>
    </row>
    <row r="21" spans="1:14" s="250" customFormat="1" ht="15" x14ac:dyDescent="0.2">
      <c r="A21" s="132" t="str">
        <f>'BUREAU VOTE'!C93</f>
        <v>Mahina</v>
      </c>
      <c r="B21" s="134">
        <f>'BUREAU VOTE'!D93</f>
        <v>7</v>
      </c>
      <c r="C21" s="134">
        <f>'BUREAU VOTE'!E93</f>
        <v>709</v>
      </c>
      <c r="D21" s="134">
        <f>'BUREAU VOTE'!F93</f>
        <v>438</v>
      </c>
      <c r="E21" s="134">
        <f>'BUREAU VOTE'!G93</f>
        <v>271</v>
      </c>
      <c r="F21" s="234">
        <f>'BUREAU VOTE'!H93</f>
        <v>0.38222849083215799</v>
      </c>
      <c r="G21" s="134">
        <f>'BUREAU VOTE'!I93</f>
        <v>11</v>
      </c>
      <c r="H21" s="234">
        <f>'BUREAU VOTE'!J93</f>
        <v>1.5514809590973202E-2</v>
      </c>
      <c r="I21" s="134">
        <f>'BUREAU VOTE'!K93</f>
        <v>7</v>
      </c>
      <c r="J21" s="134">
        <f>'BUREAU VOTE'!L93</f>
        <v>253</v>
      </c>
      <c r="K21" s="132">
        <f>'BUREAU VOTE'!M93</f>
        <v>174</v>
      </c>
      <c r="L21" s="248">
        <f>'BUREAU VOTE'!N93</f>
        <v>0.68774703557312256</v>
      </c>
      <c r="M21" s="134">
        <f>'BUREAU VOTE'!O93</f>
        <v>79</v>
      </c>
      <c r="N21" s="248">
        <f>'BUREAU VOTE'!P93</f>
        <v>0.31225296442687744</v>
      </c>
    </row>
    <row r="22" spans="1:14" s="250" customFormat="1" ht="15" x14ac:dyDescent="0.2">
      <c r="A22" s="132" t="str">
        <f>'BUREAU VOTE'!C94</f>
        <v>Mahina</v>
      </c>
      <c r="B22" s="134">
        <f>'BUREAU VOTE'!D94</f>
        <v>8</v>
      </c>
      <c r="C22" s="134">
        <f>'BUREAU VOTE'!E94</f>
        <v>919</v>
      </c>
      <c r="D22" s="134">
        <f>'BUREAU VOTE'!F94</f>
        <v>543</v>
      </c>
      <c r="E22" s="134">
        <f>'BUREAU VOTE'!G94</f>
        <v>376</v>
      </c>
      <c r="F22" s="234">
        <f>'BUREAU VOTE'!H94</f>
        <v>0.40914036996735581</v>
      </c>
      <c r="G22" s="134">
        <f>'BUREAU VOTE'!I94</f>
        <v>9</v>
      </c>
      <c r="H22" s="234">
        <f>'BUREAU VOTE'!J94</f>
        <v>9.7932535364526653E-3</v>
      </c>
      <c r="I22" s="134">
        <f>'BUREAU VOTE'!K94</f>
        <v>10</v>
      </c>
      <c r="J22" s="134">
        <f>'BUREAU VOTE'!L94</f>
        <v>357</v>
      </c>
      <c r="K22" s="132">
        <f>'BUREAU VOTE'!M94</f>
        <v>221</v>
      </c>
      <c r="L22" s="248">
        <f>'BUREAU VOTE'!N94</f>
        <v>0.61904761904761907</v>
      </c>
      <c r="M22" s="134">
        <f>'BUREAU VOTE'!O94</f>
        <v>136</v>
      </c>
      <c r="N22" s="248">
        <f>'BUREAU VOTE'!P94</f>
        <v>0.38095238095238093</v>
      </c>
    </row>
    <row r="23" spans="1:14" s="250" customFormat="1" ht="15" x14ac:dyDescent="0.2">
      <c r="A23" s="132" t="str">
        <f>'BUREAU VOTE'!C95</f>
        <v>Mahina</v>
      </c>
      <c r="B23" s="134">
        <f>'BUREAU VOTE'!D95</f>
        <v>9</v>
      </c>
      <c r="C23" s="134">
        <f>'BUREAU VOTE'!E95</f>
        <v>1060</v>
      </c>
      <c r="D23" s="134">
        <f>'BUREAU VOTE'!F95</f>
        <v>617</v>
      </c>
      <c r="E23" s="134">
        <f>'BUREAU VOTE'!G95</f>
        <v>443</v>
      </c>
      <c r="F23" s="234">
        <f>'BUREAU VOTE'!H95</f>
        <v>0.41792452830188681</v>
      </c>
      <c r="G23" s="134">
        <f>'BUREAU VOTE'!I95</f>
        <v>12</v>
      </c>
      <c r="H23" s="234">
        <f>'BUREAU VOTE'!J95</f>
        <v>1.1320754716981131E-2</v>
      </c>
      <c r="I23" s="134">
        <f>'BUREAU VOTE'!K95</f>
        <v>7</v>
      </c>
      <c r="J23" s="134">
        <f>'BUREAU VOTE'!L95</f>
        <v>424</v>
      </c>
      <c r="K23" s="132">
        <f>'BUREAU VOTE'!M95</f>
        <v>239</v>
      </c>
      <c r="L23" s="248">
        <f>'BUREAU VOTE'!N95</f>
        <v>0.56367924528301883</v>
      </c>
      <c r="M23" s="134">
        <f>'BUREAU VOTE'!O95</f>
        <v>185</v>
      </c>
      <c r="N23" s="248">
        <f>'BUREAU VOTE'!P95</f>
        <v>0.43632075471698112</v>
      </c>
    </row>
    <row r="24" spans="1:14" s="250" customFormat="1" ht="15" x14ac:dyDescent="0.2">
      <c r="A24" s="132" t="str">
        <f>'BUREAU VOTE'!C96</f>
        <v>Mahina</v>
      </c>
      <c r="B24" s="134">
        <f>'BUREAU VOTE'!D96</f>
        <v>10</v>
      </c>
      <c r="C24" s="134">
        <f>'BUREAU VOTE'!E96</f>
        <v>1186</v>
      </c>
      <c r="D24" s="134">
        <f>'BUREAU VOTE'!F96</f>
        <v>524</v>
      </c>
      <c r="E24" s="134">
        <f>'BUREAU VOTE'!G96</f>
        <v>662</v>
      </c>
      <c r="F24" s="234">
        <f>'BUREAU VOTE'!H96</f>
        <v>0.55817875210792578</v>
      </c>
      <c r="G24" s="134">
        <f>'BUREAU VOTE'!I96</f>
        <v>31</v>
      </c>
      <c r="H24" s="234">
        <f>'BUREAU VOTE'!J96</f>
        <v>2.6138279932546374E-2</v>
      </c>
      <c r="I24" s="134">
        <f>'BUREAU VOTE'!K96</f>
        <v>7</v>
      </c>
      <c r="J24" s="134">
        <f>'BUREAU VOTE'!L96</f>
        <v>624</v>
      </c>
      <c r="K24" s="132">
        <f>'BUREAU VOTE'!M96</f>
        <v>395</v>
      </c>
      <c r="L24" s="248">
        <f>'BUREAU VOTE'!N96</f>
        <v>0.63301282051282048</v>
      </c>
      <c r="M24" s="134">
        <f>'BUREAU VOTE'!O96</f>
        <v>229</v>
      </c>
      <c r="N24" s="248">
        <f>'BUREAU VOTE'!P96</f>
        <v>0.36698717948717946</v>
      </c>
    </row>
    <row r="25" spans="1:14" s="249" customFormat="1" ht="15" x14ac:dyDescent="0.2">
      <c r="A25" s="132" t="str">
        <f>'BUREAU VOTE'!C97</f>
        <v>Mahina</v>
      </c>
      <c r="B25" s="134">
        <f>'BUREAU VOTE'!D97</f>
        <v>11</v>
      </c>
      <c r="C25" s="134">
        <f>'BUREAU VOTE'!E97</f>
        <v>997</v>
      </c>
      <c r="D25" s="134">
        <f>'BUREAU VOTE'!F97</f>
        <v>532</v>
      </c>
      <c r="E25" s="134">
        <f>'BUREAU VOTE'!G97</f>
        <v>465</v>
      </c>
      <c r="F25" s="234">
        <f>'BUREAU VOTE'!H97</f>
        <v>0.46639919759277831</v>
      </c>
      <c r="G25" s="134">
        <f>'BUREAU VOTE'!I97</f>
        <v>24</v>
      </c>
      <c r="H25" s="234">
        <f>'BUREAU VOTE'!J97</f>
        <v>2.4072216649949848E-2</v>
      </c>
      <c r="I25" s="134">
        <f>'BUREAU VOTE'!K97</f>
        <v>4</v>
      </c>
      <c r="J25" s="134">
        <f>'BUREAU VOTE'!L97</f>
        <v>437</v>
      </c>
      <c r="K25" s="132">
        <f>'BUREAU VOTE'!M97</f>
        <v>275</v>
      </c>
      <c r="L25" s="248">
        <f>'BUREAU VOTE'!N97</f>
        <v>0.62929061784897022</v>
      </c>
      <c r="M25" s="134">
        <f>'BUREAU VOTE'!O97</f>
        <v>162</v>
      </c>
      <c r="N25" s="248">
        <f>'BUREAU VOTE'!P97</f>
        <v>0.37070938215102978</v>
      </c>
    </row>
    <row r="26" spans="1:14" s="247" customFormat="1" ht="15" x14ac:dyDescent="0.2">
      <c r="A26" s="132" t="str">
        <f>'BUREAU VOTE'!C98</f>
        <v>Mahina</v>
      </c>
      <c r="B26" s="134">
        <f>'BUREAU VOTE'!D98</f>
        <v>12</v>
      </c>
      <c r="C26" s="134">
        <f>'BUREAU VOTE'!E98</f>
        <v>728</v>
      </c>
      <c r="D26" s="134">
        <f>'BUREAU VOTE'!F98</f>
        <v>433</v>
      </c>
      <c r="E26" s="134">
        <f>'BUREAU VOTE'!G98</f>
        <v>295</v>
      </c>
      <c r="F26" s="230">
        <f>'BUREAU VOTE'!H98</f>
        <v>0.40521978021978022</v>
      </c>
      <c r="G26" s="134">
        <f>'BUREAU VOTE'!I98</f>
        <v>12</v>
      </c>
      <c r="H26" s="230">
        <f>'BUREAU VOTE'!J98</f>
        <v>1.6483516483516484E-2</v>
      </c>
      <c r="I26" s="134">
        <f>'BUREAU VOTE'!K98</f>
        <v>8</v>
      </c>
      <c r="J26" s="134">
        <f>'BUREAU VOTE'!L98</f>
        <v>275</v>
      </c>
      <c r="K26" s="132">
        <f>'BUREAU VOTE'!M98</f>
        <v>163</v>
      </c>
      <c r="L26" s="231">
        <f>'BUREAU VOTE'!N98</f>
        <v>0.59272727272727277</v>
      </c>
      <c r="M26" s="134">
        <f>'BUREAU VOTE'!O98</f>
        <v>112</v>
      </c>
      <c r="N26" s="231">
        <f>'BUREAU VOTE'!P98</f>
        <v>0.40727272727272729</v>
      </c>
    </row>
    <row r="27" spans="1:14" s="247" customFormat="1" ht="15" x14ac:dyDescent="0.2">
      <c r="A27" s="132" t="str">
        <f>'BUREAU VOTE'!C99</f>
        <v>Mahina</v>
      </c>
      <c r="B27" s="134">
        <f>'BUREAU VOTE'!D99</f>
        <v>13</v>
      </c>
      <c r="C27" s="134">
        <f>'BUREAU VOTE'!E99</f>
        <v>880</v>
      </c>
      <c r="D27" s="134">
        <f>'BUREAU VOTE'!F99</f>
        <v>565</v>
      </c>
      <c r="E27" s="134">
        <f>'BUREAU VOTE'!G99</f>
        <v>315</v>
      </c>
      <c r="F27" s="230">
        <f>'BUREAU VOTE'!H99</f>
        <v>0.35795454545454547</v>
      </c>
      <c r="G27" s="134">
        <f>'BUREAU VOTE'!I99</f>
        <v>19</v>
      </c>
      <c r="H27" s="230">
        <f>'BUREAU VOTE'!J99</f>
        <v>2.1590909090909091E-2</v>
      </c>
      <c r="I27" s="134">
        <f>'BUREAU VOTE'!K99</f>
        <v>8</v>
      </c>
      <c r="J27" s="134">
        <f>'BUREAU VOTE'!L99</f>
        <v>288</v>
      </c>
      <c r="K27" s="132">
        <f>'BUREAU VOTE'!M99</f>
        <v>157</v>
      </c>
      <c r="L27" s="231">
        <f>'BUREAU VOTE'!N99</f>
        <v>0.54513888888888884</v>
      </c>
      <c r="M27" s="134">
        <f>'BUREAU VOTE'!O99</f>
        <v>131</v>
      </c>
      <c r="N27" s="231">
        <f>'BUREAU VOTE'!P99</f>
        <v>0.4548611111111111</v>
      </c>
    </row>
    <row r="28" spans="1:14" s="246" customFormat="1" ht="15" x14ac:dyDescent="0.2">
      <c r="A28" s="138" t="str">
        <f>'BUREAU VOTE'!C135</f>
        <v>PAEA</v>
      </c>
      <c r="B28" s="141"/>
      <c r="C28" s="141">
        <f>'BUREAU VOTE'!E135</f>
        <v>9095</v>
      </c>
      <c r="D28" s="141">
        <f>'BUREAU VOTE'!F135</f>
        <v>4392</v>
      </c>
      <c r="E28" s="141">
        <f>'BUREAU VOTE'!G135</f>
        <v>4703</v>
      </c>
      <c r="F28" s="232">
        <f>'BUREAU VOTE'!H135</f>
        <v>0.51709730621220451</v>
      </c>
      <c r="G28" s="141">
        <f>'BUREAU VOTE'!I135</f>
        <v>186</v>
      </c>
      <c r="H28" s="232">
        <f>'BUREAU VOTE'!J135</f>
        <v>2.045079714128642E-2</v>
      </c>
      <c r="I28" s="141">
        <f>'BUREAU VOTE'!K135</f>
        <v>169</v>
      </c>
      <c r="J28" s="141">
        <f>'BUREAU VOTE'!L135</f>
        <v>4348</v>
      </c>
      <c r="K28" s="138">
        <f>'BUREAU VOTE'!M135</f>
        <v>2848</v>
      </c>
      <c r="L28" s="233">
        <f>'BUREAU VOTE'!N135</f>
        <v>0.65501379944802207</v>
      </c>
      <c r="M28" s="141">
        <f>'BUREAU VOTE'!O135</f>
        <v>1500</v>
      </c>
      <c r="N28" s="233">
        <f>'BUREAU VOTE'!P135</f>
        <v>0.34498620055197793</v>
      </c>
    </row>
    <row r="29" spans="1:14" s="247" customFormat="1" ht="15" x14ac:dyDescent="0.2">
      <c r="A29" s="132" t="str">
        <f>'BUREAU VOTE'!C136</f>
        <v>Paea</v>
      </c>
      <c r="B29" s="134">
        <f>'BUREAU VOTE'!D136</f>
        <v>1</v>
      </c>
      <c r="C29" s="134">
        <f>'BUREAU VOTE'!E136</f>
        <v>973</v>
      </c>
      <c r="D29" s="134">
        <f>'BUREAU VOTE'!F136</f>
        <v>519</v>
      </c>
      <c r="E29" s="134">
        <f>'BUREAU VOTE'!G136</f>
        <v>454</v>
      </c>
      <c r="F29" s="230">
        <f>'BUREAU VOTE'!H136</f>
        <v>0.46659815005138744</v>
      </c>
      <c r="G29" s="134">
        <f>'BUREAU VOTE'!I136</f>
        <v>25</v>
      </c>
      <c r="H29" s="230">
        <f>'BUREAU VOTE'!J136</f>
        <v>2.5693730729701953E-2</v>
      </c>
      <c r="I29" s="134">
        <f>'BUREAU VOTE'!K136</f>
        <v>15</v>
      </c>
      <c r="J29" s="134">
        <f>'BUREAU VOTE'!L136</f>
        <v>414</v>
      </c>
      <c r="K29" s="132">
        <f>'BUREAU VOTE'!M136</f>
        <v>261</v>
      </c>
      <c r="L29" s="231">
        <f>'BUREAU VOTE'!N136</f>
        <v>0.63043478260869568</v>
      </c>
      <c r="M29" s="134">
        <f>'BUREAU VOTE'!O136</f>
        <v>153</v>
      </c>
      <c r="N29" s="231">
        <f>'BUREAU VOTE'!P136</f>
        <v>0.36956521739130432</v>
      </c>
    </row>
    <row r="30" spans="1:14" s="250" customFormat="1" ht="15" x14ac:dyDescent="0.2">
      <c r="A30" s="132" t="str">
        <f>'BUREAU VOTE'!C137</f>
        <v>Paea</v>
      </c>
      <c r="B30" s="134">
        <f>'BUREAU VOTE'!D137</f>
        <v>2</v>
      </c>
      <c r="C30" s="134">
        <f>'BUREAU VOTE'!E137</f>
        <v>1294</v>
      </c>
      <c r="D30" s="134">
        <f>'BUREAU VOTE'!F137</f>
        <v>643</v>
      </c>
      <c r="E30" s="134">
        <f>'BUREAU VOTE'!G137</f>
        <v>651</v>
      </c>
      <c r="F30" s="234">
        <f>'BUREAU VOTE'!H137</f>
        <v>0.5030911901081917</v>
      </c>
      <c r="G30" s="134">
        <f>'BUREAU VOTE'!I137</f>
        <v>37</v>
      </c>
      <c r="H30" s="234">
        <f>'BUREAU VOTE'!J137</f>
        <v>2.8593508500772798E-2</v>
      </c>
      <c r="I30" s="134">
        <f>'BUREAU VOTE'!K137</f>
        <v>23</v>
      </c>
      <c r="J30" s="134">
        <f>'BUREAU VOTE'!L137</f>
        <v>591</v>
      </c>
      <c r="K30" s="132">
        <f>'BUREAU VOTE'!M137</f>
        <v>400</v>
      </c>
      <c r="L30" s="248">
        <f>'BUREAU VOTE'!N137</f>
        <v>0.67681895093062605</v>
      </c>
      <c r="M30" s="134">
        <f>'BUREAU VOTE'!O137</f>
        <v>191</v>
      </c>
      <c r="N30" s="248">
        <f>'BUREAU VOTE'!P137</f>
        <v>0.32318104906937395</v>
      </c>
    </row>
    <row r="31" spans="1:14" s="249" customFormat="1" ht="15" x14ac:dyDescent="0.2">
      <c r="A31" s="132" t="str">
        <f>'BUREAU VOTE'!C138</f>
        <v>Paea</v>
      </c>
      <c r="B31" s="134">
        <f>'BUREAU VOTE'!D138</f>
        <v>3</v>
      </c>
      <c r="C31" s="134">
        <f>'BUREAU VOTE'!E138</f>
        <v>1135</v>
      </c>
      <c r="D31" s="134">
        <f>'BUREAU VOTE'!F138</f>
        <v>565</v>
      </c>
      <c r="E31" s="134">
        <f>'BUREAU VOTE'!G138</f>
        <v>570</v>
      </c>
      <c r="F31" s="234">
        <f>'BUREAU VOTE'!H138</f>
        <v>0.50220264317180618</v>
      </c>
      <c r="G31" s="134">
        <f>'BUREAU VOTE'!I138</f>
        <v>18</v>
      </c>
      <c r="H31" s="234">
        <f>'BUREAU VOTE'!J138</f>
        <v>1.5859030837004406E-2</v>
      </c>
      <c r="I31" s="134">
        <f>'BUREAU VOTE'!K138</f>
        <v>16</v>
      </c>
      <c r="J31" s="134">
        <f>'BUREAU VOTE'!L138</f>
        <v>536</v>
      </c>
      <c r="K31" s="132">
        <f>'BUREAU VOTE'!M138</f>
        <v>319</v>
      </c>
      <c r="L31" s="248">
        <f>'BUREAU VOTE'!N138</f>
        <v>0.59514925373134331</v>
      </c>
      <c r="M31" s="134">
        <f>'BUREAU VOTE'!O138</f>
        <v>217</v>
      </c>
      <c r="N31" s="248">
        <f>'BUREAU VOTE'!P138</f>
        <v>0.40485074626865669</v>
      </c>
    </row>
    <row r="32" spans="1:14" s="250" customFormat="1" ht="15" x14ac:dyDescent="0.2">
      <c r="A32" s="132" t="str">
        <f>'BUREAU VOTE'!C139</f>
        <v>Paea</v>
      </c>
      <c r="B32" s="134">
        <f>'BUREAU VOTE'!D139</f>
        <v>4</v>
      </c>
      <c r="C32" s="134">
        <f>'BUREAU VOTE'!E139</f>
        <v>1320</v>
      </c>
      <c r="D32" s="134">
        <f>'BUREAU VOTE'!F139</f>
        <v>568</v>
      </c>
      <c r="E32" s="134">
        <f>'BUREAU VOTE'!G139</f>
        <v>752</v>
      </c>
      <c r="F32" s="234">
        <f>'BUREAU VOTE'!H139</f>
        <v>0.5696969696969697</v>
      </c>
      <c r="G32" s="134">
        <f>'BUREAU VOTE'!I139</f>
        <v>27</v>
      </c>
      <c r="H32" s="234">
        <f>'BUREAU VOTE'!J139</f>
        <v>2.0454545454545454E-2</v>
      </c>
      <c r="I32" s="134">
        <f>'BUREAU VOTE'!K139</f>
        <v>27</v>
      </c>
      <c r="J32" s="134">
        <f>'BUREAU VOTE'!L139</f>
        <v>698</v>
      </c>
      <c r="K32" s="132">
        <f>'BUREAU VOTE'!M139</f>
        <v>479</v>
      </c>
      <c r="L32" s="248">
        <f>'BUREAU VOTE'!N139</f>
        <v>0.68624641833810884</v>
      </c>
      <c r="M32" s="134">
        <f>'BUREAU VOTE'!O139</f>
        <v>219</v>
      </c>
      <c r="N32" s="248">
        <f>'BUREAU VOTE'!P139</f>
        <v>0.3137535816618911</v>
      </c>
    </row>
    <row r="33" spans="1:14" s="249" customFormat="1" ht="15" x14ac:dyDescent="0.2">
      <c r="A33" s="132" t="str">
        <f>'BUREAU VOTE'!C140</f>
        <v>Paea</v>
      </c>
      <c r="B33" s="134">
        <f>'BUREAU VOTE'!D140</f>
        <v>5</v>
      </c>
      <c r="C33" s="134">
        <f>'BUREAU VOTE'!E140</f>
        <v>1148</v>
      </c>
      <c r="D33" s="134">
        <f>'BUREAU VOTE'!F140</f>
        <v>546</v>
      </c>
      <c r="E33" s="134">
        <f>'BUREAU VOTE'!G140</f>
        <v>602</v>
      </c>
      <c r="F33" s="234">
        <f>'BUREAU VOTE'!H140</f>
        <v>0.52439024390243905</v>
      </c>
      <c r="G33" s="134">
        <f>'BUREAU VOTE'!I140</f>
        <v>21</v>
      </c>
      <c r="H33" s="234">
        <f>'BUREAU VOTE'!J140</f>
        <v>1.8292682926829267E-2</v>
      </c>
      <c r="I33" s="134">
        <f>'BUREAU VOTE'!K140</f>
        <v>27</v>
      </c>
      <c r="J33" s="134">
        <f>'BUREAU VOTE'!L140</f>
        <v>554</v>
      </c>
      <c r="K33" s="132">
        <f>'BUREAU VOTE'!M140</f>
        <v>389</v>
      </c>
      <c r="L33" s="248">
        <f>'BUREAU VOTE'!N140</f>
        <v>0.70216606498194944</v>
      </c>
      <c r="M33" s="134">
        <f>'BUREAU VOTE'!O140</f>
        <v>165</v>
      </c>
      <c r="N33" s="248">
        <f>'BUREAU VOTE'!P140</f>
        <v>0.29783393501805056</v>
      </c>
    </row>
    <row r="34" spans="1:14" s="250" customFormat="1" ht="15" x14ac:dyDescent="0.2">
      <c r="A34" s="132" t="str">
        <f>'BUREAU VOTE'!C141</f>
        <v>Paea</v>
      </c>
      <c r="B34" s="134">
        <f>'BUREAU VOTE'!D141</f>
        <v>6</v>
      </c>
      <c r="C34" s="134">
        <f>'BUREAU VOTE'!E141</f>
        <v>1190</v>
      </c>
      <c r="D34" s="134">
        <f>'BUREAU VOTE'!F141</f>
        <v>578</v>
      </c>
      <c r="E34" s="134">
        <f>'BUREAU VOTE'!G141</f>
        <v>612</v>
      </c>
      <c r="F34" s="234">
        <f>'BUREAU VOTE'!H141</f>
        <v>0.51428571428571423</v>
      </c>
      <c r="G34" s="134">
        <f>'BUREAU VOTE'!I141</f>
        <v>22</v>
      </c>
      <c r="H34" s="234">
        <f>'BUREAU VOTE'!J141</f>
        <v>1.8487394957983194E-2</v>
      </c>
      <c r="I34" s="134">
        <f>'BUREAU VOTE'!K141</f>
        <v>22</v>
      </c>
      <c r="J34" s="134">
        <f>'BUREAU VOTE'!L141</f>
        <v>568</v>
      </c>
      <c r="K34" s="132">
        <f>'BUREAU VOTE'!M141</f>
        <v>348</v>
      </c>
      <c r="L34" s="248">
        <f>'BUREAU VOTE'!N141</f>
        <v>0.61267605633802813</v>
      </c>
      <c r="M34" s="134">
        <f>'BUREAU VOTE'!O141</f>
        <v>220</v>
      </c>
      <c r="N34" s="248">
        <f>'BUREAU VOTE'!P141</f>
        <v>0.38732394366197181</v>
      </c>
    </row>
    <row r="35" spans="1:14" s="247" customFormat="1" ht="15" x14ac:dyDescent="0.2">
      <c r="A35" s="132" t="str">
        <f>'BUREAU VOTE'!C142</f>
        <v>Paea</v>
      </c>
      <c r="B35" s="134">
        <f>'BUREAU VOTE'!D142</f>
        <v>7</v>
      </c>
      <c r="C35" s="134">
        <f>'BUREAU VOTE'!E142</f>
        <v>1076</v>
      </c>
      <c r="D35" s="134">
        <f>'BUREAU VOTE'!F142</f>
        <v>498</v>
      </c>
      <c r="E35" s="134">
        <f>'BUREAU VOTE'!G142</f>
        <v>578</v>
      </c>
      <c r="F35" s="230">
        <f>'BUREAU VOTE'!H142</f>
        <v>0.53717472118959109</v>
      </c>
      <c r="G35" s="134">
        <f>'BUREAU VOTE'!I142</f>
        <v>20</v>
      </c>
      <c r="H35" s="230">
        <f>'BUREAU VOTE'!J142</f>
        <v>1.858736059479554E-2</v>
      </c>
      <c r="I35" s="134">
        <f>'BUREAU VOTE'!K142</f>
        <v>20</v>
      </c>
      <c r="J35" s="134">
        <f>'BUREAU VOTE'!L142</f>
        <v>538</v>
      </c>
      <c r="K35" s="132">
        <f>'BUREAU VOTE'!M142</f>
        <v>338</v>
      </c>
      <c r="L35" s="231">
        <f>'BUREAU VOTE'!N142</f>
        <v>0.62825278810408924</v>
      </c>
      <c r="M35" s="134">
        <f>'BUREAU VOTE'!O142</f>
        <v>200</v>
      </c>
      <c r="N35" s="231">
        <f>'BUREAU VOTE'!P142</f>
        <v>0.37174721189591076</v>
      </c>
    </row>
    <row r="36" spans="1:14" s="247" customFormat="1" ht="15" x14ac:dyDescent="0.2">
      <c r="A36" s="132" t="str">
        <f>'BUREAU VOTE'!C143</f>
        <v>Paea</v>
      </c>
      <c r="B36" s="134">
        <f>'BUREAU VOTE'!D143</f>
        <v>8</v>
      </c>
      <c r="C36" s="134">
        <f>'BUREAU VOTE'!E143</f>
        <v>959</v>
      </c>
      <c r="D36" s="134">
        <f>'BUREAU VOTE'!F143</f>
        <v>475</v>
      </c>
      <c r="E36" s="134">
        <f>'BUREAU VOTE'!G143</f>
        <v>484</v>
      </c>
      <c r="F36" s="230">
        <f>'BUREAU VOTE'!H143</f>
        <v>0.50469238790406679</v>
      </c>
      <c r="G36" s="134">
        <f>'BUREAU VOTE'!I143</f>
        <v>16</v>
      </c>
      <c r="H36" s="230">
        <f>'BUREAU VOTE'!J143</f>
        <v>1.6684045881126174E-2</v>
      </c>
      <c r="I36" s="134">
        <f>'BUREAU VOTE'!K143</f>
        <v>19</v>
      </c>
      <c r="J36" s="134">
        <f>'BUREAU VOTE'!L143</f>
        <v>449</v>
      </c>
      <c r="K36" s="132">
        <f>'BUREAU VOTE'!M143</f>
        <v>314</v>
      </c>
      <c r="L36" s="231">
        <f>'BUREAU VOTE'!N143</f>
        <v>0.69933184855233854</v>
      </c>
      <c r="M36" s="134">
        <f>'BUREAU VOTE'!O143</f>
        <v>135</v>
      </c>
      <c r="N36" s="231">
        <f>'BUREAU VOTE'!P143</f>
        <v>0.30066815144766146</v>
      </c>
    </row>
    <row r="37" spans="1:14" s="246" customFormat="1" ht="15" x14ac:dyDescent="0.2">
      <c r="A37" s="138" t="str">
        <f>'BUREAU VOTE'!C144</f>
        <v>PAPARA</v>
      </c>
      <c r="B37" s="141"/>
      <c r="C37" s="141">
        <f>'BUREAU VOTE'!E144</f>
        <v>8533</v>
      </c>
      <c r="D37" s="141">
        <f>'BUREAU VOTE'!F144</f>
        <v>5083</v>
      </c>
      <c r="E37" s="141">
        <f>'BUREAU VOTE'!G144</f>
        <v>3450</v>
      </c>
      <c r="F37" s="232">
        <f>'BUREAU VOTE'!H144</f>
        <v>0.40431266846361186</v>
      </c>
      <c r="G37" s="141">
        <f>'BUREAU VOTE'!I144</f>
        <v>80</v>
      </c>
      <c r="H37" s="232">
        <f>'BUREAU VOTE'!J144</f>
        <v>9.3753662252431744E-3</v>
      </c>
      <c r="I37" s="141">
        <f>'BUREAU VOTE'!K144</f>
        <v>138</v>
      </c>
      <c r="J37" s="141">
        <f>'BUREAU VOTE'!L144</f>
        <v>3232</v>
      </c>
      <c r="K37" s="138">
        <f>'BUREAU VOTE'!M144</f>
        <v>2063</v>
      </c>
      <c r="L37" s="233">
        <f>'BUREAU VOTE'!N144</f>
        <v>0.63830445544554459</v>
      </c>
      <c r="M37" s="141">
        <f>'BUREAU VOTE'!O144</f>
        <v>1169</v>
      </c>
      <c r="N37" s="233">
        <f>'BUREAU VOTE'!P144</f>
        <v>0.36169554455445546</v>
      </c>
    </row>
    <row r="38" spans="1:14" s="247" customFormat="1" ht="15" x14ac:dyDescent="0.2">
      <c r="A38" s="132" t="str">
        <f>'BUREAU VOTE'!C145</f>
        <v>Papara</v>
      </c>
      <c r="B38" s="134">
        <f>'BUREAU VOTE'!D145</f>
        <v>1</v>
      </c>
      <c r="C38" s="134">
        <f>'BUREAU VOTE'!E145</f>
        <v>1122</v>
      </c>
      <c r="D38" s="134">
        <f>'BUREAU VOTE'!F145</f>
        <v>633</v>
      </c>
      <c r="E38" s="134">
        <f>'BUREAU VOTE'!G145</f>
        <v>489</v>
      </c>
      <c r="F38" s="230">
        <f>'BUREAU VOTE'!H145</f>
        <v>0.43582887700534761</v>
      </c>
      <c r="G38" s="134">
        <f>'BUREAU VOTE'!I145</f>
        <v>9</v>
      </c>
      <c r="H38" s="230">
        <f>'BUREAU VOTE'!J145</f>
        <v>8.0213903743315516E-3</v>
      </c>
      <c r="I38" s="134">
        <f>'BUREAU VOTE'!K145</f>
        <v>13</v>
      </c>
      <c r="J38" s="134">
        <f>'BUREAU VOTE'!L145</f>
        <v>467</v>
      </c>
      <c r="K38" s="132">
        <f>'BUREAU VOTE'!M145</f>
        <v>289</v>
      </c>
      <c r="L38" s="231">
        <f>'BUREAU VOTE'!N145</f>
        <v>0.61884368308351179</v>
      </c>
      <c r="M38" s="134">
        <f>'BUREAU VOTE'!O145</f>
        <v>178</v>
      </c>
      <c r="N38" s="231">
        <f>'BUREAU VOTE'!P145</f>
        <v>0.38115631691648821</v>
      </c>
    </row>
    <row r="39" spans="1:14" s="247" customFormat="1" ht="15" x14ac:dyDescent="0.2">
      <c r="A39" s="132" t="str">
        <f>'BUREAU VOTE'!C146</f>
        <v>Papara</v>
      </c>
      <c r="B39" s="134">
        <f>'BUREAU VOTE'!D146</f>
        <v>2</v>
      </c>
      <c r="C39" s="134">
        <f>'BUREAU VOTE'!E146</f>
        <v>1093</v>
      </c>
      <c r="D39" s="134">
        <f>'BUREAU VOTE'!F146</f>
        <v>658</v>
      </c>
      <c r="E39" s="134">
        <f>'BUREAU VOTE'!G146</f>
        <v>435</v>
      </c>
      <c r="F39" s="230">
        <f>'BUREAU VOTE'!H146</f>
        <v>0.3979871912168344</v>
      </c>
      <c r="G39" s="134">
        <f>'BUREAU VOTE'!I146</f>
        <v>16</v>
      </c>
      <c r="H39" s="230">
        <f>'BUREAU VOTE'!J146</f>
        <v>1.463860933211345E-2</v>
      </c>
      <c r="I39" s="134">
        <f>'BUREAU VOTE'!K146</f>
        <v>13</v>
      </c>
      <c r="J39" s="134">
        <f>'BUREAU VOTE'!L146</f>
        <v>406</v>
      </c>
      <c r="K39" s="132">
        <f>'BUREAU VOTE'!M146</f>
        <v>258</v>
      </c>
      <c r="L39" s="231">
        <f>'BUREAU VOTE'!N146</f>
        <v>0.6354679802955665</v>
      </c>
      <c r="M39" s="134">
        <f>'BUREAU VOTE'!O146</f>
        <v>148</v>
      </c>
      <c r="N39" s="231">
        <f>'BUREAU VOTE'!P146</f>
        <v>0.3645320197044335</v>
      </c>
    </row>
    <row r="40" spans="1:14" s="249" customFormat="1" ht="15" x14ac:dyDescent="0.2">
      <c r="A40" s="132" t="str">
        <f>'BUREAU VOTE'!C147</f>
        <v>Papara</v>
      </c>
      <c r="B40" s="134">
        <f>'BUREAU VOTE'!D147</f>
        <v>3</v>
      </c>
      <c r="C40" s="134">
        <f>'BUREAU VOTE'!E147</f>
        <v>1179</v>
      </c>
      <c r="D40" s="134">
        <f>'BUREAU VOTE'!F147</f>
        <v>660</v>
      </c>
      <c r="E40" s="134">
        <f>'BUREAU VOTE'!G147</f>
        <v>519</v>
      </c>
      <c r="F40" s="234">
        <f>'BUREAU VOTE'!H147</f>
        <v>0.44020356234096691</v>
      </c>
      <c r="G40" s="134">
        <f>'BUREAU VOTE'!I147</f>
        <v>20</v>
      </c>
      <c r="H40" s="234">
        <f>'BUREAU VOTE'!J147</f>
        <v>1.6963528413910092E-2</v>
      </c>
      <c r="I40" s="134">
        <f>'BUREAU VOTE'!K147</f>
        <v>25</v>
      </c>
      <c r="J40" s="134">
        <f>'BUREAU VOTE'!L147</f>
        <v>474</v>
      </c>
      <c r="K40" s="132">
        <f>'BUREAU VOTE'!M147</f>
        <v>323</v>
      </c>
      <c r="L40" s="248">
        <f>'BUREAU VOTE'!N147</f>
        <v>0.68143459915611815</v>
      </c>
      <c r="M40" s="134">
        <f>'BUREAU VOTE'!O147</f>
        <v>151</v>
      </c>
      <c r="N40" s="248">
        <f>'BUREAU VOTE'!P147</f>
        <v>0.31856540084388185</v>
      </c>
    </row>
    <row r="41" spans="1:14" s="247" customFormat="1" ht="15" x14ac:dyDescent="0.2">
      <c r="A41" s="132" t="str">
        <f>'BUREAU VOTE'!C148</f>
        <v>Papara</v>
      </c>
      <c r="B41" s="134">
        <f>'BUREAU VOTE'!D148</f>
        <v>4</v>
      </c>
      <c r="C41" s="134">
        <f>'BUREAU VOTE'!E148</f>
        <v>1537</v>
      </c>
      <c r="D41" s="134">
        <f>'BUREAU VOTE'!F148</f>
        <v>970</v>
      </c>
      <c r="E41" s="134">
        <f>'BUREAU VOTE'!G148</f>
        <v>567</v>
      </c>
      <c r="F41" s="230">
        <f>'BUREAU VOTE'!H148</f>
        <v>0.36890045543266103</v>
      </c>
      <c r="G41" s="134">
        <f>'BUREAU VOTE'!I148</f>
        <v>5</v>
      </c>
      <c r="H41" s="230">
        <f>'BUREAU VOTE'!J148</f>
        <v>3.2530904359141183E-3</v>
      </c>
      <c r="I41" s="134">
        <f>'BUREAU VOTE'!K148</f>
        <v>23</v>
      </c>
      <c r="J41" s="134">
        <f>'BUREAU VOTE'!L148</f>
        <v>539</v>
      </c>
      <c r="K41" s="132">
        <f>'BUREAU VOTE'!M148</f>
        <v>338</v>
      </c>
      <c r="L41" s="231">
        <f>'BUREAU VOTE'!N148</f>
        <v>0.62708719851576999</v>
      </c>
      <c r="M41" s="134">
        <f>'BUREAU VOTE'!O148</f>
        <v>201</v>
      </c>
      <c r="N41" s="231">
        <f>'BUREAU VOTE'!P148</f>
        <v>0.37291280148423006</v>
      </c>
    </row>
    <row r="42" spans="1:14" s="247" customFormat="1" ht="15" x14ac:dyDescent="0.2">
      <c r="A42" s="132" t="str">
        <f>'BUREAU VOTE'!C149</f>
        <v>Papara</v>
      </c>
      <c r="B42" s="134">
        <f>'BUREAU VOTE'!D149</f>
        <v>5</v>
      </c>
      <c r="C42" s="134">
        <f>'BUREAU VOTE'!E149</f>
        <v>951</v>
      </c>
      <c r="D42" s="134">
        <f>'BUREAU VOTE'!F149</f>
        <v>532</v>
      </c>
      <c r="E42" s="134">
        <f>'BUREAU VOTE'!G149</f>
        <v>419</v>
      </c>
      <c r="F42" s="230">
        <f>'BUREAU VOTE'!H149</f>
        <v>0.44058885383806518</v>
      </c>
      <c r="G42" s="134">
        <f>'BUREAU VOTE'!I149</f>
        <v>13</v>
      </c>
      <c r="H42" s="230">
        <f>'BUREAU VOTE'!J149</f>
        <v>1.3669821240799159E-2</v>
      </c>
      <c r="I42" s="134">
        <f>'BUREAU VOTE'!K149</f>
        <v>11</v>
      </c>
      <c r="J42" s="134">
        <f>'BUREAU VOTE'!L149</f>
        <v>395</v>
      </c>
      <c r="K42" s="132">
        <f>'BUREAU VOTE'!M149</f>
        <v>240</v>
      </c>
      <c r="L42" s="231">
        <f>'BUREAU VOTE'!N149</f>
        <v>0.60759493670886078</v>
      </c>
      <c r="M42" s="134">
        <f>'BUREAU VOTE'!O149</f>
        <v>155</v>
      </c>
      <c r="N42" s="231">
        <f>'BUREAU VOTE'!P149</f>
        <v>0.39240506329113922</v>
      </c>
    </row>
    <row r="43" spans="1:14" s="247" customFormat="1" ht="15" x14ac:dyDescent="0.2">
      <c r="A43" s="132" t="str">
        <f>'BUREAU VOTE'!C150</f>
        <v>Papara</v>
      </c>
      <c r="B43" s="134">
        <f>'BUREAU VOTE'!D150</f>
        <v>6</v>
      </c>
      <c r="C43" s="134">
        <f>'BUREAU VOTE'!E150</f>
        <v>1037</v>
      </c>
      <c r="D43" s="134">
        <f>'BUREAU VOTE'!F150</f>
        <v>617</v>
      </c>
      <c r="E43" s="134">
        <f>'BUREAU VOTE'!G150</f>
        <v>420</v>
      </c>
      <c r="F43" s="230">
        <f>'BUREAU VOTE'!H150</f>
        <v>0.40501446480231434</v>
      </c>
      <c r="G43" s="134">
        <f>'BUREAU VOTE'!I150</f>
        <v>16</v>
      </c>
      <c r="H43" s="230">
        <f>'BUREAU VOTE'!J150</f>
        <v>1.5429122468659595E-2</v>
      </c>
      <c r="I43" s="134">
        <f>'BUREAU VOTE'!K150</f>
        <v>17</v>
      </c>
      <c r="J43" s="134">
        <f>'BUREAU VOTE'!L150</f>
        <v>387</v>
      </c>
      <c r="K43" s="132">
        <f>'BUREAU VOTE'!M150</f>
        <v>252</v>
      </c>
      <c r="L43" s="231">
        <f>'BUREAU VOTE'!N150</f>
        <v>0.65116279069767447</v>
      </c>
      <c r="M43" s="134">
        <f>'BUREAU VOTE'!O150</f>
        <v>135</v>
      </c>
      <c r="N43" s="231">
        <f>'BUREAU VOTE'!P150</f>
        <v>0.34883720930232559</v>
      </c>
    </row>
    <row r="44" spans="1:14" s="247" customFormat="1" ht="15" x14ac:dyDescent="0.2">
      <c r="A44" s="132" t="str">
        <f>'BUREAU VOTE'!C151</f>
        <v>Papara</v>
      </c>
      <c r="B44" s="134">
        <f>'BUREAU VOTE'!D151</f>
        <v>7</v>
      </c>
      <c r="C44" s="134">
        <f>'BUREAU VOTE'!E151</f>
        <v>1614</v>
      </c>
      <c r="D44" s="134">
        <f>'BUREAU VOTE'!F151</f>
        <v>1013</v>
      </c>
      <c r="E44" s="134">
        <f>'BUREAU VOTE'!G151</f>
        <v>601</v>
      </c>
      <c r="F44" s="230">
        <f>'BUREAU VOTE'!H151</f>
        <v>0.37236679058240396</v>
      </c>
      <c r="G44" s="134">
        <f>'BUREAU VOTE'!I151</f>
        <v>1</v>
      </c>
      <c r="H44" s="230">
        <f>'BUREAU VOTE'!J151</f>
        <v>6.1957868649318464E-4</v>
      </c>
      <c r="I44" s="134">
        <f>'BUREAU VOTE'!K151</f>
        <v>36</v>
      </c>
      <c r="J44" s="134">
        <f>'BUREAU VOTE'!L151</f>
        <v>564</v>
      </c>
      <c r="K44" s="132">
        <f>'BUREAU VOTE'!M151</f>
        <v>363</v>
      </c>
      <c r="L44" s="231">
        <f>'BUREAU VOTE'!N151</f>
        <v>0.6436170212765957</v>
      </c>
      <c r="M44" s="134">
        <f>'BUREAU VOTE'!O151</f>
        <v>201</v>
      </c>
      <c r="N44" s="231">
        <f>'BUREAU VOTE'!P151</f>
        <v>0.35638297872340424</v>
      </c>
    </row>
    <row r="45" spans="1:14" s="246" customFormat="1" ht="15" x14ac:dyDescent="0.2">
      <c r="A45" s="138" t="str">
        <f>'BUREAU VOTE'!C197</f>
        <v>RAIVAVAE</v>
      </c>
      <c r="B45" s="141"/>
      <c r="C45" s="141">
        <f>'BUREAU VOTE'!E197</f>
        <v>902</v>
      </c>
      <c r="D45" s="141">
        <f>'BUREAU VOTE'!F197</f>
        <v>470</v>
      </c>
      <c r="E45" s="141">
        <f>'BUREAU VOTE'!G197</f>
        <v>432</v>
      </c>
      <c r="F45" s="232">
        <f>'BUREAU VOTE'!H197</f>
        <v>0.47893569844789358</v>
      </c>
      <c r="G45" s="141">
        <f>'BUREAU VOTE'!I197</f>
        <v>15</v>
      </c>
      <c r="H45" s="232">
        <f>'BUREAU VOTE'!J197</f>
        <v>1.662971175166297E-2</v>
      </c>
      <c r="I45" s="141">
        <f>'BUREAU VOTE'!K197</f>
        <v>32</v>
      </c>
      <c r="J45" s="141">
        <f>'BUREAU VOTE'!L197</f>
        <v>385</v>
      </c>
      <c r="K45" s="138">
        <f>'BUREAU VOTE'!M197</f>
        <v>231</v>
      </c>
      <c r="L45" s="233">
        <f>'BUREAU VOTE'!N197</f>
        <v>0.6</v>
      </c>
      <c r="M45" s="141">
        <f>'BUREAU VOTE'!O197</f>
        <v>154</v>
      </c>
      <c r="N45" s="233">
        <f>'BUREAU VOTE'!P197</f>
        <v>0.4</v>
      </c>
    </row>
    <row r="46" spans="1:14" s="247" customFormat="1" ht="15" x14ac:dyDescent="0.2">
      <c r="A46" s="132" t="str">
        <f>'BUREAU VOTE'!C198</f>
        <v>Rairua</v>
      </c>
      <c r="B46" s="134">
        <f>'BUREAU VOTE'!D198</f>
        <v>1</v>
      </c>
      <c r="C46" s="134">
        <f>'BUREAU VOTE'!E198</f>
        <v>227</v>
      </c>
      <c r="D46" s="134">
        <f>'BUREAU VOTE'!F198</f>
        <v>101</v>
      </c>
      <c r="E46" s="134">
        <f>'BUREAU VOTE'!G198</f>
        <v>126</v>
      </c>
      <c r="F46" s="230">
        <f>'BUREAU VOTE'!H198</f>
        <v>0.55506607929515417</v>
      </c>
      <c r="G46" s="134">
        <f>'BUREAU VOTE'!I198</f>
        <v>1</v>
      </c>
      <c r="H46" s="230">
        <f>'BUREAU VOTE'!J198</f>
        <v>4.4052863436123352E-3</v>
      </c>
      <c r="I46" s="134">
        <f>'BUREAU VOTE'!K198</f>
        <v>8</v>
      </c>
      <c r="J46" s="134">
        <f>'BUREAU VOTE'!L198</f>
        <v>117</v>
      </c>
      <c r="K46" s="132">
        <f>'BUREAU VOTE'!M198</f>
        <v>79</v>
      </c>
      <c r="L46" s="231">
        <f>'BUREAU VOTE'!N198</f>
        <v>0.67521367521367526</v>
      </c>
      <c r="M46" s="134">
        <f>'BUREAU VOTE'!O198</f>
        <v>38</v>
      </c>
      <c r="N46" s="231">
        <f>'BUREAU VOTE'!P198</f>
        <v>0.3247863247863248</v>
      </c>
    </row>
    <row r="47" spans="1:14" s="249" customFormat="1" ht="15" x14ac:dyDescent="0.2">
      <c r="A47" s="132" t="str">
        <f>'BUREAU VOTE'!C199</f>
        <v>Mahanatoa</v>
      </c>
      <c r="B47" s="134">
        <f>'BUREAU VOTE'!D199</f>
        <v>2</v>
      </c>
      <c r="C47" s="134">
        <f>'BUREAU VOTE'!E199</f>
        <v>141</v>
      </c>
      <c r="D47" s="134">
        <f>'BUREAU VOTE'!F199</f>
        <v>66</v>
      </c>
      <c r="E47" s="134">
        <f>'BUREAU VOTE'!G199</f>
        <v>75</v>
      </c>
      <c r="F47" s="234">
        <f>'BUREAU VOTE'!H199</f>
        <v>0.53191489361702127</v>
      </c>
      <c r="G47" s="134">
        <f>'BUREAU VOTE'!I199</f>
        <v>4</v>
      </c>
      <c r="H47" s="234">
        <f>'BUREAU VOTE'!J199</f>
        <v>2.8368794326241134E-2</v>
      </c>
      <c r="I47" s="134">
        <f>'BUREAU VOTE'!K199</f>
        <v>3</v>
      </c>
      <c r="J47" s="134">
        <f>'BUREAU VOTE'!L199</f>
        <v>68</v>
      </c>
      <c r="K47" s="132">
        <f>'BUREAU VOTE'!M199</f>
        <v>24</v>
      </c>
      <c r="L47" s="248">
        <f>'BUREAU VOTE'!N199</f>
        <v>0.35294117647058826</v>
      </c>
      <c r="M47" s="134">
        <f>'BUREAU VOTE'!O199</f>
        <v>44</v>
      </c>
      <c r="N47" s="248">
        <f>'BUREAU VOTE'!P199</f>
        <v>0.6470588235294118</v>
      </c>
    </row>
    <row r="48" spans="1:14" s="247" customFormat="1" ht="15" x14ac:dyDescent="0.2">
      <c r="A48" s="132" t="str">
        <f>'BUREAU VOTE'!C200</f>
        <v>Anatonu</v>
      </c>
      <c r="B48" s="134">
        <f>'BUREAU VOTE'!D200</f>
        <v>3</v>
      </c>
      <c r="C48" s="134">
        <f>'BUREAU VOTE'!E200</f>
        <v>280</v>
      </c>
      <c r="D48" s="134">
        <f>'BUREAU VOTE'!F200</f>
        <v>166</v>
      </c>
      <c r="E48" s="134">
        <f>'BUREAU VOTE'!G200</f>
        <v>114</v>
      </c>
      <c r="F48" s="230">
        <f>'BUREAU VOTE'!H200</f>
        <v>0.40714285714285714</v>
      </c>
      <c r="G48" s="134">
        <f>'BUREAU VOTE'!I200</f>
        <v>7</v>
      </c>
      <c r="H48" s="230">
        <f>'BUREAU VOTE'!J200</f>
        <v>2.5000000000000001E-2</v>
      </c>
      <c r="I48" s="134">
        <f>'BUREAU VOTE'!K200</f>
        <v>13</v>
      </c>
      <c r="J48" s="134">
        <f>'BUREAU VOTE'!L200</f>
        <v>94</v>
      </c>
      <c r="K48" s="132">
        <f>'BUREAU VOTE'!M200</f>
        <v>56</v>
      </c>
      <c r="L48" s="231">
        <f>'BUREAU VOTE'!N200</f>
        <v>0.5957446808510638</v>
      </c>
      <c r="M48" s="134">
        <f>'BUREAU VOTE'!O200</f>
        <v>38</v>
      </c>
      <c r="N48" s="231">
        <f>'BUREAU VOTE'!P200</f>
        <v>0.40425531914893614</v>
      </c>
    </row>
    <row r="49" spans="1:14" s="247" customFormat="1" ht="15" x14ac:dyDescent="0.2">
      <c r="A49" s="132" t="str">
        <f>'BUREAU VOTE'!C201</f>
        <v>Vaiuru</v>
      </c>
      <c r="B49" s="134">
        <f>'BUREAU VOTE'!D201</f>
        <v>4</v>
      </c>
      <c r="C49" s="134">
        <f>'BUREAU VOTE'!E201</f>
        <v>254</v>
      </c>
      <c r="D49" s="134">
        <f>'BUREAU VOTE'!F201</f>
        <v>137</v>
      </c>
      <c r="E49" s="134">
        <f>'BUREAU VOTE'!G201</f>
        <v>117</v>
      </c>
      <c r="F49" s="230">
        <f>'BUREAU VOTE'!H201</f>
        <v>0.46062992125984253</v>
      </c>
      <c r="G49" s="134">
        <f>'BUREAU VOTE'!I201</f>
        <v>3</v>
      </c>
      <c r="H49" s="230">
        <f>'BUREAU VOTE'!J201</f>
        <v>1.1811023622047244E-2</v>
      </c>
      <c r="I49" s="134">
        <f>'BUREAU VOTE'!K201</f>
        <v>8</v>
      </c>
      <c r="J49" s="134">
        <f>'BUREAU VOTE'!L201</f>
        <v>106</v>
      </c>
      <c r="K49" s="132">
        <f>'BUREAU VOTE'!M201</f>
        <v>72</v>
      </c>
      <c r="L49" s="231">
        <f>'BUREAU VOTE'!N201</f>
        <v>0.67924528301886788</v>
      </c>
      <c r="M49" s="134">
        <f>'BUREAU VOTE'!O201</f>
        <v>34</v>
      </c>
      <c r="N49" s="231">
        <f>'BUREAU VOTE'!P201</f>
        <v>0.32075471698113206</v>
      </c>
    </row>
    <row r="50" spans="1:14" s="246" customFormat="1" ht="15" x14ac:dyDescent="0.2">
      <c r="A50" s="138" t="str">
        <f>'BUREAU VOTE'!C208</f>
        <v>RAPA</v>
      </c>
      <c r="B50" s="141"/>
      <c r="C50" s="141">
        <f>'BUREAU VOTE'!E208</f>
        <v>426</v>
      </c>
      <c r="D50" s="141">
        <f>'BUREAU VOTE'!F208</f>
        <v>72</v>
      </c>
      <c r="E50" s="141">
        <f>'BUREAU VOTE'!G208</f>
        <v>354</v>
      </c>
      <c r="F50" s="232">
        <f>'BUREAU VOTE'!H208</f>
        <v>0.83098591549295775</v>
      </c>
      <c r="G50" s="141">
        <f>'BUREAU VOTE'!I208</f>
        <v>0</v>
      </c>
      <c r="H50" s="232">
        <f>'BUREAU VOTE'!J208</f>
        <v>0</v>
      </c>
      <c r="I50" s="141">
        <f>'BUREAU VOTE'!K208</f>
        <v>5</v>
      </c>
      <c r="J50" s="141">
        <f>'BUREAU VOTE'!L208</f>
        <v>349</v>
      </c>
      <c r="K50" s="138">
        <f>'BUREAU VOTE'!M208</f>
        <v>80</v>
      </c>
      <c r="L50" s="233">
        <f>'BUREAU VOTE'!N208</f>
        <v>0.22922636103151864</v>
      </c>
      <c r="M50" s="141">
        <f>'BUREAU VOTE'!O208</f>
        <v>269</v>
      </c>
      <c r="N50" s="233">
        <f>'BUREAU VOTE'!P208</f>
        <v>0.77077363896848139</v>
      </c>
    </row>
    <row r="51" spans="1:14" s="247" customFormat="1" ht="15" x14ac:dyDescent="0.2">
      <c r="A51" s="132" t="str">
        <f>'BUREAU VOTE'!C209</f>
        <v>Ahurei</v>
      </c>
      <c r="B51" s="134">
        <f>'BUREAU VOTE'!D209</f>
        <v>1</v>
      </c>
      <c r="C51" s="134">
        <f>'BUREAU VOTE'!E209</f>
        <v>426</v>
      </c>
      <c r="D51" s="134">
        <f>'BUREAU VOTE'!F209</f>
        <v>72</v>
      </c>
      <c r="E51" s="134">
        <f>'BUREAU VOTE'!G209</f>
        <v>354</v>
      </c>
      <c r="F51" s="230">
        <f>'BUREAU VOTE'!H209</f>
        <v>0.83098591549295775</v>
      </c>
      <c r="G51" s="134">
        <f>'BUREAU VOTE'!I209</f>
        <v>0</v>
      </c>
      <c r="H51" s="230">
        <f>'BUREAU VOTE'!J209</f>
        <v>0</v>
      </c>
      <c r="I51" s="134">
        <f>'BUREAU VOTE'!K209</f>
        <v>5</v>
      </c>
      <c r="J51" s="134">
        <f>'BUREAU VOTE'!L209</f>
        <v>349</v>
      </c>
      <c r="K51" s="132">
        <f>'BUREAU VOTE'!M209</f>
        <v>80</v>
      </c>
      <c r="L51" s="231">
        <f>'BUREAU VOTE'!N209</f>
        <v>0.22922636103151864</v>
      </c>
      <c r="M51" s="134">
        <f>'BUREAU VOTE'!O209</f>
        <v>269</v>
      </c>
      <c r="N51" s="231">
        <f>'BUREAU VOTE'!P209</f>
        <v>0.77077363896848139</v>
      </c>
    </row>
    <row r="52" spans="1:14" s="246" customFormat="1" ht="15" x14ac:dyDescent="0.2">
      <c r="A52" s="138" t="str">
        <f>'BUREAU VOTE'!C213</f>
        <v>RIMATARA</v>
      </c>
      <c r="B52" s="141"/>
      <c r="C52" s="141">
        <f>'BUREAU VOTE'!E213</f>
        <v>685</v>
      </c>
      <c r="D52" s="141">
        <f>'BUREAU VOTE'!F213</f>
        <v>259</v>
      </c>
      <c r="E52" s="141">
        <f>'BUREAU VOTE'!G213</f>
        <v>426</v>
      </c>
      <c r="F52" s="232">
        <f>'BUREAU VOTE'!H213</f>
        <v>0.62189781021897805</v>
      </c>
      <c r="G52" s="141">
        <f>'BUREAU VOTE'!I213</f>
        <v>11</v>
      </c>
      <c r="H52" s="232">
        <f>'BUREAU VOTE'!J213</f>
        <v>1.6058394160583942E-2</v>
      </c>
      <c r="I52" s="141">
        <f>'BUREAU VOTE'!K213</f>
        <v>22</v>
      </c>
      <c r="J52" s="141">
        <f>'BUREAU VOTE'!L213</f>
        <v>393</v>
      </c>
      <c r="K52" s="138">
        <f>'BUREAU VOTE'!M213</f>
        <v>223</v>
      </c>
      <c r="L52" s="233">
        <f>'BUREAU VOTE'!N213</f>
        <v>0.56743002544529264</v>
      </c>
      <c r="M52" s="141">
        <f>'BUREAU VOTE'!O213</f>
        <v>170</v>
      </c>
      <c r="N52" s="233">
        <f>'BUREAU VOTE'!P213</f>
        <v>0.43256997455470736</v>
      </c>
    </row>
    <row r="53" spans="1:14" s="249" customFormat="1" ht="15" x14ac:dyDescent="0.2">
      <c r="A53" s="132" t="str">
        <f>'BUREAU VOTE'!C214</f>
        <v>Amaru</v>
      </c>
      <c r="B53" s="134">
        <f>'BUREAU VOTE'!D214</f>
        <v>1</v>
      </c>
      <c r="C53" s="134">
        <f>'BUREAU VOTE'!E214</f>
        <v>237</v>
      </c>
      <c r="D53" s="134">
        <f>'BUREAU VOTE'!F214</f>
        <v>47</v>
      </c>
      <c r="E53" s="134">
        <f>'BUREAU VOTE'!G214</f>
        <v>190</v>
      </c>
      <c r="F53" s="234">
        <f>'BUREAU VOTE'!H214</f>
        <v>0.80168776371308015</v>
      </c>
      <c r="G53" s="134">
        <f>'BUREAU VOTE'!I214</f>
        <v>4</v>
      </c>
      <c r="H53" s="234">
        <f>'BUREAU VOTE'!J214</f>
        <v>1.6877637130801686E-2</v>
      </c>
      <c r="I53" s="134">
        <f>'BUREAU VOTE'!K214</f>
        <v>9</v>
      </c>
      <c r="J53" s="134">
        <f>'BUREAU VOTE'!L214</f>
        <v>177</v>
      </c>
      <c r="K53" s="132">
        <f>'BUREAU VOTE'!M214</f>
        <v>114</v>
      </c>
      <c r="L53" s="248">
        <f>'BUREAU VOTE'!N214</f>
        <v>0.64406779661016944</v>
      </c>
      <c r="M53" s="134">
        <f>'BUREAU VOTE'!O214</f>
        <v>63</v>
      </c>
      <c r="N53" s="248">
        <f>'BUREAU VOTE'!P214</f>
        <v>0.3559322033898305</v>
      </c>
    </row>
    <row r="54" spans="1:14" s="247" customFormat="1" ht="15" x14ac:dyDescent="0.2">
      <c r="A54" s="132" t="str">
        <f>'BUREAU VOTE'!C215</f>
        <v>Matuaura</v>
      </c>
      <c r="B54" s="134">
        <f>'BUREAU VOTE'!D215</f>
        <v>2</v>
      </c>
      <c r="C54" s="134">
        <f>'BUREAU VOTE'!E215</f>
        <v>269</v>
      </c>
      <c r="D54" s="134">
        <f>'BUREAU VOTE'!F215</f>
        <v>112</v>
      </c>
      <c r="E54" s="134">
        <f>'BUREAU VOTE'!G215</f>
        <v>157</v>
      </c>
      <c r="F54" s="230">
        <f>'BUREAU VOTE'!H215</f>
        <v>0.58364312267657992</v>
      </c>
      <c r="G54" s="134">
        <f>'BUREAU VOTE'!I215</f>
        <v>7</v>
      </c>
      <c r="H54" s="230">
        <f>'BUREAU VOTE'!J215</f>
        <v>2.6022304832713755E-2</v>
      </c>
      <c r="I54" s="134">
        <f>'BUREAU VOTE'!K215</f>
        <v>11</v>
      </c>
      <c r="J54" s="134">
        <f>'BUREAU VOTE'!L215</f>
        <v>139</v>
      </c>
      <c r="K54" s="132">
        <f>'BUREAU VOTE'!M215</f>
        <v>76</v>
      </c>
      <c r="L54" s="231">
        <f>'BUREAU VOTE'!N215</f>
        <v>0.5467625899280576</v>
      </c>
      <c r="M54" s="134">
        <f>'BUREAU VOTE'!O215</f>
        <v>63</v>
      </c>
      <c r="N54" s="231">
        <f>'BUREAU VOTE'!P215</f>
        <v>0.45323741007194246</v>
      </c>
    </row>
    <row r="55" spans="1:14" s="247" customFormat="1" ht="15" x14ac:dyDescent="0.2">
      <c r="A55" s="132" t="str">
        <f>'BUREAU VOTE'!C216</f>
        <v>Anapoto</v>
      </c>
      <c r="B55" s="134">
        <f>'BUREAU VOTE'!D216</f>
        <v>3</v>
      </c>
      <c r="C55" s="134">
        <f>'BUREAU VOTE'!E216</f>
        <v>179</v>
      </c>
      <c r="D55" s="134">
        <f>'BUREAU VOTE'!F216</f>
        <v>100</v>
      </c>
      <c r="E55" s="134">
        <f>'BUREAU VOTE'!G216</f>
        <v>79</v>
      </c>
      <c r="F55" s="230">
        <f>'BUREAU VOTE'!H216</f>
        <v>0.44134078212290501</v>
      </c>
      <c r="G55" s="134">
        <f>'BUREAU VOTE'!I216</f>
        <v>0</v>
      </c>
      <c r="H55" s="230">
        <f>'BUREAU VOTE'!J216</f>
        <v>0</v>
      </c>
      <c r="I55" s="134">
        <f>'BUREAU VOTE'!K216</f>
        <v>2</v>
      </c>
      <c r="J55" s="134">
        <f>'BUREAU VOTE'!L216</f>
        <v>77</v>
      </c>
      <c r="K55" s="132">
        <f>'BUREAU VOTE'!M216</f>
        <v>33</v>
      </c>
      <c r="L55" s="231">
        <f>'BUREAU VOTE'!N216</f>
        <v>0.42857142857142855</v>
      </c>
      <c r="M55" s="134">
        <f>'BUREAU VOTE'!O216</f>
        <v>44</v>
      </c>
      <c r="N55" s="231">
        <f>'BUREAU VOTE'!P216</f>
        <v>0.5714285714285714</v>
      </c>
    </row>
    <row r="56" spans="1:14" s="246" customFormat="1" ht="15" x14ac:dyDescent="0.2">
      <c r="A56" s="138" t="str">
        <f>'BUREAU VOTE'!C217</f>
        <v>RURUTU</v>
      </c>
      <c r="B56" s="141"/>
      <c r="C56" s="141">
        <f>'BUREAU VOTE'!E217</f>
        <v>1986</v>
      </c>
      <c r="D56" s="141">
        <f>'BUREAU VOTE'!F217</f>
        <v>637</v>
      </c>
      <c r="E56" s="141">
        <f>'BUREAU VOTE'!G217</f>
        <v>1349</v>
      </c>
      <c r="F56" s="232">
        <f>'BUREAU VOTE'!H217</f>
        <v>0.67925478348439072</v>
      </c>
      <c r="G56" s="141">
        <f>'BUREAU VOTE'!I217</f>
        <v>5</v>
      </c>
      <c r="H56" s="232">
        <f>'BUREAU VOTE'!J217</f>
        <v>2.5176233635448137E-3</v>
      </c>
      <c r="I56" s="141">
        <f>'BUREAU VOTE'!K217</f>
        <v>33</v>
      </c>
      <c r="J56" s="141">
        <f>'BUREAU VOTE'!L217</f>
        <v>1311</v>
      </c>
      <c r="K56" s="138">
        <f>'BUREAU VOTE'!M217</f>
        <v>811</v>
      </c>
      <c r="L56" s="233">
        <f>'BUREAU VOTE'!N217</f>
        <v>0.61861174675819985</v>
      </c>
      <c r="M56" s="141">
        <f>'BUREAU VOTE'!O217</f>
        <v>500</v>
      </c>
      <c r="N56" s="233">
        <f>'BUREAU VOTE'!P217</f>
        <v>0.38138825324180015</v>
      </c>
    </row>
    <row r="57" spans="1:14" s="247" customFormat="1" ht="15" x14ac:dyDescent="0.2">
      <c r="A57" s="132" t="str">
        <f>'BUREAU VOTE'!C218</f>
        <v>Moerai</v>
      </c>
      <c r="B57" s="134">
        <f>'BUREAU VOTE'!D218</f>
        <v>1</v>
      </c>
      <c r="C57" s="134">
        <f>'BUREAU VOTE'!E218</f>
        <v>978</v>
      </c>
      <c r="D57" s="134">
        <f>'BUREAU VOTE'!F218</f>
        <v>282</v>
      </c>
      <c r="E57" s="134">
        <f>'BUREAU VOTE'!G218</f>
        <v>696</v>
      </c>
      <c r="F57" s="230">
        <f>'BUREAU VOTE'!H218</f>
        <v>0.71165644171779141</v>
      </c>
      <c r="G57" s="134">
        <f>'BUREAU VOTE'!I218</f>
        <v>0</v>
      </c>
      <c r="H57" s="230">
        <f>'BUREAU VOTE'!J218</f>
        <v>0</v>
      </c>
      <c r="I57" s="134">
        <f>'BUREAU VOTE'!K218</f>
        <v>20</v>
      </c>
      <c r="J57" s="134">
        <f>'BUREAU VOTE'!L218</f>
        <v>676</v>
      </c>
      <c r="K57" s="132">
        <f>'BUREAU VOTE'!M218</f>
        <v>424</v>
      </c>
      <c r="L57" s="231">
        <f>'BUREAU VOTE'!N218</f>
        <v>0.62721893491124259</v>
      </c>
      <c r="M57" s="134">
        <f>'BUREAU VOTE'!O218</f>
        <v>252</v>
      </c>
      <c r="N57" s="231">
        <f>'BUREAU VOTE'!P218</f>
        <v>0.37278106508875741</v>
      </c>
    </row>
    <row r="58" spans="1:14" s="247" customFormat="1" ht="15" x14ac:dyDescent="0.2">
      <c r="A58" s="132" t="str">
        <f>'BUREAU VOTE'!C219</f>
        <v>Avera</v>
      </c>
      <c r="B58" s="134">
        <f>'BUREAU VOTE'!D219</f>
        <v>2</v>
      </c>
      <c r="C58" s="134">
        <f>'BUREAU VOTE'!E219</f>
        <v>643</v>
      </c>
      <c r="D58" s="134">
        <f>'BUREAU VOTE'!F219</f>
        <v>242</v>
      </c>
      <c r="E58" s="134">
        <f>'BUREAU VOTE'!G219</f>
        <v>401</v>
      </c>
      <c r="F58" s="230">
        <f>'BUREAU VOTE'!H219</f>
        <v>0.62363919129082424</v>
      </c>
      <c r="G58" s="134">
        <f>'BUREAU VOTE'!I219</f>
        <v>2</v>
      </c>
      <c r="H58" s="230">
        <f>'BUREAU VOTE'!J219</f>
        <v>3.1104199066874028E-3</v>
      </c>
      <c r="I58" s="134">
        <f>'BUREAU VOTE'!K219</f>
        <v>5</v>
      </c>
      <c r="J58" s="134">
        <f>'BUREAU VOTE'!L219</f>
        <v>394</v>
      </c>
      <c r="K58" s="132">
        <f>'BUREAU VOTE'!M219</f>
        <v>241</v>
      </c>
      <c r="L58" s="231">
        <f>'BUREAU VOTE'!N219</f>
        <v>0.6116751269035533</v>
      </c>
      <c r="M58" s="134">
        <f>'BUREAU VOTE'!O219</f>
        <v>153</v>
      </c>
      <c r="N58" s="231">
        <f>'BUREAU VOTE'!P219</f>
        <v>0.3883248730964467</v>
      </c>
    </row>
    <row r="59" spans="1:14" s="247" customFormat="1" ht="15" x14ac:dyDescent="0.2">
      <c r="A59" s="132" t="str">
        <f>'BUREAU VOTE'!C220</f>
        <v>Hauti</v>
      </c>
      <c r="B59" s="134">
        <f>'BUREAU VOTE'!D220</f>
        <v>3</v>
      </c>
      <c r="C59" s="134">
        <f>'BUREAU VOTE'!E220</f>
        <v>365</v>
      </c>
      <c r="D59" s="134">
        <f>'BUREAU VOTE'!F220</f>
        <v>113</v>
      </c>
      <c r="E59" s="134">
        <f>'BUREAU VOTE'!G220</f>
        <v>252</v>
      </c>
      <c r="F59" s="230">
        <f>'BUREAU VOTE'!H220</f>
        <v>0.69041095890410964</v>
      </c>
      <c r="G59" s="134">
        <f>'BUREAU VOTE'!I220</f>
        <v>3</v>
      </c>
      <c r="H59" s="230">
        <f>'BUREAU VOTE'!J220</f>
        <v>8.21917808219178E-3</v>
      </c>
      <c r="I59" s="134">
        <f>'BUREAU VOTE'!K220</f>
        <v>8</v>
      </c>
      <c r="J59" s="134">
        <f>'BUREAU VOTE'!L220</f>
        <v>241</v>
      </c>
      <c r="K59" s="132">
        <f>'BUREAU VOTE'!M220</f>
        <v>146</v>
      </c>
      <c r="L59" s="231">
        <f>'BUREAU VOTE'!N220</f>
        <v>0.60580912863070535</v>
      </c>
      <c r="M59" s="134">
        <f>'BUREAU VOTE'!O220</f>
        <v>95</v>
      </c>
      <c r="N59" s="231">
        <f>'BUREAU VOTE'!P220</f>
        <v>0.39419087136929459</v>
      </c>
    </row>
    <row r="60" spans="1:14" s="246" customFormat="1" ht="15" x14ac:dyDescent="0.2">
      <c r="A60" s="138" t="str">
        <f>'BUREAU VOTE'!C235</f>
        <v>TAIARAPU-E</v>
      </c>
      <c r="B60" s="141"/>
      <c r="C60" s="141">
        <f>'BUREAU VOTE'!E235</f>
        <v>10285</v>
      </c>
      <c r="D60" s="141">
        <f>'BUREAU VOTE'!F235</f>
        <v>6374</v>
      </c>
      <c r="E60" s="141">
        <f>'BUREAU VOTE'!G235</f>
        <v>3911</v>
      </c>
      <c r="F60" s="232">
        <f>'BUREAU VOTE'!H235</f>
        <v>0.38026251823043267</v>
      </c>
      <c r="G60" s="141">
        <f>'BUREAU VOTE'!I235</f>
        <v>97</v>
      </c>
      <c r="H60" s="232">
        <f>'BUREAU VOTE'!J235</f>
        <v>9.4312105007292174E-3</v>
      </c>
      <c r="I60" s="141">
        <f>'BUREAU VOTE'!K235</f>
        <v>94</v>
      </c>
      <c r="J60" s="141">
        <f>'BUREAU VOTE'!L235</f>
        <v>3720</v>
      </c>
      <c r="K60" s="138">
        <f>'BUREAU VOTE'!M235</f>
        <v>2129</v>
      </c>
      <c r="L60" s="233">
        <f>'BUREAU VOTE'!N235</f>
        <v>0.57231182795698921</v>
      </c>
      <c r="M60" s="141">
        <f>'BUREAU VOTE'!O235</f>
        <v>1591</v>
      </c>
      <c r="N60" s="233">
        <f>'BUREAU VOTE'!P235</f>
        <v>0.42768817204301074</v>
      </c>
    </row>
    <row r="61" spans="1:14" s="247" customFormat="1" ht="15" x14ac:dyDescent="0.2">
      <c r="A61" s="132" t="str">
        <f>'BUREAU VOTE'!C236</f>
        <v>Afaahiti 1</v>
      </c>
      <c r="B61" s="134">
        <f>'BUREAU VOTE'!D236</f>
        <v>1</v>
      </c>
      <c r="C61" s="134">
        <f>'BUREAU VOTE'!E236</f>
        <v>1139</v>
      </c>
      <c r="D61" s="134">
        <f>'BUREAU VOTE'!F236</f>
        <v>649</v>
      </c>
      <c r="E61" s="134">
        <f>'BUREAU VOTE'!G236</f>
        <v>490</v>
      </c>
      <c r="F61" s="230">
        <f>'BUREAU VOTE'!H236</f>
        <v>0.4302019315188762</v>
      </c>
      <c r="G61" s="134">
        <f>'BUREAU VOTE'!I236</f>
        <v>13</v>
      </c>
      <c r="H61" s="230">
        <f>'BUREAU VOTE'!J236</f>
        <v>1.141352063213345E-2</v>
      </c>
      <c r="I61" s="134">
        <f>'BUREAU VOTE'!K236</f>
        <v>11</v>
      </c>
      <c r="J61" s="134">
        <f>'BUREAU VOTE'!L236</f>
        <v>466</v>
      </c>
      <c r="K61" s="132">
        <f>'BUREAU VOTE'!M236</f>
        <v>282</v>
      </c>
      <c r="L61" s="231">
        <f>'BUREAU VOTE'!N236</f>
        <v>0.60515021459227469</v>
      </c>
      <c r="M61" s="134">
        <f>'BUREAU VOTE'!O236</f>
        <v>184</v>
      </c>
      <c r="N61" s="231">
        <f>'BUREAU VOTE'!P236</f>
        <v>0.39484978540772531</v>
      </c>
    </row>
    <row r="62" spans="1:14" s="247" customFormat="1" ht="15" x14ac:dyDescent="0.2">
      <c r="A62" s="132" t="str">
        <f>'BUREAU VOTE'!C237</f>
        <v>Afaahiti 2</v>
      </c>
      <c r="B62" s="134">
        <f>'BUREAU VOTE'!D237</f>
        <v>2</v>
      </c>
      <c r="C62" s="134">
        <f>'BUREAU VOTE'!E237</f>
        <v>1004</v>
      </c>
      <c r="D62" s="134">
        <f>'BUREAU VOTE'!F237</f>
        <v>607</v>
      </c>
      <c r="E62" s="134">
        <f>'BUREAU VOTE'!G237</f>
        <v>397</v>
      </c>
      <c r="F62" s="230">
        <f>'BUREAU VOTE'!H237</f>
        <v>0.39541832669322707</v>
      </c>
      <c r="G62" s="134">
        <f>'BUREAU VOTE'!I237</f>
        <v>8</v>
      </c>
      <c r="H62" s="230">
        <f>'BUREAU VOTE'!J237</f>
        <v>7.9681274900398405E-3</v>
      </c>
      <c r="I62" s="134">
        <f>'BUREAU VOTE'!K237</f>
        <v>12</v>
      </c>
      <c r="J62" s="134">
        <f>'BUREAU VOTE'!L237</f>
        <v>377</v>
      </c>
      <c r="K62" s="132">
        <f>'BUREAU VOTE'!M237</f>
        <v>241</v>
      </c>
      <c r="L62" s="231">
        <f>'BUREAU VOTE'!N237</f>
        <v>0.63925729442970824</v>
      </c>
      <c r="M62" s="134">
        <f>'BUREAU VOTE'!O237</f>
        <v>136</v>
      </c>
      <c r="N62" s="231">
        <f>'BUREAU VOTE'!P237</f>
        <v>0.36074270557029176</v>
      </c>
    </row>
    <row r="63" spans="1:14" s="247" customFormat="1" ht="15" x14ac:dyDescent="0.2">
      <c r="A63" s="132" t="str">
        <f>'BUREAU VOTE'!C238</f>
        <v>Afaahiti 3</v>
      </c>
      <c r="B63" s="134">
        <f>'BUREAU VOTE'!D238</f>
        <v>3</v>
      </c>
      <c r="C63" s="134">
        <f>'BUREAU VOTE'!E238</f>
        <v>1463</v>
      </c>
      <c r="D63" s="134">
        <f>'BUREAU VOTE'!F238</f>
        <v>910</v>
      </c>
      <c r="E63" s="134">
        <f>'BUREAU VOTE'!G238</f>
        <v>553</v>
      </c>
      <c r="F63" s="230">
        <f>'BUREAU VOTE'!H238</f>
        <v>0.37799043062200954</v>
      </c>
      <c r="G63" s="134">
        <f>'BUREAU VOTE'!I238</f>
        <v>18</v>
      </c>
      <c r="H63" s="230">
        <f>'BUREAU VOTE'!J238</f>
        <v>1.2303485987696514E-2</v>
      </c>
      <c r="I63" s="134">
        <f>'BUREAU VOTE'!K238</f>
        <v>10</v>
      </c>
      <c r="J63" s="134">
        <f>'BUREAU VOTE'!L238</f>
        <v>525</v>
      </c>
      <c r="K63" s="132">
        <f>'BUREAU VOTE'!M238</f>
        <v>313</v>
      </c>
      <c r="L63" s="231">
        <f>'BUREAU VOTE'!N238</f>
        <v>0.59619047619047616</v>
      </c>
      <c r="M63" s="134">
        <f>'BUREAU VOTE'!O238</f>
        <v>212</v>
      </c>
      <c r="N63" s="231">
        <f>'BUREAU VOTE'!P238</f>
        <v>0.40380952380952378</v>
      </c>
    </row>
    <row r="64" spans="1:14" s="247" customFormat="1" ht="15" x14ac:dyDescent="0.2">
      <c r="A64" s="132" t="str">
        <f>'BUREAU VOTE'!C239</f>
        <v>Afaahiti 4</v>
      </c>
      <c r="B64" s="134">
        <f>'BUREAU VOTE'!D239</f>
        <v>4</v>
      </c>
      <c r="C64" s="134">
        <f>'BUREAU VOTE'!E239</f>
        <v>1181</v>
      </c>
      <c r="D64" s="134">
        <f>'BUREAU VOTE'!F239</f>
        <v>663</v>
      </c>
      <c r="E64" s="134">
        <f>'BUREAU VOTE'!G239</f>
        <v>518</v>
      </c>
      <c r="F64" s="230">
        <f>'BUREAU VOTE'!H239</f>
        <v>0.43861134631668081</v>
      </c>
      <c r="G64" s="134">
        <f>'BUREAU VOTE'!I239</f>
        <v>22</v>
      </c>
      <c r="H64" s="230">
        <f>'BUREAU VOTE'!J239</f>
        <v>1.8628281117696866E-2</v>
      </c>
      <c r="I64" s="134">
        <f>'BUREAU VOTE'!K239</f>
        <v>12</v>
      </c>
      <c r="J64" s="134">
        <f>'BUREAU VOTE'!L239</f>
        <v>484</v>
      </c>
      <c r="K64" s="132">
        <f>'BUREAU VOTE'!M239</f>
        <v>280</v>
      </c>
      <c r="L64" s="231">
        <f>'BUREAU VOTE'!N239</f>
        <v>0.57851239669421484</v>
      </c>
      <c r="M64" s="134">
        <f>'BUREAU VOTE'!O239</f>
        <v>204</v>
      </c>
      <c r="N64" s="231">
        <f>'BUREAU VOTE'!P239</f>
        <v>0.42148760330578511</v>
      </c>
    </row>
    <row r="65" spans="1:14" s="247" customFormat="1" ht="15" x14ac:dyDescent="0.2">
      <c r="A65" s="132" t="str">
        <f>'BUREAU VOTE'!C240</f>
        <v>Pueu</v>
      </c>
      <c r="B65" s="134">
        <f>'BUREAU VOTE'!D240</f>
        <v>5</v>
      </c>
      <c r="C65" s="134">
        <f>'BUREAU VOTE'!E240</f>
        <v>1692</v>
      </c>
      <c r="D65" s="134">
        <f>'BUREAU VOTE'!F240</f>
        <v>1165</v>
      </c>
      <c r="E65" s="134">
        <f>'BUREAU VOTE'!G240</f>
        <v>527</v>
      </c>
      <c r="F65" s="230">
        <f>'BUREAU VOTE'!H240</f>
        <v>0.3114657210401891</v>
      </c>
      <c r="G65" s="134">
        <f>'BUREAU VOTE'!I240</f>
        <v>11</v>
      </c>
      <c r="H65" s="230">
        <f>'BUREAU VOTE'!J240</f>
        <v>6.5011820330969266E-3</v>
      </c>
      <c r="I65" s="134">
        <f>'BUREAU VOTE'!K240</f>
        <v>10</v>
      </c>
      <c r="J65" s="134">
        <f>'BUREAU VOTE'!L240</f>
        <v>506</v>
      </c>
      <c r="K65" s="132">
        <f>'BUREAU VOTE'!M240</f>
        <v>277</v>
      </c>
      <c r="L65" s="231">
        <f>'BUREAU VOTE'!N240</f>
        <v>0.54743083003952564</v>
      </c>
      <c r="M65" s="134">
        <f>'BUREAU VOTE'!O240</f>
        <v>229</v>
      </c>
      <c r="N65" s="231">
        <f>'BUREAU VOTE'!P240</f>
        <v>0.4525691699604743</v>
      </c>
    </row>
    <row r="66" spans="1:14" s="247" customFormat="1" ht="15" x14ac:dyDescent="0.2">
      <c r="A66" s="132" t="str">
        <f>'BUREAU VOTE'!C241</f>
        <v>Faaone</v>
      </c>
      <c r="B66" s="134">
        <f>'BUREAU VOTE'!D241</f>
        <v>6</v>
      </c>
      <c r="C66" s="134">
        <f>'BUREAU VOTE'!E241</f>
        <v>1567</v>
      </c>
      <c r="D66" s="134">
        <f>'BUREAU VOTE'!F241</f>
        <v>988</v>
      </c>
      <c r="E66" s="134">
        <f>'BUREAU VOTE'!G241</f>
        <v>579</v>
      </c>
      <c r="F66" s="230">
        <f>'BUREAU VOTE'!H241</f>
        <v>0.36949585194639439</v>
      </c>
      <c r="G66" s="134">
        <f>'BUREAU VOTE'!I241</f>
        <v>14</v>
      </c>
      <c r="H66" s="230">
        <f>'BUREAU VOTE'!J241</f>
        <v>8.9342693044033184E-3</v>
      </c>
      <c r="I66" s="134">
        <f>'BUREAU VOTE'!K241</f>
        <v>19</v>
      </c>
      <c r="J66" s="134">
        <f>'BUREAU VOTE'!L241</f>
        <v>546</v>
      </c>
      <c r="K66" s="132">
        <f>'BUREAU VOTE'!M241</f>
        <v>323</v>
      </c>
      <c r="L66" s="231">
        <f>'BUREAU VOTE'!N241</f>
        <v>0.59157509157509158</v>
      </c>
      <c r="M66" s="134">
        <f>'BUREAU VOTE'!O241</f>
        <v>223</v>
      </c>
      <c r="N66" s="231">
        <f>'BUREAU VOTE'!P241</f>
        <v>0.40842490842490842</v>
      </c>
    </row>
    <row r="67" spans="1:14" s="249" customFormat="1" ht="15" x14ac:dyDescent="0.2">
      <c r="A67" s="132" t="str">
        <f>'BUREAU VOTE'!C242</f>
        <v>Tautira 1</v>
      </c>
      <c r="B67" s="134">
        <f>'BUREAU VOTE'!D242</f>
        <v>7</v>
      </c>
      <c r="C67" s="134">
        <f>'BUREAU VOTE'!E242</f>
        <v>1047</v>
      </c>
      <c r="D67" s="134">
        <f>'BUREAU VOTE'!F242</f>
        <v>664</v>
      </c>
      <c r="E67" s="134">
        <f>'BUREAU VOTE'!G242</f>
        <v>383</v>
      </c>
      <c r="F67" s="234">
        <f>'BUREAU VOTE'!H242</f>
        <v>0.36580706781279848</v>
      </c>
      <c r="G67" s="134">
        <f>'BUREAU VOTE'!I242</f>
        <v>7</v>
      </c>
      <c r="H67" s="234">
        <f>'BUREAU VOTE'!J242</f>
        <v>6.6857688634192934E-3</v>
      </c>
      <c r="I67" s="134">
        <f>'BUREAU VOTE'!K242</f>
        <v>13</v>
      </c>
      <c r="J67" s="134">
        <f>'BUREAU VOTE'!L242</f>
        <v>363</v>
      </c>
      <c r="K67" s="132">
        <f>'BUREAU VOTE'!M242</f>
        <v>176</v>
      </c>
      <c r="L67" s="248">
        <f>'BUREAU VOTE'!N242</f>
        <v>0.48484848484848486</v>
      </c>
      <c r="M67" s="134">
        <f>'BUREAU VOTE'!O242</f>
        <v>187</v>
      </c>
      <c r="N67" s="248">
        <f>'BUREAU VOTE'!P242</f>
        <v>0.51515151515151514</v>
      </c>
    </row>
    <row r="68" spans="1:14" s="247" customFormat="1" ht="15" x14ac:dyDescent="0.2">
      <c r="A68" s="132" t="str">
        <f>'BUREAU VOTE'!C243</f>
        <v>Tautira 2</v>
      </c>
      <c r="B68" s="134">
        <f>'BUREAU VOTE'!D243</f>
        <v>8</v>
      </c>
      <c r="C68" s="134">
        <f>'BUREAU VOTE'!E243</f>
        <v>1192</v>
      </c>
      <c r="D68" s="134">
        <f>'BUREAU VOTE'!F243</f>
        <v>728</v>
      </c>
      <c r="E68" s="134">
        <f>'BUREAU VOTE'!G243</f>
        <v>464</v>
      </c>
      <c r="F68" s="230">
        <f>'BUREAU VOTE'!H243</f>
        <v>0.38926174496644295</v>
      </c>
      <c r="G68" s="134">
        <f>'BUREAU VOTE'!I243</f>
        <v>4</v>
      </c>
      <c r="H68" s="230">
        <f>'BUREAU VOTE'!J243</f>
        <v>3.3557046979865771E-3</v>
      </c>
      <c r="I68" s="134">
        <f>'BUREAU VOTE'!K243</f>
        <v>7</v>
      </c>
      <c r="J68" s="134">
        <f>'BUREAU VOTE'!L243</f>
        <v>453</v>
      </c>
      <c r="K68" s="132">
        <f>'BUREAU VOTE'!M243</f>
        <v>237</v>
      </c>
      <c r="L68" s="231">
        <f>'BUREAU VOTE'!N243</f>
        <v>0.52317880794701987</v>
      </c>
      <c r="M68" s="134">
        <f>'BUREAU VOTE'!O243</f>
        <v>216</v>
      </c>
      <c r="N68" s="231">
        <f>'BUREAU VOTE'!P243</f>
        <v>0.47682119205298013</v>
      </c>
    </row>
    <row r="69" spans="1:14" s="246" customFormat="1" ht="15" x14ac:dyDescent="0.2">
      <c r="A69" s="138" t="str">
        <f>'BUREAU VOTE'!C244</f>
        <v>TAIARAPU-O</v>
      </c>
      <c r="B69" s="141"/>
      <c r="C69" s="141">
        <f>'BUREAU VOTE'!E244</f>
        <v>6183</v>
      </c>
      <c r="D69" s="141">
        <f>'BUREAU VOTE'!F244</f>
        <v>3533</v>
      </c>
      <c r="E69" s="141">
        <f>'BUREAU VOTE'!G244</f>
        <v>2650</v>
      </c>
      <c r="F69" s="232">
        <f>'BUREAU VOTE'!H244</f>
        <v>0.42859453339802683</v>
      </c>
      <c r="G69" s="141">
        <f>'BUREAU VOTE'!I244</f>
        <v>46</v>
      </c>
      <c r="H69" s="232">
        <f>'BUREAU VOTE'!J244</f>
        <v>7.4397541646449945E-3</v>
      </c>
      <c r="I69" s="141">
        <f>'BUREAU VOTE'!K244</f>
        <v>81</v>
      </c>
      <c r="J69" s="141">
        <f>'BUREAU VOTE'!L244</f>
        <v>2523</v>
      </c>
      <c r="K69" s="138">
        <f>'BUREAU VOTE'!M244</f>
        <v>1290</v>
      </c>
      <c r="L69" s="233">
        <f>'BUREAU VOTE'!N244</f>
        <v>0.51129607609988115</v>
      </c>
      <c r="M69" s="141">
        <f>'BUREAU VOTE'!O244</f>
        <v>1233</v>
      </c>
      <c r="N69" s="233">
        <f>'BUREAU VOTE'!P244</f>
        <v>0.48870392390011891</v>
      </c>
    </row>
    <row r="70" spans="1:14" s="249" customFormat="1" ht="15" x14ac:dyDescent="0.2">
      <c r="A70" s="132" t="str">
        <f>'BUREAU VOTE'!C245</f>
        <v>Toahotu</v>
      </c>
      <c r="B70" s="134">
        <f>'BUREAU VOTE'!D245</f>
        <v>1</v>
      </c>
      <c r="C70" s="134">
        <f>'BUREAU VOTE'!E245</f>
        <v>2425</v>
      </c>
      <c r="D70" s="134">
        <f>'BUREAU VOTE'!F245</f>
        <v>1333</v>
      </c>
      <c r="E70" s="134">
        <f>'BUREAU VOTE'!G245</f>
        <v>1092</v>
      </c>
      <c r="F70" s="234">
        <f>'BUREAU VOTE'!H245</f>
        <v>0.45030927835051549</v>
      </c>
      <c r="G70" s="134">
        <f>'BUREAU VOTE'!I245</f>
        <v>33</v>
      </c>
      <c r="H70" s="234">
        <f>'BUREAU VOTE'!J245</f>
        <v>1.3608247422680412E-2</v>
      </c>
      <c r="I70" s="134">
        <f>'BUREAU VOTE'!K245</f>
        <v>23</v>
      </c>
      <c r="J70" s="134">
        <f>'BUREAU VOTE'!L245</f>
        <v>1036</v>
      </c>
      <c r="K70" s="132">
        <f>'BUREAU VOTE'!M245</f>
        <v>543</v>
      </c>
      <c r="L70" s="248">
        <f>'BUREAU VOTE'!N245</f>
        <v>0.52413127413127414</v>
      </c>
      <c r="M70" s="134">
        <f>'BUREAU VOTE'!O245</f>
        <v>493</v>
      </c>
      <c r="N70" s="248">
        <f>'BUREAU VOTE'!P245</f>
        <v>0.47586872586872586</v>
      </c>
    </row>
    <row r="71" spans="1:14" s="247" customFormat="1" ht="15" x14ac:dyDescent="0.2">
      <c r="A71" s="132" t="str">
        <f>'BUREAU VOTE'!C246</f>
        <v>Vairao</v>
      </c>
      <c r="B71" s="134">
        <f>'BUREAU VOTE'!D246</f>
        <v>2</v>
      </c>
      <c r="C71" s="134">
        <f>'BUREAU VOTE'!E246</f>
        <v>2325</v>
      </c>
      <c r="D71" s="134">
        <f>'BUREAU VOTE'!F246</f>
        <v>1358</v>
      </c>
      <c r="E71" s="134">
        <f>'BUREAU VOTE'!G246</f>
        <v>967</v>
      </c>
      <c r="F71" s="230">
        <f>'BUREAU VOTE'!H246</f>
        <v>0.41591397849462364</v>
      </c>
      <c r="G71" s="134">
        <f>'BUREAU VOTE'!I246</f>
        <v>13</v>
      </c>
      <c r="H71" s="230">
        <f>'BUREAU VOTE'!J246</f>
        <v>5.5913978494623656E-3</v>
      </c>
      <c r="I71" s="134">
        <f>'BUREAU VOTE'!K246</f>
        <v>29</v>
      </c>
      <c r="J71" s="134">
        <f>'BUREAU VOTE'!L246</f>
        <v>925</v>
      </c>
      <c r="K71" s="132">
        <f>'BUREAU VOTE'!M246</f>
        <v>453</v>
      </c>
      <c r="L71" s="231">
        <f>'BUREAU VOTE'!N246</f>
        <v>0.48972972972972972</v>
      </c>
      <c r="M71" s="134">
        <f>'BUREAU VOTE'!O246</f>
        <v>472</v>
      </c>
      <c r="N71" s="231">
        <f>'BUREAU VOTE'!P246</f>
        <v>0.51027027027027028</v>
      </c>
    </row>
    <row r="72" spans="1:14" s="247" customFormat="1" ht="15" x14ac:dyDescent="0.2">
      <c r="A72" s="132" t="str">
        <f>'BUREAU VOTE'!C247</f>
        <v>Teahupoo</v>
      </c>
      <c r="B72" s="134">
        <f>'BUREAU VOTE'!D247</f>
        <v>3</v>
      </c>
      <c r="C72" s="134">
        <f>'BUREAU VOTE'!E247</f>
        <v>1433</v>
      </c>
      <c r="D72" s="134">
        <f>'BUREAU VOTE'!F247</f>
        <v>842</v>
      </c>
      <c r="E72" s="134">
        <f>'BUREAU VOTE'!G247</f>
        <v>591</v>
      </c>
      <c r="F72" s="230">
        <f>'BUREAU VOTE'!H247</f>
        <v>0.41242149337055128</v>
      </c>
      <c r="G72" s="134">
        <f>'BUREAU VOTE'!I247</f>
        <v>0</v>
      </c>
      <c r="H72" s="230">
        <f>'BUREAU VOTE'!J247</f>
        <v>0</v>
      </c>
      <c r="I72" s="134">
        <f>'BUREAU VOTE'!K247</f>
        <v>29</v>
      </c>
      <c r="J72" s="134">
        <f>'BUREAU VOTE'!L247</f>
        <v>562</v>
      </c>
      <c r="K72" s="132">
        <f>'BUREAU VOTE'!M247</f>
        <v>294</v>
      </c>
      <c r="L72" s="231">
        <f>'BUREAU VOTE'!N247</f>
        <v>0.52313167259786475</v>
      </c>
      <c r="M72" s="134">
        <f>'BUREAU VOTE'!O247</f>
        <v>268</v>
      </c>
      <c r="N72" s="231">
        <f>'BUREAU VOTE'!P247</f>
        <v>0.47686832740213525</v>
      </c>
    </row>
    <row r="73" spans="1:14" s="246" customFormat="1" ht="15" x14ac:dyDescent="0.2">
      <c r="A73" s="138" t="str">
        <f>'BUREAU VOTE'!C258</f>
        <v>TEVA I UTA</v>
      </c>
      <c r="B73" s="141"/>
      <c r="C73" s="141">
        <f>'BUREAU VOTE'!E258</f>
        <v>7245</v>
      </c>
      <c r="D73" s="141">
        <f>'BUREAU VOTE'!F258</f>
        <v>3970</v>
      </c>
      <c r="E73" s="141">
        <f>'BUREAU VOTE'!G258</f>
        <v>3275</v>
      </c>
      <c r="F73" s="232">
        <f>'BUREAU VOTE'!H258</f>
        <v>0.45203588681849549</v>
      </c>
      <c r="G73" s="141">
        <f>SUM(G74:G77)</f>
        <v>72</v>
      </c>
      <c r="H73" s="232">
        <f>'BUREAU VOTE'!J258</f>
        <v>9.9378881987577643E-3</v>
      </c>
      <c r="I73" s="141">
        <f>'BUREAU VOTE'!K258</f>
        <v>88</v>
      </c>
      <c r="J73" s="141">
        <f>'BUREAU VOTE'!L258</f>
        <v>3115</v>
      </c>
      <c r="K73" s="138">
        <f>'BUREAU VOTE'!M258</f>
        <v>1701</v>
      </c>
      <c r="L73" s="233">
        <f>'BUREAU VOTE'!N258</f>
        <v>0.54606741573033712</v>
      </c>
      <c r="M73" s="141">
        <f>'BUREAU VOTE'!O258</f>
        <v>1414</v>
      </c>
      <c r="N73" s="233">
        <f>'BUREAU VOTE'!P258</f>
        <v>0.45393258426966293</v>
      </c>
    </row>
    <row r="74" spans="1:14" s="247" customFormat="1" ht="15" x14ac:dyDescent="0.2">
      <c r="A74" s="132" t="str">
        <f>'BUREAU VOTE'!C259</f>
        <v>Mataiea 1</v>
      </c>
      <c r="B74" s="134">
        <f>'BUREAU VOTE'!D259</f>
        <v>1</v>
      </c>
      <c r="C74" s="134">
        <f>'BUREAU VOTE'!E259</f>
        <v>2016</v>
      </c>
      <c r="D74" s="134">
        <f>'BUREAU VOTE'!F259</f>
        <v>1132</v>
      </c>
      <c r="E74" s="134">
        <f>'BUREAU VOTE'!G259</f>
        <v>884</v>
      </c>
      <c r="F74" s="230">
        <f>'BUREAU VOTE'!H259</f>
        <v>0.43849206349206349</v>
      </c>
      <c r="G74" s="134">
        <f>'BUREAU VOTE'!I259</f>
        <v>22</v>
      </c>
      <c r="H74" s="230">
        <f>'BUREAU VOTE'!J259</f>
        <v>1.0912698412698412E-2</v>
      </c>
      <c r="I74" s="134">
        <f>'BUREAU VOTE'!K259</f>
        <v>25</v>
      </c>
      <c r="J74" s="134">
        <f>'BUREAU VOTE'!L259</f>
        <v>837</v>
      </c>
      <c r="K74" s="132">
        <f>'BUREAU VOTE'!M259</f>
        <v>537</v>
      </c>
      <c r="L74" s="231">
        <f>'BUREAU VOTE'!N259</f>
        <v>0.64157706093189959</v>
      </c>
      <c r="M74" s="134">
        <f>'BUREAU VOTE'!O259</f>
        <v>300</v>
      </c>
      <c r="N74" s="231">
        <f>'BUREAU VOTE'!P259</f>
        <v>0.35842293906810035</v>
      </c>
    </row>
    <row r="75" spans="1:14" s="247" customFormat="1" ht="15" x14ac:dyDescent="0.2">
      <c r="A75" s="132" t="str">
        <f>'BUREAU VOTE'!C260</f>
        <v>Mataiea 2</v>
      </c>
      <c r="B75" s="134">
        <f>'BUREAU VOTE'!D260</f>
        <v>2</v>
      </c>
      <c r="C75" s="134">
        <f>'BUREAU VOTE'!E260</f>
        <v>1726</v>
      </c>
      <c r="D75" s="134">
        <f>'BUREAU VOTE'!F260</f>
        <v>957</v>
      </c>
      <c r="E75" s="134">
        <f>'BUREAU VOTE'!G260</f>
        <v>769</v>
      </c>
      <c r="F75" s="230">
        <f>'BUREAU VOTE'!H260</f>
        <v>0.44553881807647738</v>
      </c>
      <c r="G75" s="134">
        <f>'BUREAU VOTE'!I260</f>
        <v>21</v>
      </c>
      <c r="H75" s="230">
        <f>'BUREAU VOTE'!J260</f>
        <v>1.2166859791425261E-2</v>
      </c>
      <c r="I75" s="134">
        <f>'BUREAU VOTE'!K260</f>
        <v>32</v>
      </c>
      <c r="J75" s="134">
        <f>'BUREAU VOTE'!L260</f>
        <v>716</v>
      </c>
      <c r="K75" s="132">
        <f>'BUREAU VOTE'!M260</f>
        <v>448</v>
      </c>
      <c r="L75" s="231">
        <f>'BUREAU VOTE'!N260</f>
        <v>0.62569832402234637</v>
      </c>
      <c r="M75" s="134">
        <f>'BUREAU VOTE'!O260</f>
        <v>268</v>
      </c>
      <c r="N75" s="231">
        <f>'BUREAU VOTE'!P260</f>
        <v>0.37430167597765363</v>
      </c>
    </row>
    <row r="76" spans="1:14" s="249" customFormat="1" ht="15" x14ac:dyDescent="0.2">
      <c r="A76" s="132" t="str">
        <f>'BUREAU VOTE'!C261</f>
        <v>Papeari 1</v>
      </c>
      <c r="B76" s="134">
        <f>'BUREAU VOTE'!D261</f>
        <v>3</v>
      </c>
      <c r="C76" s="134">
        <f>'BUREAU VOTE'!E261</f>
        <v>1521</v>
      </c>
      <c r="D76" s="134">
        <f>'BUREAU VOTE'!F261</f>
        <v>774</v>
      </c>
      <c r="E76" s="134">
        <f>'BUREAU VOTE'!G261</f>
        <v>747</v>
      </c>
      <c r="F76" s="234">
        <f>'BUREAU VOTE'!H261</f>
        <v>0.4911242603550296</v>
      </c>
      <c r="G76" s="134">
        <f>'BUREAU VOTE'!I261</f>
        <v>10</v>
      </c>
      <c r="H76" s="234">
        <f>'BUREAU VOTE'!J261</f>
        <v>6.5746219592373442E-3</v>
      </c>
      <c r="I76" s="134">
        <f>'BUREAU VOTE'!K261</f>
        <v>17</v>
      </c>
      <c r="J76" s="134">
        <f>'BUREAU VOTE'!L261</f>
        <v>720</v>
      </c>
      <c r="K76" s="132">
        <f>'BUREAU VOTE'!M261</f>
        <v>318</v>
      </c>
      <c r="L76" s="248">
        <f>'BUREAU VOTE'!N261</f>
        <v>0.44166666666666665</v>
      </c>
      <c r="M76" s="134">
        <f>'BUREAU VOTE'!O261</f>
        <v>402</v>
      </c>
      <c r="N76" s="248">
        <f>'BUREAU VOTE'!P261</f>
        <v>0.55833333333333335</v>
      </c>
    </row>
    <row r="77" spans="1:14" s="247" customFormat="1" ht="15" x14ac:dyDescent="0.2">
      <c r="A77" s="132" t="str">
        <f>'BUREAU VOTE'!C262</f>
        <v>Papeari 2</v>
      </c>
      <c r="B77" s="134">
        <f>'BUREAU VOTE'!D262</f>
        <v>4</v>
      </c>
      <c r="C77" s="134">
        <f>'BUREAU VOTE'!E262</f>
        <v>1982</v>
      </c>
      <c r="D77" s="134">
        <f>'BUREAU VOTE'!F262</f>
        <v>1107</v>
      </c>
      <c r="E77" s="134">
        <f>'BUREAU VOTE'!G262</f>
        <v>875</v>
      </c>
      <c r="F77" s="230">
        <f>'BUREAU VOTE'!H262</f>
        <v>0.44147325933400605</v>
      </c>
      <c r="G77" s="134">
        <f>'BUREAU VOTE'!I262</f>
        <v>19</v>
      </c>
      <c r="H77" s="230">
        <f>'BUREAU VOTE'!J262</f>
        <v>9.5862764883955596E-3</v>
      </c>
      <c r="I77" s="134">
        <f>'BUREAU VOTE'!K262</f>
        <v>14</v>
      </c>
      <c r="J77" s="134">
        <f>'BUREAU VOTE'!L262</f>
        <v>842</v>
      </c>
      <c r="K77" s="132">
        <f>'BUREAU VOTE'!M262</f>
        <v>398</v>
      </c>
      <c r="L77" s="231">
        <f>'BUREAU VOTE'!N262</f>
        <v>0.47268408551068886</v>
      </c>
      <c r="M77" s="134">
        <f>'BUREAU VOTE'!O262</f>
        <v>444</v>
      </c>
      <c r="N77" s="231">
        <f>'BUREAU VOTE'!P262</f>
        <v>0.52731591448931114</v>
      </c>
    </row>
    <row r="78" spans="1:14" s="246" customFormat="1" ht="15" x14ac:dyDescent="0.2">
      <c r="A78" s="138" t="str">
        <f>'BUREAU VOTE'!C263</f>
        <v>TUBUAI</v>
      </c>
      <c r="B78" s="141"/>
      <c r="C78" s="141">
        <f>'BUREAU VOTE'!E263</f>
        <v>1637</v>
      </c>
      <c r="D78" s="141">
        <f>'BUREAU VOTE'!F263</f>
        <v>628</v>
      </c>
      <c r="E78" s="141">
        <f>'BUREAU VOTE'!G263</f>
        <v>1009</v>
      </c>
      <c r="F78" s="232">
        <f>'BUREAU VOTE'!H263</f>
        <v>0.61637141111789862</v>
      </c>
      <c r="G78" s="141">
        <f>SUM(G79:G81)</f>
        <v>23</v>
      </c>
      <c r="H78" s="232">
        <f>'BUREAU VOTE'!J263</f>
        <v>1.4050091631032376E-2</v>
      </c>
      <c r="I78" s="141">
        <f>'BUREAU VOTE'!K263</f>
        <v>23</v>
      </c>
      <c r="J78" s="141">
        <f>'BUREAU VOTE'!L263</f>
        <v>963</v>
      </c>
      <c r="K78" s="138">
        <f>'BUREAU VOTE'!M263</f>
        <v>456</v>
      </c>
      <c r="L78" s="233">
        <f>'BUREAU VOTE'!N263</f>
        <v>0.4735202492211838</v>
      </c>
      <c r="M78" s="141">
        <f>'BUREAU VOTE'!O263</f>
        <v>507</v>
      </c>
      <c r="N78" s="233">
        <f>'BUREAU VOTE'!P263</f>
        <v>0.52647975077881615</v>
      </c>
    </row>
    <row r="79" spans="1:14" s="247" customFormat="1" ht="15" x14ac:dyDescent="0.2">
      <c r="A79" s="132" t="str">
        <f>'BUREAU VOTE'!C264</f>
        <v>Mataura</v>
      </c>
      <c r="B79" s="134">
        <f>'BUREAU VOTE'!D264</f>
        <v>1</v>
      </c>
      <c r="C79" s="134">
        <f>'BUREAU VOTE'!E264</f>
        <v>765</v>
      </c>
      <c r="D79" s="134">
        <f>'BUREAU VOTE'!F264</f>
        <v>310</v>
      </c>
      <c r="E79" s="134">
        <f>'BUREAU VOTE'!G264</f>
        <v>455</v>
      </c>
      <c r="F79" s="230">
        <f>'BUREAU VOTE'!H264</f>
        <v>0.59477124183006536</v>
      </c>
      <c r="G79" s="134">
        <f>'BUREAU VOTE'!I264</f>
        <v>12</v>
      </c>
      <c r="H79" s="230">
        <f>'BUREAU VOTE'!J264</f>
        <v>1.5686274509803921E-2</v>
      </c>
      <c r="I79" s="134">
        <f>'BUREAU VOTE'!K264</f>
        <v>6</v>
      </c>
      <c r="J79" s="134">
        <f>'BUREAU VOTE'!L264</f>
        <v>437</v>
      </c>
      <c r="K79" s="132">
        <f>'BUREAU VOTE'!M264</f>
        <v>194</v>
      </c>
      <c r="L79" s="231">
        <f>'BUREAU VOTE'!N264</f>
        <v>0.44393592677345539</v>
      </c>
      <c r="M79" s="134">
        <f>'BUREAU VOTE'!O264</f>
        <v>243</v>
      </c>
      <c r="N79" s="231">
        <f>'BUREAU VOTE'!P264</f>
        <v>0.55606407322654461</v>
      </c>
    </row>
    <row r="80" spans="1:14" s="249" customFormat="1" ht="15" x14ac:dyDescent="0.2">
      <c r="A80" s="132" t="str">
        <f>'BUREAU VOTE'!C265</f>
        <v>Taahuaia</v>
      </c>
      <c r="B80" s="134">
        <f>'BUREAU VOTE'!D265</f>
        <v>2</v>
      </c>
      <c r="C80" s="134">
        <f>'BUREAU VOTE'!E265</f>
        <v>419</v>
      </c>
      <c r="D80" s="134">
        <f>'BUREAU VOTE'!F265</f>
        <v>149</v>
      </c>
      <c r="E80" s="134">
        <f>'BUREAU VOTE'!G265</f>
        <v>270</v>
      </c>
      <c r="F80" s="234">
        <f>'BUREAU VOTE'!H265</f>
        <v>0.64439140811455842</v>
      </c>
      <c r="G80" s="134">
        <f>'BUREAU VOTE'!I265</f>
        <v>4</v>
      </c>
      <c r="H80" s="234">
        <f>'BUREAU VOTE'!J265</f>
        <v>9.5465393794749408E-3</v>
      </c>
      <c r="I80" s="134">
        <f>'BUREAU VOTE'!K265</f>
        <v>3</v>
      </c>
      <c r="J80" s="134">
        <f>'BUREAU VOTE'!L265</f>
        <v>263</v>
      </c>
      <c r="K80" s="132">
        <f>'BUREAU VOTE'!M265</f>
        <v>121</v>
      </c>
      <c r="L80" s="248">
        <f>'BUREAU VOTE'!N265</f>
        <v>0.46007604562737642</v>
      </c>
      <c r="M80" s="134">
        <f>'BUREAU VOTE'!O265</f>
        <v>142</v>
      </c>
      <c r="N80" s="248">
        <f>'BUREAU VOTE'!P265</f>
        <v>0.53992395437262353</v>
      </c>
    </row>
    <row r="81" spans="1:14" s="247" customFormat="1" ht="16" thickBot="1" x14ac:dyDescent="0.25">
      <c r="A81" s="146" t="str">
        <f>'BUREAU VOTE'!C266</f>
        <v>Mahu</v>
      </c>
      <c r="B81" s="148">
        <f>'BUREAU VOTE'!D266</f>
        <v>3</v>
      </c>
      <c r="C81" s="148">
        <f>'BUREAU VOTE'!E266</f>
        <v>453</v>
      </c>
      <c r="D81" s="148">
        <f>'BUREAU VOTE'!F266</f>
        <v>169</v>
      </c>
      <c r="E81" s="148">
        <f>'BUREAU VOTE'!G266</f>
        <v>284</v>
      </c>
      <c r="F81" s="235">
        <f>'BUREAU VOTE'!H266</f>
        <v>0.6269315673289183</v>
      </c>
      <c r="G81" s="148">
        <f>'BUREAU VOTE'!I266</f>
        <v>7</v>
      </c>
      <c r="H81" s="235">
        <f>'BUREAU VOTE'!J266</f>
        <v>1.5452538631346579E-2</v>
      </c>
      <c r="I81" s="148">
        <f>'BUREAU VOTE'!K266</f>
        <v>14</v>
      </c>
      <c r="J81" s="148">
        <f>'BUREAU VOTE'!L266</f>
        <v>263</v>
      </c>
      <c r="K81" s="146">
        <f>'BUREAU VOTE'!M266</f>
        <v>141</v>
      </c>
      <c r="L81" s="236">
        <f>'BUREAU VOTE'!N266</f>
        <v>0.53612167300380231</v>
      </c>
      <c r="M81" s="148">
        <f>'BUREAU VOTE'!O266</f>
        <v>122</v>
      </c>
      <c r="N81" s="236">
        <f>'BUREAU VOTE'!P266</f>
        <v>0.46387832699619774</v>
      </c>
    </row>
    <row r="82" spans="1:14" ht="16" thickBot="1" x14ac:dyDescent="0.25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</row>
    <row r="83" spans="1:14" x14ac:dyDescent="0.15">
      <c r="A83" s="80"/>
      <c r="B83" s="80"/>
      <c r="C83" s="80"/>
      <c r="D83" s="80"/>
      <c r="E83" s="80"/>
      <c r="F83" s="80"/>
      <c r="G83" s="80"/>
      <c r="H83" s="80"/>
      <c r="I83" s="80"/>
      <c r="J83" s="80"/>
      <c r="K83" s="223" t="str">
        <f>K89</f>
        <v>Emmanuel</v>
      </c>
      <c r="L83" s="224" t="str">
        <f t="shared" ref="L83:N83" si="0">L89</f>
        <v>MACRON</v>
      </c>
      <c r="M83" s="223" t="str">
        <f t="shared" si="0"/>
        <v>Marine</v>
      </c>
      <c r="N83" s="224" t="str">
        <f t="shared" si="0"/>
        <v>LE PEN</v>
      </c>
    </row>
    <row r="84" spans="1:14" ht="29" thickBot="1" x14ac:dyDescent="0.2">
      <c r="A84" s="211" t="s">
        <v>333</v>
      </c>
      <c r="B84" s="212" t="s">
        <v>334</v>
      </c>
      <c r="C84" s="211" t="s">
        <v>7</v>
      </c>
      <c r="D84" s="211" t="s">
        <v>8</v>
      </c>
      <c r="E84" s="211" t="s">
        <v>10</v>
      </c>
      <c r="F84" s="211" t="s">
        <v>335</v>
      </c>
      <c r="G84" s="211" t="str">
        <f>'[1]Archipel - IDV'!G141</f>
        <v>Blancs</v>
      </c>
      <c r="H84" s="211" t="str">
        <f>'[1]Archipel - IDV'!H141</f>
        <v>% Blancs</v>
      </c>
      <c r="I84" s="211" t="str">
        <f>'[1]Archipel - IDV'!I141</f>
        <v>Nuls</v>
      </c>
      <c r="J84" s="211" t="s">
        <v>18</v>
      </c>
      <c r="K84" s="213" t="s">
        <v>25</v>
      </c>
      <c r="L84" s="214" t="s">
        <v>27</v>
      </c>
      <c r="M84" s="213" t="s">
        <v>25</v>
      </c>
      <c r="N84" s="214" t="s">
        <v>27</v>
      </c>
    </row>
    <row r="85" spans="1:14" ht="14" thickBot="1" x14ac:dyDescent="0.2">
      <c r="A85" s="215" t="s">
        <v>340</v>
      </c>
      <c r="B85" s="227">
        <f>COUNTA(B5:B81)</f>
        <v>65</v>
      </c>
      <c r="C85" s="216">
        <f>SUM(C5,C14,C28,C37,C45,C50,C52,C56,C60,C69,C73,C78)</f>
        <v>66656</v>
      </c>
      <c r="D85" s="216">
        <f>SUM(D78,D73,D69,D60,D56,D52,D50,D45,D37,D28,D14,D5)</f>
        <v>36566</v>
      </c>
      <c r="E85" s="216">
        <f>SUM(E78,E73,E69,E60,E56,E52,E50,E45,E37,E28,E14,E5)</f>
        <v>30090</v>
      </c>
      <c r="F85" s="217">
        <f>E85/C85</f>
        <v>0.45142222755640904</v>
      </c>
      <c r="G85" s="218">
        <f>SUM(G78,G73,G69,G60,G56,G52,G50,G45,G37,G28,G14,G5)</f>
        <v>842</v>
      </c>
      <c r="H85" s="219">
        <f>G85/C85</f>
        <v>1.2632021123379741E-2</v>
      </c>
      <c r="I85" s="216">
        <f>SUM(I78,I73,I69,I60,I56,I52,I50,I45,I37,I28,I14,I5)</f>
        <v>874</v>
      </c>
      <c r="J85" s="216">
        <f>SUM(J78,J73,J69,J60,J56,J52,J50,J45,J37,J28,J14,J5)</f>
        <v>28374</v>
      </c>
      <c r="K85" s="215">
        <f>SUM(K78,K73,K69,K60,K56,K52,K50,K45,K37,K28,K14,K5)</f>
        <v>16637</v>
      </c>
      <c r="L85" s="217">
        <f>K85/$J85</f>
        <v>0.5863466553887362</v>
      </c>
      <c r="M85" s="215">
        <f>SUM(M78,M73,M69,M60,M56,M52,M50,M45,M37,M28,M14,M5)</f>
        <v>11737</v>
      </c>
      <c r="N85" s="220">
        <f>M85/$J85</f>
        <v>0.41365334461126385</v>
      </c>
    </row>
    <row r="87" spans="1:14" ht="14" thickBot="1" x14ac:dyDescent="0.2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</row>
    <row r="88" spans="1:14" ht="14" thickBot="1" x14ac:dyDescent="0.2"/>
    <row r="89" spans="1:14" x14ac:dyDescent="0.15">
      <c r="A89" s="200"/>
      <c r="B89" s="200"/>
      <c r="C89" s="200"/>
      <c r="D89" s="200"/>
      <c r="E89" s="200"/>
      <c r="F89" s="200"/>
      <c r="G89" s="200"/>
      <c r="H89" s="200"/>
      <c r="I89" s="200"/>
      <c r="J89" s="200"/>
      <c r="K89" s="201" t="str">
        <f>K3</f>
        <v>Emmanuel</v>
      </c>
      <c r="L89" s="192" t="str">
        <f>L3</f>
        <v>MACRON</v>
      </c>
      <c r="M89" s="201" t="str">
        <f>M3</f>
        <v>Marine</v>
      </c>
      <c r="N89" s="192" t="str">
        <f>N3</f>
        <v>LE PEN</v>
      </c>
    </row>
    <row r="90" spans="1:14" ht="29" thickBot="1" x14ac:dyDescent="0.2">
      <c r="A90" s="86" t="str">
        <f>'BUREAU VOTE'!C292</f>
        <v>TOTAL</v>
      </c>
      <c r="B90" s="86" t="str">
        <f>'BUREAU VOTE'!D292</f>
        <v>Nbr bureau de vote</v>
      </c>
      <c r="C90" s="86" t="str">
        <f>'BUREAU VOTE'!E292</f>
        <v>Inscrits</v>
      </c>
      <c r="D90" s="86" t="str">
        <f>'BUREAU VOTE'!F292</f>
        <v>Abst</v>
      </c>
      <c r="E90" s="86" t="str">
        <f>'BUREAU VOTE'!G292</f>
        <v>Votants</v>
      </c>
      <c r="F90" s="86" t="str">
        <f>'BUREAU VOTE'!H292</f>
        <v>% Particip.</v>
      </c>
      <c r="G90" s="86" t="str">
        <f>'BUREAU VOTE'!I292</f>
        <v>Blancs</v>
      </c>
      <c r="H90" s="86" t="str">
        <f>'BUREAU VOTE'!J292</f>
        <v>% Blancs</v>
      </c>
      <c r="I90" s="86" t="str">
        <f>'BUREAU VOTE'!K292</f>
        <v>Nuls</v>
      </c>
      <c r="J90" s="86" t="str">
        <f>'BUREAU VOTE'!L292</f>
        <v>Exprimés</v>
      </c>
      <c r="K90" s="203" t="str">
        <f>'BUREAU VOTE'!M292</f>
        <v>Voix</v>
      </c>
      <c r="L90" s="204" t="str">
        <f>'BUREAU VOTE'!N292</f>
        <v>% Voix/Exp</v>
      </c>
      <c r="M90" s="203" t="str">
        <f>'BUREAU VOTE'!O292</f>
        <v>Voix</v>
      </c>
      <c r="N90" s="204" t="str">
        <f>'BUREAU VOTE'!P292</f>
        <v>% Voix/Exp</v>
      </c>
    </row>
    <row r="91" spans="1:14" ht="20" thickBot="1" x14ac:dyDescent="0.2">
      <c r="A91" s="206" t="str">
        <f>'BUREAU VOTE'!C293</f>
        <v>POLYNÉSIE FRANÇAISE</v>
      </c>
      <c r="B91" s="207">
        <f>'BUREAU VOTE'!D293</f>
        <v>236</v>
      </c>
      <c r="C91" s="207">
        <f>'BUREAU VOTE'!E293</f>
        <v>203973</v>
      </c>
      <c r="D91" s="207">
        <f>'BUREAU VOTE'!F293</f>
        <v>108330</v>
      </c>
      <c r="E91" s="207">
        <f>'BUREAU VOTE'!G293</f>
        <v>95643</v>
      </c>
      <c r="F91" s="226">
        <f>'BUREAU VOTE'!H293</f>
        <v>0.46890029562736246</v>
      </c>
      <c r="G91" s="207">
        <f>'BUREAU VOTE'!I293</f>
        <v>3273</v>
      </c>
      <c r="H91" s="226">
        <f>'BUREAU VOTE'!J293</f>
        <v>1.6046241414304833E-2</v>
      </c>
      <c r="I91" s="207">
        <f>'BUREAU VOTE'!K293</f>
        <v>2673</v>
      </c>
      <c r="J91" s="207">
        <f>'BUREAU VOTE'!L293</f>
        <v>89697</v>
      </c>
      <c r="K91" s="206">
        <f>'BUREAU VOTE'!M293</f>
        <v>52378</v>
      </c>
      <c r="L91" s="225">
        <f>'BUREAU VOTE'!N293</f>
        <v>0.58394372164063457</v>
      </c>
      <c r="M91" s="206">
        <f>'BUREAU VOTE'!O293</f>
        <v>37319</v>
      </c>
      <c r="N91" s="225">
        <f>'BUREAU VOTE'!P293</f>
        <v>0.41605627835936543</v>
      </c>
    </row>
    <row r="92" spans="1:14" ht="15" x14ac:dyDescent="0.2">
      <c r="A92" s="241"/>
      <c r="B92" s="134"/>
      <c r="C92" s="134"/>
      <c r="D92" s="134"/>
      <c r="E92" s="134"/>
      <c r="F92" s="237"/>
      <c r="G92" s="134"/>
      <c r="H92" s="237"/>
      <c r="I92" s="134"/>
      <c r="J92" s="134"/>
      <c r="K92" s="134"/>
      <c r="L92" s="237"/>
      <c r="M92" s="134"/>
      <c r="N92" s="237"/>
    </row>
    <row r="93" spans="1:14" s="80" customFormat="1" ht="15" x14ac:dyDescent="0.2">
      <c r="A93" s="241"/>
      <c r="B93" s="134"/>
      <c r="C93" s="134"/>
      <c r="D93" s="134"/>
      <c r="E93" s="134"/>
      <c r="F93" s="237"/>
      <c r="G93" s="134"/>
      <c r="H93" s="237"/>
      <c r="I93" s="134"/>
      <c r="J93" s="134"/>
      <c r="K93" s="134"/>
      <c r="L93" s="237"/>
      <c r="M93" s="134"/>
      <c r="N93" s="237"/>
    </row>
    <row r="94" spans="1:14" s="80" customFormat="1" ht="15" x14ac:dyDescent="0.2">
      <c r="A94" s="241"/>
      <c r="B94" s="134"/>
      <c r="C94" s="134"/>
      <c r="D94" s="134"/>
      <c r="E94" s="134"/>
      <c r="F94" s="237"/>
      <c r="G94" s="134"/>
      <c r="H94" s="237"/>
      <c r="I94" s="134"/>
      <c r="J94" s="134"/>
      <c r="K94" s="134"/>
      <c r="L94" s="237"/>
      <c r="M94" s="134"/>
      <c r="N94" s="237"/>
    </row>
    <row r="95" spans="1:14" s="80" customFormat="1" ht="15" x14ac:dyDescent="0.2">
      <c r="A95" s="241"/>
      <c r="B95" s="134"/>
      <c r="C95" s="134"/>
      <c r="D95" s="134"/>
      <c r="E95" s="134"/>
      <c r="F95" s="237"/>
      <c r="G95" s="134"/>
      <c r="H95" s="237"/>
      <c r="I95" s="134"/>
      <c r="J95" s="134"/>
      <c r="K95" s="134"/>
      <c r="L95" s="237"/>
      <c r="M95" s="134"/>
      <c r="N95" s="237"/>
    </row>
    <row r="96" spans="1:14" s="121" customFormat="1" ht="15" x14ac:dyDescent="0.2">
      <c r="A96" s="241"/>
      <c r="B96" s="241"/>
      <c r="C96" s="241"/>
      <c r="D96" s="241"/>
      <c r="E96" s="241"/>
      <c r="F96" s="242"/>
      <c r="G96" s="241"/>
      <c r="H96" s="242"/>
      <c r="I96" s="241"/>
      <c r="J96" s="241"/>
      <c r="K96" s="241"/>
      <c r="L96" s="242"/>
      <c r="M96" s="241"/>
      <c r="N96" s="242"/>
    </row>
    <row r="97" spans="1:14" s="80" customFormat="1" ht="15" x14ac:dyDescent="0.2">
      <c r="A97" s="134"/>
      <c r="B97" s="134"/>
      <c r="C97" s="134"/>
      <c r="D97" s="134"/>
      <c r="E97" s="134"/>
      <c r="F97" s="237"/>
      <c r="G97" s="134"/>
      <c r="H97" s="237"/>
      <c r="I97" s="134"/>
      <c r="J97" s="134"/>
      <c r="K97" s="134"/>
      <c r="L97" s="237"/>
      <c r="M97" s="134"/>
      <c r="N97" s="237"/>
    </row>
    <row r="98" spans="1:14" s="80" customFormat="1" ht="15" x14ac:dyDescent="0.2">
      <c r="A98" s="134"/>
      <c r="B98" s="134"/>
      <c r="C98" s="134"/>
      <c r="D98" s="134"/>
      <c r="E98" s="134"/>
      <c r="F98" s="237"/>
      <c r="G98" s="134"/>
      <c r="H98" s="237"/>
      <c r="I98" s="134"/>
      <c r="J98" s="134"/>
      <c r="K98" s="134"/>
      <c r="L98" s="237"/>
      <c r="M98" s="134"/>
      <c r="N98" s="237"/>
    </row>
    <row r="99" spans="1:14" s="80" customFormat="1" ht="15" x14ac:dyDescent="0.2">
      <c r="A99" s="134"/>
      <c r="B99" s="134"/>
      <c r="C99" s="134"/>
      <c r="D99" s="134"/>
      <c r="E99" s="134"/>
      <c r="F99" s="237"/>
      <c r="G99" s="134"/>
      <c r="H99" s="237"/>
      <c r="I99" s="134"/>
      <c r="J99" s="134"/>
      <c r="K99" s="134"/>
      <c r="L99" s="237"/>
      <c r="M99" s="134"/>
      <c r="N99" s="237"/>
    </row>
    <row r="100" spans="1:14" s="80" customFormat="1" ht="15" x14ac:dyDescent="0.2">
      <c r="A100" s="134"/>
      <c r="B100" s="134"/>
      <c r="C100" s="134"/>
      <c r="D100" s="134"/>
      <c r="E100" s="134"/>
      <c r="F100" s="237"/>
      <c r="G100" s="134"/>
      <c r="H100" s="237"/>
      <c r="I100" s="134"/>
      <c r="J100" s="134"/>
      <c r="K100" s="134"/>
      <c r="L100" s="237"/>
      <c r="M100" s="134"/>
      <c r="N100" s="237"/>
    </row>
    <row r="101" spans="1:14" s="80" customFormat="1" ht="15" x14ac:dyDescent="0.2">
      <c r="A101" s="134"/>
      <c r="B101" s="134"/>
      <c r="C101" s="134"/>
      <c r="D101" s="134"/>
      <c r="E101" s="134"/>
      <c r="F101" s="237"/>
      <c r="G101" s="134"/>
      <c r="H101" s="237"/>
      <c r="I101" s="134"/>
      <c r="J101" s="134"/>
      <c r="K101" s="134"/>
      <c r="L101" s="237"/>
      <c r="M101" s="134"/>
      <c r="N101" s="237"/>
    </row>
    <row r="102" spans="1:14" s="80" customFormat="1" ht="15" x14ac:dyDescent="0.2">
      <c r="A102" s="134"/>
      <c r="B102" s="134"/>
      <c r="C102" s="134"/>
      <c r="D102" s="134"/>
      <c r="E102" s="134"/>
      <c r="F102" s="237"/>
      <c r="G102" s="134"/>
      <c r="H102" s="237"/>
      <c r="I102" s="134"/>
      <c r="J102" s="134"/>
      <c r="K102" s="134"/>
      <c r="L102" s="237"/>
      <c r="M102" s="134"/>
      <c r="N102" s="237"/>
    </row>
    <row r="103" spans="1:14" s="80" customFormat="1" ht="15" x14ac:dyDescent="0.2">
      <c r="A103" s="134"/>
      <c r="B103" s="134"/>
      <c r="C103" s="134"/>
      <c r="D103" s="134"/>
      <c r="E103" s="134"/>
      <c r="F103" s="237"/>
      <c r="G103" s="134"/>
      <c r="H103" s="237"/>
      <c r="I103" s="134"/>
      <c r="J103" s="134"/>
      <c r="K103" s="134"/>
      <c r="L103" s="237"/>
      <c r="M103" s="134"/>
      <c r="N103" s="237"/>
    </row>
    <row r="104" spans="1:14" s="80" customFormat="1" ht="15" x14ac:dyDescent="0.2">
      <c r="A104" s="134"/>
      <c r="B104" s="134"/>
      <c r="C104" s="134"/>
      <c r="D104" s="134"/>
      <c r="E104" s="134"/>
      <c r="F104" s="237"/>
      <c r="G104" s="134"/>
      <c r="H104" s="237"/>
      <c r="I104" s="134"/>
      <c r="J104" s="134"/>
      <c r="K104" s="134"/>
      <c r="L104" s="237"/>
      <c r="M104" s="134"/>
      <c r="N104" s="237"/>
    </row>
    <row r="105" spans="1:14" s="80" customFormat="1" ht="15" x14ac:dyDescent="0.2">
      <c r="A105" s="134"/>
      <c r="B105" s="134"/>
      <c r="C105" s="134"/>
      <c r="D105" s="134"/>
      <c r="E105" s="134"/>
      <c r="F105" s="237"/>
      <c r="G105" s="134"/>
      <c r="H105" s="237"/>
      <c r="I105" s="134"/>
      <c r="J105" s="134"/>
      <c r="K105" s="134"/>
      <c r="L105" s="237"/>
      <c r="M105" s="134"/>
      <c r="N105" s="237"/>
    </row>
    <row r="106" spans="1:14" s="80" customFormat="1" ht="15" x14ac:dyDescent="0.2">
      <c r="A106" s="134"/>
      <c r="B106" s="134"/>
      <c r="C106" s="134"/>
      <c r="D106" s="134"/>
      <c r="E106" s="134"/>
      <c r="F106" s="237"/>
      <c r="G106" s="134"/>
      <c r="H106" s="237"/>
      <c r="I106" s="134"/>
      <c r="J106" s="134"/>
      <c r="K106" s="134"/>
      <c r="L106" s="237"/>
      <c r="M106" s="134"/>
      <c r="N106" s="237"/>
    </row>
    <row r="107" spans="1:14" s="121" customFormat="1" ht="15" x14ac:dyDescent="0.2">
      <c r="A107" s="241"/>
      <c r="B107" s="241"/>
      <c r="C107" s="241"/>
      <c r="D107" s="241"/>
      <c r="E107" s="241"/>
      <c r="F107" s="242"/>
      <c r="G107" s="241"/>
      <c r="H107" s="242"/>
      <c r="I107" s="241"/>
      <c r="J107" s="241"/>
      <c r="K107" s="241"/>
      <c r="L107" s="242"/>
      <c r="M107" s="241"/>
      <c r="N107" s="242"/>
    </row>
    <row r="108" spans="1:14" s="80" customFormat="1" ht="15" x14ac:dyDescent="0.2">
      <c r="A108" s="134"/>
      <c r="B108" s="134"/>
      <c r="C108" s="134"/>
      <c r="D108" s="134"/>
      <c r="E108" s="134"/>
      <c r="F108" s="237"/>
      <c r="G108" s="134"/>
      <c r="H108" s="237"/>
      <c r="I108" s="134"/>
      <c r="J108" s="134"/>
      <c r="K108" s="134"/>
      <c r="L108" s="237"/>
      <c r="M108" s="134"/>
      <c r="N108" s="237"/>
    </row>
    <row r="109" spans="1:14" s="121" customFormat="1" ht="15" x14ac:dyDescent="0.2">
      <c r="A109" s="241"/>
      <c r="B109" s="241"/>
      <c r="C109" s="241"/>
      <c r="D109" s="241"/>
      <c r="E109" s="241"/>
      <c r="F109" s="242"/>
      <c r="G109" s="241"/>
      <c r="H109" s="242"/>
      <c r="I109" s="241"/>
      <c r="J109" s="241"/>
      <c r="K109" s="241"/>
      <c r="L109" s="242"/>
      <c r="M109" s="241"/>
      <c r="N109" s="242"/>
    </row>
    <row r="110" spans="1:14" s="80" customFormat="1" ht="15" x14ac:dyDescent="0.2">
      <c r="A110" s="134"/>
      <c r="B110" s="134"/>
      <c r="C110" s="134"/>
      <c r="D110" s="134"/>
      <c r="E110" s="134"/>
      <c r="F110" s="237"/>
      <c r="G110" s="134"/>
      <c r="H110" s="237"/>
      <c r="I110" s="134"/>
      <c r="J110" s="134"/>
      <c r="K110" s="134"/>
      <c r="L110" s="237"/>
      <c r="M110" s="134"/>
      <c r="N110" s="237"/>
    </row>
    <row r="111" spans="1:14" s="80" customFormat="1" ht="15" x14ac:dyDescent="0.2">
      <c r="A111" s="134"/>
      <c r="B111" s="134"/>
      <c r="C111" s="134"/>
      <c r="D111" s="134"/>
      <c r="E111" s="134"/>
      <c r="F111" s="237"/>
      <c r="G111" s="134"/>
      <c r="H111" s="237"/>
      <c r="I111" s="134"/>
      <c r="J111" s="134"/>
      <c r="K111" s="134"/>
      <c r="L111" s="237"/>
      <c r="M111" s="134"/>
      <c r="N111" s="237"/>
    </row>
    <row r="112" spans="1:14" s="80" customFormat="1" ht="15" x14ac:dyDescent="0.2">
      <c r="A112" s="134"/>
      <c r="B112" s="134"/>
      <c r="C112" s="134"/>
      <c r="D112" s="134"/>
      <c r="E112" s="134"/>
      <c r="F112" s="237"/>
      <c r="G112" s="134"/>
      <c r="H112" s="237"/>
      <c r="I112" s="134"/>
      <c r="J112" s="134"/>
      <c r="K112" s="134"/>
      <c r="L112" s="237"/>
      <c r="M112" s="134"/>
      <c r="N112" s="237"/>
    </row>
    <row r="113" spans="1:14" s="80" customFormat="1" ht="15" x14ac:dyDescent="0.2">
      <c r="A113" s="134"/>
      <c r="B113" s="134"/>
      <c r="C113" s="134"/>
      <c r="D113" s="134"/>
      <c r="E113" s="134"/>
      <c r="F113" s="237"/>
      <c r="G113" s="134"/>
      <c r="H113" s="237"/>
      <c r="I113" s="134"/>
      <c r="J113" s="134"/>
      <c r="K113" s="134"/>
      <c r="L113" s="237"/>
      <c r="M113" s="134"/>
      <c r="N113" s="237"/>
    </row>
    <row r="114" spans="1:14" s="80" customFormat="1" ht="15" x14ac:dyDescent="0.2">
      <c r="A114" s="134"/>
      <c r="B114" s="134"/>
      <c r="C114" s="134"/>
      <c r="D114" s="134"/>
      <c r="E114" s="134"/>
      <c r="F114" s="237"/>
      <c r="G114" s="134"/>
      <c r="H114" s="237"/>
      <c r="I114" s="134"/>
      <c r="J114" s="134"/>
      <c r="K114" s="134"/>
      <c r="L114" s="237"/>
      <c r="M114" s="134"/>
      <c r="N114" s="237"/>
    </row>
    <row r="115" spans="1:14" s="121" customFormat="1" ht="15" x14ac:dyDescent="0.2">
      <c r="A115" s="241"/>
      <c r="B115" s="241"/>
      <c r="C115" s="241"/>
      <c r="D115" s="241"/>
      <c r="E115" s="241"/>
      <c r="F115" s="242"/>
      <c r="G115" s="241"/>
      <c r="H115" s="242"/>
      <c r="I115" s="241"/>
      <c r="J115" s="241"/>
      <c r="K115" s="241"/>
      <c r="L115" s="242"/>
      <c r="M115" s="241"/>
      <c r="N115" s="242"/>
    </row>
    <row r="116" spans="1:14" s="80" customFormat="1" ht="15" x14ac:dyDescent="0.2">
      <c r="A116" s="134"/>
      <c r="B116" s="134"/>
      <c r="C116" s="134"/>
      <c r="D116" s="134"/>
      <c r="E116" s="134"/>
      <c r="F116" s="237"/>
      <c r="G116" s="134"/>
      <c r="H116" s="237"/>
      <c r="I116" s="134"/>
      <c r="J116" s="134"/>
      <c r="K116" s="134"/>
      <c r="L116" s="237"/>
      <c r="M116" s="134"/>
      <c r="N116" s="237"/>
    </row>
    <row r="117" spans="1:14" s="80" customFormat="1" ht="15" x14ac:dyDescent="0.2">
      <c r="A117" s="134"/>
      <c r="B117" s="134"/>
      <c r="C117" s="134"/>
      <c r="D117" s="134"/>
      <c r="E117" s="134"/>
      <c r="F117" s="237"/>
      <c r="G117" s="134"/>
      <c r="H117" s="237"/>
      <c r="I117" s="134"/>
      <c r="J117" s="134"/>
      <c r="K117" s="134"/>
      <c r="L117" s="237"/>
      <c r="M117" s="134"/>
      <c r="N117" s="237"/>
    </row>
    <row r="118" spans="1:14" s="121" customFormat="1" ht="15" x14ac:dyDescent="0.2">
      <c r="A118" s="241"/>
      <c r="B118" s="241"/>
      <c r="C118" s="241"/>
      <c r="D118" s="241"/>
      <c r="E118" s="241"/>
      <c r="F118" s="242"/>
      <c r="G118" s="241"/>
      <c r="H118" s="242"/>
      <c r="I118" s="241"/>
      <c r="J118" s="241"/>
      <c r="K118" s="241"/>
      <c r="L118" s="242"/>
      <c r="M118" s="241"/>
      <c r="N118" s="242"/>
    </row>
    <row r="119" spans="1:14" s="80" customFormat="1" ht="15" x14ac:dyDescent="0.2">
      <c r="A119" s="134"/>
      <c r="B119" s="134"/>
      <c r="C119" s="134"/>
      <c r="D119" s="134"/>
      <c r="E119" s="134"/>
      <c r="F119" s="237"/>
      <c r="G119" s="134"/>
      <c r="H119" s="237"/>
      <c r="I119" s="134"/>
      <c r="J119" s="134"/>
      <c r="K119" s="134"/>
      <c r="L119" s="237"/>
      <c r="M119" s="134"/>
      <c r="N119" s="237"/>
    </row>
    <row r="120" spans="1:14" s="80" customFormat="1" ht="15" x14ac:dyDescent="0.2">
      <c r="A120" s="134"/>
      <c r="B120" s="134"/>
      <c r="C120" s="134"/>
      <c r="D120" s="134"/>
      <c r="E120" s="134"/>
      <c r="F120" s="237"/>
      <c r="G120" s="134"/>
      <c r="H120" s="237"/>
      <c r="I120" s="134"/>
      <c r="J120" s="134"/>
      <c r="K120" s="134"/>
      <c r="L120" s="237"/>
      <c r="M120" s="134"/>
      <c r="N120" s="237"/>
    </row>
    <row r="121" spans="1:14" s="80" customFormat="1" ht="15" x14ac:dyDescent="0.2">
      <c r="A121" s="134"/>
      <c r="B121" s="134"/>
      <c r="C121" s="134"/>
      <c r="D121" s="134"/>
      <c r="E121" s="134"/>
      <c r="F121" s="237"/>
      <c r="G121" s="134"/>
      <c r="H121" s="237"/>
      <c r="I121" s="134"/>
      <c r="J121" s="134"/>
      <c r="K121" s="134"/>
      <c r="L121" s="237"/>
      <c r="M121" s="134"/>
      <c r="N121" s="237"/>
    </row>
    <row r="122" spans="1:14" s="80" customFormat="1" ht="15" x14ac:dyDescent="0.2">
      <c r="A122" s="134"/>
      <c r="B122" s="134"/>
      <c r="C122" s="134"/>
      <c r="D122" s="134"/>
      <c r="E122" s="134"/>
      <c r="F122" s="237"/>
      <c r="G122" s="134"/>
      <c r="H122" s="237"/>
      <c r="I122" s="134"/>
      <c r="J122" s="134"/>
      <c r="K122" s="134"/>
      <c r="L122" s="237"/>
      <c r="M122" s="134"/>
      <c r="N122" s="237"/>
    </row>
    <row r="123" spans="1:14" s="121" customFormat="1" ht="15" x14ac:dyDescent="0.2">
      <c r="A123" s="241"/>
      <c r="B123" s="241"/>
      <c r="C123" s="241"/>
      <c r="D123" s="241"/>
      <c r="E123" s="241"/>
      <c r="F123" s="242"/>
      <c r="G123" s="241"/>
      <c r="H123" s="242"/>
      <c r="I123" s="241"/>
      <c r="J123" s="241"/>
      <c r="K123" s="241"/>
      <c r="L123" s="242"/>
      <c r="M123" s="241"/>
      <c r="N123" s="242"/>
    </row>
    <row r="124" spans="1:14" s="80" customFormat="1" ht="15" x14ac:dyDescent="0.2">
      <c r="A124" s="134"/>
      <c r="B124" s="134"/>
      <c r="C124" s="134"/>
      <c r="D124" s="134"/>
      <c r="E124" s="134"/>
      <c r="F124" s="237"/>
      <c r="G124" s="134"/>
      <c r="H124" s="237"/>
      <c r="I124" s="134"/>
      <c r="J124" s="134"/>
      <c r="K124" s="134"/>
      <c r="L124" s="237"/>
      <c r="M124" s="134"/>
      <c r="N124" s="237"/>
    </row>
    <row r="125" spans="1:14" s="80" customFormat="1" ht="15" x14ac:dyDescent="0.2">
      <c r="A125" s="134"/>
      <c r="B125" s="134"/>
      <c r="C125" s="134"/>
      <c r="D125" s="134"/>
      <c r="E125" s="134"/>
      <c r="F125" s="237"/>
      <c r="G125" s="134"/>
      <c r="H125" s="237"/>
      <c r="I125" s="134"/>
      <c r="J125" s="134"/>
      <c r="K125" s="134"/>
      <c r="L125" s="237"/>
      <c r="M125" s="134"/>
      <c r="N125" s="237"/>
    </row>
    <row r="126" spans="1:14" s="121" customFormat="1" ht="15" x14ac:dyDescent="0.2">
      <c r="A126" s="241"/>
      <c r="B126" s="241"/>
      <c r="C126" s="241"/>
      <c r="D126" s="241"/>
      <c r="E126" s="241"/>
      <c r="F126" s="242"/>
      <c r="G126" s="241"/>
      <c r="H126" s="242"/>
      <c r="I126" s="241"/>
      <c r="J126" s="241"/>
      <c r="K126" s="241"/>
      <c r="L126" s="242"/>
      <c r="M126" s="241"/>
      <c r="N126" s="242"/>
    </row>
    <row r="127" spans="1:14" s="80" customFormat="1" ht="15" x14ac:dyDescent="0.2">
      <c r="A127" s="134"/>
      <c r="B127" s="134"/>
      <c r="C127" s="134"/>
      <c r="D127" s="134"/>
      <c r="E127" s="134"/>
      <c r="F127" s="237"/>
      <c r="G127" s="134"/>
      <c r="H127" s="237"/>
      <c r="I127" s="134"/>
      <c r="J127" s="134"/>
      <c r="K127" s="134"/>
      <c r="L127" s="237"/>
      <c r="M127" s="134"/>
      <c r="N127" s="237"/>
    </row>
    <row r="128" spans="1:14" s="121" customFormat="1" ht="15" x14ac:dyDescent="0.2">
      <c r="A128" s="241"/>
      <c r="B128" s="241"/>
      <c r="C128" s="241"/>
      <c r="D128" s="241"/>
      <c r="E128" s="241"/>
      <c r="F128" s="242"/>
      <c r="G128" s="241"/>
      <c r="H128" s="242"/>
      <c r="I128" s="241"/>
      <c r="J128" s="241"/>
      <c r="K128" s="241"/>
      <c r="L128" s="242"/>
      <c r="M128" s="241"/>
      <c r="N128" s="242"/>
    </row>
    <row r="129" spans="1:14" s="80" customFormat="1" ht="15" x14ac:dyDescent="0.2">
      <c r="A129" s="134"/>
      <c r="B129" s="134"/>
      <c r="C129" s="134"/>
      <c r="D129" s="134"/>
      <c r="E129" s="134"/>
      <c r="F129" s="237"/>
      <c r="G129" s="134"/>
      <c r="H129" s="237"/>
      <c r="I129" s="134"/>
      <c r="J129" s="134"/>
      <c r="K129" s="134"/>
      <c r="L129" s="237"/>
      <c r="M129" s="134"/>
      <c r="N129" s="237"/>
    </row>
    <row r="130" spans="1:14" s="121" customFormat="1" ht="15" x14ac:dyDescent="0.2">
      <c r="A130" s="241"/>
      <c r="B130" s="241"/>
      <c r="C130" s="241"/>
      <c r="D130" s="241"/>
      <c r="E130" s="241"/>
      <c r="F130" s="242"/>
      <c r="G130" s="241"/>
      <c r="H130" s="242"/>
      <c r="I130" s="241"/>
      <c r="J130" s="241"/>
      <c r="K130" s="241"/>
      <c r="L130" s="242"/>
      <c r="M130" s="241"/>
      <c r="N130" s="242"/>
    </row>
    <row r="131" spans="1:14" s="80" customFormat="1" ht="15" x14ac:dyDescent="0.2">
      <c r="A131" s="134"/>
      <c r="B131" s="134"/>
      <c r="C131" s="134"/>
      <c r="D131" s="134"/>
      <c r="E131" s="134"/>
      <c r="F131" s="237"/>
      <c r="G131" s="134"/>
      <c r="H131" s="237"/>
      <c r="I131" s="134"/>
      <c r="J131" s="134"/>
      <c r="K131" s="134"/>
      <c r="L131" s="237"/>
      <c r="M131" s="134"/>
      <c r="N131" s="237"/>
    </row>
    <row r="132" spans="1:14" s="80" customFormat="1" ht="15" x14ac:dyDescent="0.2">
      <c r="A132" s="134"/>
      <c r="B132" s="134"/>
      <c r="C132" s="134"/>
      <c r="D132" s="134"/>
      <c r="E132" s="134"/>
      <c r="F132" s="237"/>
      <c r="G132" s="134"/>
      <c r="H132" s="237"/>
      <c r="I132" s="134"/>
      <c r="J132" s="134"/>
      <c r="K132" s="134"/>
      <c r="L132" s="237"/>
      <c r="M132" s="134"/>
      <c r="N132" s="237"/>
    </row>
    <row r="133" spans="1:14" s="121" customFormat="1" ht="15" x14ac:dyDescent="0.2">
      <c r="A133" s="241"/>
      <c r="B133" s="241"/>
      <c r="C133" s="241"/>
      <c r="D133" s="241"/>
      <c r="E133" s="241"/>
      <c r="F133" s="242"/>
      <c r="G133" s="241"/>
      <c r="H133" s="242"/>
      <c r="I133" s="241"/>
      <c r="J133" s="241"/>
      <c r="K133" s="241"/>
      <c r="L133" s="242"/>
      <c r="M133" s="241"/>
      <c r="N133" s="242"/>
    </row>
    <row r="134" spans="1:14" s="80" customFormat="1" ht="15" x14ac:dyDescent="0.2">
      <c r="A134" s="134"/>
      <c r="B134" s="134"/>
      <c r="C134" s="134"/>
      <c r="D134" s="134"/>
      <c r="E134" s="134"/>
      <c r="F134" s="237"/>
      <c r="G134" s="134"/>
      <c r="H134" s="237"/>
      <c r="I134" s="134"/>
      <c r="J134" s="134"/>
      <c r="K134" s="134"/>
      <c r="L134" s="237"/>
      <c r="M134" s="134"/>
      <c r="N134" s="237"/>
    </row>
    <row r="135" spans="1:14" s="80" customFormat="1" ht="15" x14ac:dyDescent="0.2">
      <c r="A135" s="134"/>
      <c r="B135" s="134"/>
      <c r="C135" s="134"/>
      <c r="D135" s="134"/>
      <c r="E135" s="134"/>
      <c r="F135" s="237"/>
      <c r="G135" s="134"/>
      <c r="H135" s="237"/>
      <c r="I135" s="134"/>
      <c r="J135" s="134"/>
      <c r="K135" s="134"/>
      <c r="L135" s="237"/>
      <c r="M135" s="134"/>
      <c r="N135" s="237"/>
    </row>
    <row r="136" spans="1:14" s="80" customFormat="1" ht="15" x14ac:dyDescent="0.2">
      <c r="A136" s="134"/>
      <c r="B136" s="134"/>
      <c r="C136" s="134"/>
      <c r="D136" s="134"/>
      <c r="E136" s="134"/>
      <c r="F136" s="237"/>
      <c r="G136" s="134"/>
      <c r="H136" s="237"/>
      <c r="I136" s="134"/>
      <c r="J136" s="134"/>
      <c r="K136" s="134"/>
      <c r="L136" s="237"/>
      <c r="M136" s="134"/>
      <c r="N136" s="237"/>
    </row>
    <row r="137" spans="1:14" s="80" customFormat="1" ht="15" x14ac:dyDescent="0.2">
      <c r="A137" s="134"/>
      <c r="B137" s="134"/>
      <c r="C137" s="134"/>
      <c r="D137" s="134"/>
      <c r="E137" s="134"/>
      <c r="F137" s="237"/>
      <c r="G137" s="134"/>
      <c r="H137" s="237"/>
      <c r="I137" s="134"/>
      <c r="J137" s="134"/>
      <c r="K137" s="134"/>
      <c r="L137" s="237"/>
      <c r="M137" s="134"/>
      <c r="N137" s="237"/>
    </row>
    <row r="138" spans="1:14" s="80" customFormat="1" ht="15" x14ac:dyDescent="0.2">
      <c r="A138" s="134"/>
      <c r="B138" s="134"/>
      <c r="C138" s="134"/>
      <c r="D138" s="134"/>
      <c r="E138" s="134"/>
      <c r="F138" s="237"/>
      <c r="G138" s="134"/>
      <c r="H138" s="237"/>
      <c r="I138" s="134"/>
      <c r="J138" s="134"/>
      <c r="K138" s="134"/>
      <c r="L138" s="237"/>
      <c r="M138" s="134"/>
      <c r="N138" s="237"/>
    </row>
    <row r="139" spans="1:14" s="80" customFormat="1" ht="15" x14ac:dyDescent="0.2">
      <c r="A139" s="134"/>
      <c r="B139" s="134"/>
      <c r="C139" s="134"/>
      <c r="D139" s="134"/>
      <c r="E139" s="134"/>
      <c r="F139" s="237"/>
      <c r="G139" s="134"/>
      <c r="H139" s="237"/>
      <c r="I139" s="134"/>
      <c r="J139" s="134"/>
      <c r="K139" s="134"/>
      <c r="L139" s="237"/>
      <c r="M139" s="134"/>
      <c r="N139" s="237"/>
    </row>
    <row r="140" spans="1:14" s="80" customFormat="1" x14ac:dyDescent="0.15"/>
    <row r="141" spans="1:14" s="80" customFormat="1" x14ac:dyDescent="0.15"/>
    <row r="142" spans="1:14" s="80" customFormat="1" x14ac:dyDescent="0.15"/>
    <row r="143" spans="1:14" s="243" customFormat="1" ht="14" x14ac:dyDescent="0.2"/>
    <row r="144" spans="1:14" s="244" customFormat="1" x14ac:dyDescent="0.15"/>
    <row r="145" s="80" customFormat="1" x14ac:dyDescent="0.15"/>
    <row r="146" s="80" customFormat="1" x14ac:dyDescent="0.15"/>
    <row r="148" s="200" customFormat="1" x14ac:dyDescent="0.15"/>
    <row r="149" s="205" customFormat="1" ht="14" x14ac:dyDescent="0.2"/>
    <row r="150" s="89" customFormat="1" ht="14" x14ac:dyDescent="0.15"/>
  </sheetData>
  <sheetProtection sheet="1" objects="1" scenarios="1"/>
  <pageMargins left="0.7" right="0.7" top="0.75" bottom="0.75" header="0.3" footer="0.3"/>
  <pageSetup paperSize="8" scale="7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3"/>
  <sheetViews>
    <sheetView workbookViewId="0">
      <selection activeCell="F2" sqref="F2"/>
    </sheetView>
  </sheetViews>
  <sheetFormatPr baseColWidth="10" defaultColWidth="9.1640625" defaultRowHeight="13" x14ac:dyDescent="0.15"/>
  <sheetData>
    <row r="1" spans="1:9" ht="18" x14ac:dyDescent="0.2">
      <c r="A1" s="66" t="s">
        <v>49</v>
      </c>
    </row>
    <row r="2" spans="1:9" ht="18" x14ac:dyDescent="0.2">
      <c r="A2" s="66" t="str">
        <f ca="1">"Résultat "&amp;IF(ARCHIPELS!J24=ARCHIPELS!K24,"provisoire ","partiel ")&amp;TEXT(ARCHIPELS!B3,"jj mmmm aaaa hh:mm")</f>
        <v>Résultat provisoire 07 mai 2017 07:57</v>
      </c>
      <c r="F2" s="67">
        <f>VLOOKUP($A$1,ARCHIPELS!$A$103:$L$107,12)</f>
        <v>1</v>
      </c>
      <c r="G2" s="251" t="s">
        <v>150</v>
      </c>
      <c r="H2" s="251"/>
      <c r="I2" s="68" t="str">
        <f>VLOOKUP($A$1,ARCHIPELS!$A$103:$L$107,10,)&amp;" bureaux saisis sur "&amp;VLOOKUP($A$1,ARCHIPELS!$A$103:$L$107,11,)</f>
        <v>65 bureaux saisis sur 65</v>
      </c>
    </row>
    <row r="3" spans="1:9" ht="16" x14ac:dyDescent="0.2">
      <c r="B3" s="70" t="s">
        <v>152</v>
      </c>
      <c r="C3" s="67">
        <f>VLOOKUP($A$1,ARCHIPELS!$A$103:$L$107,7,)</f>
        <v>0.45142222755640904</v>
      </c>
    </row>
  </sheetData>
  <sheetProtection sheet="1" objects="1" scenarios="1"/>
  <mergeCells count="1">
    <mergeCell ref="G2:H2"/>
  </mergeCells>
  <pageMargins left="0.78749999999999998" right="0.78749999999999998" top="1.0249999999999999" bottom="1.0249999999999999" header="0.78749999999999998" footer="0.78749999999999998"/>
  <pageSetup paperSize="9" scale="66" orientation="landscape" r:id="rId1"/>
  <headerFooter>
    <oddHeader>&amp;C&amp;A</oddHeader>
    <oddFooter>&amp;CPage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145"/>
  <sheetViews>
    <sheetView topLeftCell="A71" zoomScale="80" zoomScaleNormal="80" zoomScalePageLayoutView="80" workbookViewId="0">
      <selection activeCell="T63" sqref="T63"/>
    </sheetView>
  </sheetViews>
  <sheetFormatPr baseColWidth="10" defaultRowHeight="13" x14ac:dyDescent="0.15"/>
  <cols>
    <col min="1" max="1" width="19.5" customWidth="1"/>
    <col min="2" max="2" width="10.5" customWidth="1"/>
    <col min="8" max="9" width="11.5" customWidth="1"/>
    <col min="12" max="12" width="13.83203125" customWidth="1"/>
  </cols>
  <sheetData>
    <row r="1" spans="1:14" ht="20" x14ac:dyDescent="0.2">
      <c r="A1" s="189" t="str">
        <f>'BUREAU VOTE'!C1</f>
        <v xml:space="preserve">PRÉSIDENTIELLE 2nd tour </v>
      </c>
      <c r="C1" s="74" t="s">
        <v>338</v>
      </c>
    </row>
    <row r="2" spans="1:14" ht="14" thickBot="1" x14ac:dyDescent="0.2">
      <c r="A2" s="189" t="str">
        <f>'BUREAU VOTE'!C2</f>
        <v>samedi 6 mai 2017</v>
      </c>
    </row>
    <row r="3" spans="1:14" s="191" customFormat="1" ht="26.25" customHeight="1" x14ac:dyDescent="0.15">
      <c r="A3" s="239">
        <f ca="1">'BUREAU VOTE'!C3</f>
        <v>42862.331510069445</v>
      </c>
      <c r="K3" s="84" t="str">
        <f>'BUREAU VOTE'!M3</f>
        <v>Emmanuel</v>
      </c>
      <c r="L3" s="85" t="str">
        <f>'BUREAU VOTE'!N3</f>
        <v>MACRON</v>
      </c>
      <c r="M3" s="193" t="str">
        <f>'BUREAU VOTE'!O3</f>
        <v>Marine</v>
      </c>
      <c r="N3" s="85" t="str">
        <f>'BUREAU VOTE'!P3</f>
        <v>LE PEN</v>
      </c>
    </row>
    <row r="4" spans="1:14" s="197" customFormat="1" ht="29" thickBot="1" x14ac:dyDescent="0.2">
      <c r="A4" s="210" t="s">
        <v>175</v>
      </c>
      <c r="B4" s="202" t="s">
        <v>176</v>
      </c>
      <c r="C4" s="210" t="s">
        <v>7</v>
      </c>
      <c r="D4" s="210" t="s">
        <v>8</v>
      </c>
      <c r="E4" s="210" t="s">
        <v>10</v>
      </c>
      <c r="F4" s="210" t="s">
        <v>178</v>
      </c>
      <c r="G4" s="210" t="str">
        <f>'[1]Bureau de vote'!I4</f>
        <v>Blancs</v>
      </c>
      <c r="H4" s="210" t="str">
        <f>'[1]Bureau de vote'!J4</f>
        <v>% Blancs</v>
      </c>
      <c r="I4" s="210" t="str">
        <f>'[1]Bureau de vote'!K4</f>
        <v>Nuls</v>
      </c>
      <c r="J4" s="209" t="s">
        <v>18</v>
      </c>
      <c r="K4" s="194" t="str">
        <f>'[1]Bureau de vote'!O4</f>
        <v>Voix</v>
      </c>
      <c r="L4" s="195" t="str">
        <f>'[1]Bureau de vote'!P4</f>
        <v>% Voix/Exp</v>
      </c>
      <c r="M4" s="196" t="str">
        <f>'[1]Bureau de vote'!Q4</f>
        <v>Voix</v>
      </c>
      <c r="N4" s="195" t="str">
        <f>'[1]Bureau de vote'!R4</f>
        <v>% Voix/Exp</v>
      </c>
    </row>
    <row r="5" spans="1:14" s="246" customFormat="1" ht="15" x14ac:dyDescent="0.2">
      <c r="A5" s="125" t="str">
        <f>'BUREAU VOTE'!C19</f>
        <v>BORA-BORA</v>
      </c>
      <c r="B5" s="128"/>
      <c r="C5" s="128">
        <f>'BUREAU VOTE'!E19</f>
        <v>6739</v>
      </c>
      <c r="D5" s="128">
        <f>'BUREAU VOTE'!F19</f>
        <v>3973</v>
      </c>
      <c r="E5" s="128">
        <f>'BUREAU VOTE'!G19</f>
        <v>2766</v>
      </c>
      <c r="F5" s="228">
        <f>'BUREAU VOTE'!H19</f>
        <v>0.41044665380620271</v>
      </c>
      <c r="G5" s="128">
        <f>'BUREAU VOTE'!I19</f>
        <v>75</v>
      </c>
      <c r="H5" s="228">
        <f>'BUREAU VOTE'!J19</f>
        <v>1.1129247662857991E-2</v>
      </c>
      <c r="I5" s="128">
        <f>'BUREAU VOTE'!K19</f>
        <v>52</v>
      </c>
      <c r="J5" s="128">
        <f>'BUREAU VOTE'!L19</f>
        <v>2639</v>
      </c>
      <c r="K5" s="125">
        <f>'BUREAU VOTE'!M19</f>
        <v>1643</v>
      </c>
      <c r="L5" s="229">
        <f>'BUREAU VOTE'!N19</f>
        <v>0.62258431223948463</v>
      </c>
      <c r="M5" s="125">
        <f>'BUREAU VOTE'!O19</f>
        <v>996</v>
      </c>
      <c r="N5" s="229">
        <f>'BUREAU VOTE'!P19</f>
        <v>0.37741568776051537</v>
      </c>
    </row>
    <row r="6" spans="1:14" s="247" customFormat="1" ht="15" x14ac:dyDescent="0.2">
      <c r="A6" s="132" t="str">
        <f>'BUREAU VOTE'!C20</f>
        <v>Nunue 1</v>
      </c>
      <c r="B6" s="134">
        <f>'BUREAU VOTE'!D20</f>
        <v>1</v>
      </c>
      <c r="C6" s="134">
        <f>'BUREAU VOTE'!E20</f>
        <v>1393</v>
      </c>
      <c r="D6" s="134">
        <f>'BUREAU VOTE'!F20</f>
        <v>836</v>
      </c>
      <c r="E6" s="134">
        <f>'BUREAU VOTE'!G20</f>
        <v>557</v>
      </c>
      <c r="F6" s="230">
        <f>'BUREAU VOTE'!H20</f>
        <v>0.39985642498205315</v>
      </c>
      <c r="G6" s="134">
        <f>'BUREAU VOTE'!I20</f>
        <v>20</v>
      </c>
      <c r="H6" s="230">
        <f>'BUREAU VOTE'!J20</f>
        <v>1.4357501794687724E-2</v>
      </c>
      <c r="I6" s="134">
        <f>'BUREAU VOTE'!K20</f>
        <v>12</v>
      </c>
      <c r="J6" s="134">
        <f>'BUREAU VOTE'!L20</f>
        <v>525</v>
      </c>
      <c r="K6" s="132">
        <f>'BUREAU VOTE'!M20</f>
        <v>312</v>
      </c>
      <c r="L6" s="231">
        <f>'BUREAU VOTE'!N20</f>
        <v>0.59428571428571431</v>
      </c>
      <c r="M6" s="132">
        <f>'BUREAU VOTE'!O20</f>
        <v>213</v>
      </c>
      <c r="N6" s="231">
        <f>'BUREAU VOTE'!P20</f>
        <v>0.40571428571428569</v>
      </c>
    </row>
    <row r="7" spans="1:14" s="247" customFormat="1" ht="15" x14ac:dyDescent="0.2">
      <c r="A7" s="132" t="str">
        <f>'BUREAU VOTE'!C21</f>
        <v>Nunue 2</v>
      </c>
      <c r="B7" s="134">
        <f>'BUREAU VOTE'!D21</f>
        <v>2</v>
      </c>
      <c r="C7" s="134">
        <f>'BUREAU VOTE'!E21</f>
        <v>1607</v>
      </c>
      <c r="D7" s="134">
        <f>'BUREAU VOTE'!F21</f>
        <v>907</v>
      </c>
      <c r="E7" s="134">
        <f>'BUREAU VOTE'!G21</f>
        <v>700</v>
      </c>
      <c r="F7" s="230">
        <f>'BUREAU VOTE'!H21</f>
        <v>0.43559427504667081</v>
      </c>
      <c r="G7" s="134">
        <f>'BUREAU VOTE'!I21</f>
        <v>13</v>
      </c>
      <c r="H7" s="230">
        <f>'BUREAU VOTE'!J21</f>
        <v>8.0896079651524583E-3</v>
      </c>
      <c r="I7" s="134">
        <f>'BUREAU VOTE'!K21</f>
        <v>8</v>
      </c>
      <c r="J7" s="134">
        <f>'BUREAU VOTE'!L21</f>
        <v>679</v>
      </c>
      <c r="K7" s="132">
        <f>'BUREAU VOTE'!M21</f>
        <v>446</v>
      </c>
      <c r="L7" s="231">
        <f>'BUREAU VOTE'!N21</f>
        <v>0.65684830633284241</v>
      </c>
      <c r="M7" s="132">
        <f>'BUREAU VOTE'!O21</f>
        <v>233</v>
      </c>
      <c r="N7" s="231">
        <f>'BUREAU VOTE'!P21</f>
        <v>0.34315169366715759</v>
      </c>
    </row>
    <row r="8" spans="1:14" s="249" customFormat="1" ht="15" x14ac:dyDescent="0.2">
      <c r="A8" s="132" t="str">
        <f>'BUREAU VOTE'!C22</f>
        <v>Nunue 3</v>
      </c>
      <c r="B8" s="134">
        <f>'BUREAU VOTE'!D22</f>
        <v>3</v>
      </c>
      <c r="C8" s="134">
        <f>'BUREAU VOTE'!E22</f>
        <v>1122</v>
      </c>
      <c r="D8" s="134">
        <f>'BUREAU VOTE'!F22</f>
        <v>596</v>
      </c>
      <c r="E8" s="134">
        <f>'BUREAU VOTE'!G22</f>
        <v>526</v>
      </c>
      <c r="F8" s="230">
        <f>'BUREAU VOTE'!H22</f>
        <v>0.46880570409982175</v>
      </c>
      <c r="G8" s="134">
        <f>'BUREAU VOTE'!I22</f>
        <v>23</v>
      </c>
      <c r="H8" s="230">
        <f>'BUREAU VOTE'!J22</f>
        <v>2.0499108734402853E-2</v>
      </c>
      <c r="I8" s="134">
        <f>'BUREAU VOTE'!K22</f>
        <v>9</v>
      </c>
      <c r="J8" s="134">
        <f>'BUREAU VOTE'!L22</f>
        <v>494</v>
      </c>
      <c r="K8" s="132">
        <f>'BUREAU VOTE'!M22</f>
        <v>328</v>
      </c>
      <c r="L8" s="231">
        <f>'BUREAU VOTE'!N22</f>
        <v>0.66396761133603244</v>
      </c>
      <c r="M8" s="132">
        <f>'BUREAU VOTE'!O22</f>
        <v>166</v>
      </c>
      <c r="N8" s="231">
        <f>'BUREAU VOTE'!P22</f>
        <v>0.33603238866396762</v>
      </c>
    </row>
    <row r="9" spans="1:14" s="247" customFormat="1" ht="15" x14ac:dyDescent="0.2">
      <c r="A9" s="132" t="str">
        <f>'BUREAU VOTE'!C23</f>
        <v>Faanui</v>
      </c>
      <c r="B9" s="134">
        <f>'BUREAU VOTE'!D23</f>
        <v>4</v>
      </c>
      <c r="C9" s="134">
        <f>'BUREAU VOTE'!E23</f>
        <v>1408</v>
      </c>
      <c r="D9" s="134">
        <f>'BUREAU VOTE'!F23</f>
        <v>833</v>
      </c>
      <c r="E9" s="134">
        <f>'BUREAU VOTE'!G23</f>
        <v>575</v>
      </c>
      <c r="F9" s="230">
        <f>'BUREAU VOTE'!H23</f>
        <v>0.40838068181818182</v>
      </c>
      <c r="G9" s="134">
        <f>'BUREAU VOTE'!I23</f>
        <v>9</v>
      </c>
      <c r="H9" s="230">
        <f>'BUREAU VOTE'!J23</f>
        <v>6.3920454545454549E-3</v>
      </c>
      <c r="I9" s="134">
        <f>'BUREAU VOTE'!K23</f>
        <v>10</v>
      </c>
      <c r="J9" s="134">
        <f>'BUREAU VOTE'!L23</f>
        <v>556</v>
      </c>
      <c r="K9" s="132">
        <f>'BUREAU VOTE'!M23</f>
        <v>337</v>
      </c>
      <c r="L9" s="231">
        <f>'BUREAU VOTE'!N23</f>
        <v>0.60611510791366907</v>
      </c>
      <c r="M9" s="132">
        <f>'BUREAU VOTE'!O23</f>
        <v>219</v>
      </c>
      <c r="N9" s="231">
        <f>'BUREAU VOTE'!P23</f>
        <v>0.39388489208633093</v>
      </c>
    </row>
    <row r="10" spans="1:14" s="247" customFormat="1" ht="15" x14ac:dyDescent="0.2">
      <c r="A10" s="132" t="str">
        <f>'BUREAU VOTE'!C24</f>
        <v>Anau</v>
      </c>
      <c r="B10" s="134">
        <f>'BUREAU VOTE'!D24</f>
        <v>5</v>
      </c>
      <c r="C10" s="134">
        <f>'BUREAU VOTE'!E24</f>
        <v>1209</v>
      </c>
      <c r="D10" s="134">
        <f>'BUREAU VOTE'!F24</f>
        <v>801</v>
      </c>
      <c r="E10" s="134">
        <f>'BUREAU VOTE'!G24</f>
        <v>408</v>
      </c>
      <c r="F10" s="230">
        <f>'BUREAU VOTE'!H24</f>
        <v>0.33746898263027297</v>
      </c>
      <c r="G10" s="134">
        <f>'BUREAU VOTE'!I24</f>
        <v>10</v>
      </c>
      <c r="H10" s="230">
        <f>'BUREAU VOTE'!J24</f>
        <v>8.271298593879239E-3</v>
      </c>
      <c r="I10" s="134">
        <f>'BUREAU VOTE'!K24</f>
        <v>13</v>
      </c>
      <c r="J10" s="134">
        <f>'BUREAU VOTE'!L24</f>
        <v>385</v>
      </c>
      <c r="K10" s="132">
        <f>'BUREAU VOTE'!M24</f>
        <v>220</v>
      </c>
      <c r="L10" s="231">
        <f>'BUREAU VOTE'!N24</f>
        <v>0.5714285714285714</v>
      </c>
      <c r="M10" s="132">
        <f>'BUREAU VOTE'!O24</f>
        <v>165</v>
      </c>
      <c r="N10" s="231">
        <f>'BUREAU VOTE'!P24</f>
        <v>0.42857142857142855</v>
      </c>
    </row>
    <row r="11" spans="1:14" s="246" customFormat="1" ht="15" x14ac:dyDescent="0.2">
      <c r="A11" s="138" t="str">
        <f>'BUREAU VOTE'!C25</f>
        <v>FAAA</v>
      </c>
      <c r="B11" s="141"/>
      <c r="C11" s="141">
        <f>'BUREAU VOTE'!E25</f>
        <v>19057</v>
      </c>
      <c r="D11" s="141">
        <f>'BUREAU VOTE'!F25</f>
        <v>13144</v>
      </c>
      <c r="E11" s="141">
        <f>'BUREAU VOTE'!G25</f>
        <v>5913</v>
      </c>
      <c r="F11" s="232">
        <f>'BUREAU VOTE'!H25</f>
        <v>0.31027968725402738</v>
      </c>
      <c r="G11" s="141">
        <f>'BUREAU VOTE'!I25</f>
        <v>329</v>
      </c>
      <c r="H11" s="232">
        <f>'BUREAU VOTE'!J25</f>
        <v>1.7263997481240488E-2</v>
      </c>
      <c r="I11" s="141">
        <f>'BUREAU VOTE'!K25</f>
        <v>123</v>
      </c>
      <c r="J11" s="141">
        <f>'BUREAU VOTE'!L25</f>
        <v>5461</v>
      </c>
      <c r="K11" s="138">
        <f>'BUREAU VOTE'!M25</f>
        <v>3077</v>
      </c>
      <c r="L11" s="233">
        <f>'BUREAU VOTE'!N25</f>
        <v>0.56344991759750962</v>
      </c>
      <c r="M11" s="138">
        <f>'BUREAU VOTE'!O25</f>
        <v>2384</v>
      </c>
      <c r="N11" s="233">
        <f>'BUREAU VOTE'!P25</f>
        <v>0.43655008240249038</v>
      </c>
    </row>
    <row r="12" spans="1:14" s="247" customFormat="1" ht="15" x14ac:dyDescent="0.2">
      <c r="A12" s="132" t="str">
        <f>'BUREAU VOTE'!C26</f>
        <v>Faaa</v>
      </c>
      <c r="B12" s="134">
        <f>'BUREAU VOTE'!D26</f>
        <v>1</v>
      </c>
      <c r="C12" s="134">
        <f>'BUREAU VOTE'!E26</f>
        <v>1469</v>
      </c>
      <c r="D12" s="134">
        <f>'BUREAU VOTE'!F26</f>
        <v>1055</v>
      </c>
      <c r="E12" s="134">
        <f>'BUREAU VOTE'!G26</f>
        <v>414</v>
      </c>
      <c r="F12" s="230">
        <f>'BUREAU VOTE'!H26</f>
        <v>0.28182437031994556</v>
      </c>
      <c r="G12" s="134">
        <f>'BUREAU VOTE'!I26</f>
        <v>30</v>
      </c>
      <c r="H12" s="230">
        <f>'BUREAU VOTE'!J26</f>
        <v>2.042205582028591E-2</v>
      </c>
      <c r="I12" s="134">
        <f>'BUREAU VOTE'!K26</f>
        <v>7</v>
      </c>
      <c r="J12" s="134">
        <f>'BUREAU VOTE'!L26</f>
        <v>377</v>
      </c>
      <c r="K12" s="132">
        <f>'BUREAU VOTE'!M26</f>
        <v>202</v>
      </c>
      <c r="L12" s="231">
        <f>'BUREAU VOTE'!N26</f>
        <v>0.53580901856763929</v>
      </c>
      <c r="M12" s="132">
        <f>'BUREAU VOTE'!O26</f>
        <v>175</v>
      </c>
      <c r="N12" s="231">
        <f>'BUREAU VOTE'!P26</f>
        <v>0.46419098143236076</v>
      </c>
    </row>
    <row r="13" spans="1:14" s="250" customFormat="1" ht="15" x14ac:dyDescent="0.2">
      <c r="A13" s="132" t="str">
        <f>'BUREAU VOTE'!C27</f>
        <v>Faaa</v>
      </c>
      <c r="B13" s="134">
        <f>'BUREAU VOTE'!D27</f>
        <v>2</v>
      </c>
      <c r="C13" s="134">
        <f>'BUREAU VOTE'!E27</f>
        <v>1436</v>
      </c>
      <c r="D13" s="134">
        <f>'BUREAU VOTE'!F27</f>
        <v>1042</v>
      </c>
      <c r="E13" s="134">
        <f>'BUREAU VOTE'!G27</f>
        <v>394</v>
      </c>
      <c r="F13" s="230">
        <f>'BUREAU VOTE'!H27</f>
        <v>0.27437325905292481</v>
      </c>
      <c r="G13" s="134">
        <f>'BUREAU VOTE'!I27</f>
        <v>33</v>
      </c>
      <c r="H13" s="230">
        <f>'BUREAU VOTE'!J27</f>
        <v>2.298050139275766E-2</v>
      </c>
      <c r="I13" s="134">
        <f>'BUREAU VOTE'!K27</f>
        <v>8</v>
      </c>
      <c r="J13" s="134">
        <f>'BUREAU VOTE'!L27</f>
        <v>353</v>
      </c>
      <c r="K13" s="132">
        <f>'BUREAU VOTE'!M27</f>
        <v>189</v>
      </c>
      <c r="L13" s="231">
        <f>'BUREAU VOTE'!N27</f>
        <v>0.53541076487252126</v>
      </c>
      <c r="M13" s="132">
        <f>'BUREAU VOTE'!O27</f>
        <v>164</v>
      </c>
      <c r="N13" s="231">
        <f>'BUREAU VOTE'!P27</f>
        <v>0.46458923512747874</v>
      </c>
    </row>
    <row r="14" spans="1:14" s="249" customFormat="1" ht="15" x14ac:dyDescent="0.2">
      <c r="A14" s="132" t="str">
        <f>'BUREAU VOTE'!C28</f>
        <v>Faaa</v>
      </c>
      <c r="B14" s="134">
        <f>'BUREAU VOTE'!D28</f>
        <v>3</v>
      </c>
      <c r="C14" s="134">
        <f>'BUREAU VOTE'!E28</f>
        <v>1121</v>
      </c>
      <c r="D14" s="134">
        <f>'BUREAU VOTE'!F28</f>
        <v>793</v>
      </c>
      <c r="E14" s="134">
        <f>'BUREAU VOTE'!G28</f>
        <v>328</v>
      </c>
      <c r="F14" s="230">
        <f>'BUREAU VOTE'!H28</f>
        <v>0.29259589652096341</v>
      </c>
      <c r="G14" s="134">
        <f>'BUREAU VOTE'!I28</f>
        <v>23</v>
      </c>
      <c r="H14" s="230">
        <f>'BUREAU VOTE'!J28</f>
        <v>2.0517395182872437E-2</v>
      </c>
      <c r="I14" s="134">
        <f>'BUREAU VOTE'!K28</f>
        <v>4</v>
      </c>
      <c r="J14" s="134">
        <f>'BUREAU VOTE'!L28</f>
        <v>301</v>
      </c>
      <c r="K14" s="132">
        <f>'BUREAU VOTE'!M28</f>
        <v>147</v>
      </c>
      <c r="L14" s="231">
        <f>'BUREAU VOTE'!N28</f>
        <v>0.48837209302325579</v>
      </c>
      <c r="M14" s="132">
        <f>'BUREAU VOTE'!O28</f>
        <v>154</v>
      </c>
      <c r="N14" s="231">
        <f>'BUREAU VOTE'!P28</f>
        <v>0.51162790697674421</v>
      </c>
    </row>
    <row r="15" spans="1:14" s="249" customFormat="1" ht="15" x14ac:dyDescent="0.2">
      <c r="A15" s="132" t="str">
        <f>'BUREAU VOTE'!C29</f>
        <v>Faaa</v>
      </c>
      <c r="B15" s="134">
        <f>'BUREAU VOTE'!D29</f>
        <v>4</v>
      </c>
      <c r="C15" s="134">
        <f>'BUREAU VOTE'!E29</f>
        <v>1762</v>
      </c>
      <c r="D15" s="134">
        <f>'BUREAU VOTE'!F29</f>
        <v>1028</v>
      </c>
      <c r="E15" s="134">
        <f>'BUREAU VOTE'!G29</f>
        <v>734</v>
      </c>
      <c r="F15" s="230">
        <f>'BUREAU VOTE'!H29</f>
        <v>0.41657207718501704</v>
      </c>
      <c r="G15" s="134">
        <f>'BUREAU VOTE'!I29</f>
        <v>40</v>
      </c>
      <c r="H15" s="230">
        <f>'BUREAU VOTE'!J29</f>
        <v>2.2701475595913734E-2</v>
      </c>
      <c r="I15" s="134">
        <f>'BUREAU VOTE'!K29</f>
        <v>14</v>
      </c>
      <c r="J15" s="134">
        <f>'BUREAU VOTE'!L29</f>
        <v>680</v>
      </c>
      <c r="K15" s="132">
        <f>'BUREAU VOTE'!M29</f>
        <v>447</v>
      </c>
      <c r="L15" s="231">
        <f>'BUREAU VOTE'!N29</f>
        <v>0.65735294117647058</v>
      </c>
      <c r="M15" s="132">
        <f>'BUREAU VOTE'!O29</f>
        <v>233</v>
      </c>
      <c r="N15" s="231">
        <f>'BUREAU VOTE'!P29</f>
        <v>0.34264705882352942</v>
      </c>
    </row>
    <row r="16" spans="1:14" s="250" customFormat="1" ht="15" x14ac:dyDescent="0.2">
      <c r="A16" s="132" t="str">
        <f>'BUREAU VOTE'!C30</f>
        <v>Faaa</v>
      </c>
      <c r="B16" s="134">
        <f>'BUREAU VOTE'!D30</f>
        <v>5</v>
      </c>
      <c r="C16" s="134">
        <f>'BUREAU VOTE'!E30</f>
        <v>1369</v>
      </c>
      <c r="D16" s="134">
        <f>'BUREAU VOTE'!F30</f>
        <v>841</v>
      </c>
      <c r="E16" s="134">
        <f>'BUREAU VOTE'!G30</f>
        <v>528</v>
      </c>
      <c r="F16" s="230">
        <f>'BUREAU VOTE'!H30</f>
        <v>0.38568298027757486</v>
      </c>
      <c r="G16" s="134">
        <f>'BUREAU VOTE'!I30</f>
        <v>30</v>
      </c>
      <c r="H16" s="230">
        <f>'BUREAU VOTE'!J30</f>
        <v>2.1913805697589481E-2</v>
      </c>
      <c r="I16" s="134">
        <f>'BUREAU VOTE'!K30</f>
        <v>8</v>
      </c>
      <c r="J16" s="134">
        <f>'BUREAU VOTE'!L30</f>
        <v>490</v>
      </c>
      <c r="K16" s="132">
        <f>'BUREAU VOTE'!M30</f>
        <v>281</v>
      </c>
      <c r="L16" s="231">
        <f>'BUREAU VOTE'!N30</f>
        <v>0.57346938775510203</v>
      </c>
      <c r="M16" s="132">
        <f>'BUREAU VOTE'!O30</f>
        <v>209</v>
      </c>
      <c r="N16" s="231">
        <f>'BUREAU VOTE'!P30</f>
        <v>0.42653061224489797</v>
      </c>
    </row>
    <row r="17" spans="1:14" s="250" customFormat="1" ht="15" x14ac:dyDescent="0.2">
      <c r="A17" s="132" t="str">
        <f>'BUREAU VOTE'!C31</f>
        <v>Faaa</v>
      </c>
      <c r="B17" s="134">
        <f>'BUREAU VOTE'!D31</f>
        <v>6</v>
      </c>
      <c r="C17" s="134">
        <f>'BUREAU VOTE'!E31</f>
        <v>1131</v>
      </c>
      <c r="D17" s="134">
        <f>'BUREAU VOTE'!F31</f>
        <v>812</v>
      </c>
      <c r="E17" s="134">
        <f>'BUREAU VOTE'!G31</f>
        <v>319</v>
      </c>
      <c r="F17" s="230">
        <f>'BUREAU VOTE'!H31</f>
        <v>0.28205128205128205</v>
      </c>
      <c r="G17" s="134">
        <f>'BUREAU VOTE'!I31</f>
        <v>15</v>
      </c>
      <c r="H17" s="230">
        <f>'BUREAU VOTE'!J31</f>
        <v>1.3262599469496022E-2</v>
      </c>
      <c r="I17" s="134">
        <f>'BUREAU VOTE'!K31</f>
        <v>10</v>
      </c>
      <c r="J17" s="134">
        <f>'BUREAU VOTE'!L31</f>
        <v>294</v>
      </c>
      <c r="K17" s="132">
        <f>'BUREAU VOTE'!M31</f>
        <v>159</v>
      </c>
      <c r="L17" s="231">
        <f>'BUREAU VOTE'!N31</f>
        <v>0.54081632653061229</v>
      </c>
      <c r="M17" s="132">
        <f>'BUREAU VOTE'!O31</f>
        <v>135</v>
      </c>
      <c r="N17" s="231">
        <f>'BUREAU VOTE'!P31</f>
        <v>0.45918367346938777</v>
      </c>
    </row>
    <row r="18" spans="1:14" s="250" customFormat="1" ht="15" x14ac:dyDescent="0.2">
      <c r="A18" s="132" t="str">
        <f>'BUREAU VOTE'!C32</f>
        <v>Faaa</v>
      </c>
      <c r="B18" s="134">
        <f>'BUREAU VOTE'!D32</f>
        <v>7</v>
      </c>
      <c r="C18" s="134">
        <f>'BUREAU VOTE'!E32</f>
        <v>1052</v>
      </c>
      <c r="D18" s="134">
        <f>'BUREAU VOTE'!F32</f>
        <v>833</v>
      </c>
      <c r="E18" s="134">
        <f>'BUREAU VOTE'!G32</f>
        <v>219</v>
      </c>
      <c r="F18" s="230">
        <f>'BUREAU VOTE'!H32</f>
        <v>0.20817490494296578</v>
      </c>
      <c r="G18" s="134">
        <f>'BUREAU VOTE'!I32</f>
        <v>16</v>
      </c>
      <c r="H18" s="230">
        <f>'BUREAU VOTE'!J32</f>
        <v>1.5209125475285171E-2</v>
      </c>
      <c r="I18" s="134">
        <f>'BUREAU VOTE'!K32</f>
        <v>4</v>
      </c>
      <c r="J18" s="134">
        <f>'BUREAU VOTE'!L32</f>
        <v>199</v>
      </c>
      <c r="K18" s="132">
        <f>'BUREAU VOTE'!M32</f>
        <v>113</v>
      </c>
      <c r="L18" s="231">
        <f>'BUREAU VOTE'!N32</f>
        <v>0.56783919597989951</v>
      </c>
      <c r="M18" s="132">
        <f>'BUREAU VOTE'!O32</f>
        <v>86</v>
      </c>
      <c r="N18" s="231">
        <f>'BUREAU VOTE'!P32</f>
        <v>0.43216080402010049</v>
      </c>
    </row>
    <row r="19" spans="1:14" s="249" customFormat="1" ht="15" x14ac:dyDescent="0.2">
      <c r="A19" s="132" t="str">
        <f>'BUREAU VOTE'!C33</f>
        <v>Faaa</v>
      </c>
      <c r="B19" s="134">
        <f>'BUREAU VOTE'!D33</f>
        <v>8</v>
      </c>
      <c r="C19" s="134">
        <f>'BUREAU VOTE'!E33</f>
        <v>1125</v>
      </c>
      <c r="D19" s="134">
        <f>'BUREAU VOTE'!F33</f>
        <v>879</v>
      </c>
      <c r="E19" s="134">
        <f>'BUREAU VOTE'!G33</f>
        <v>246</v>
      </c>
      <c r="F19" s="230">
        <f>'BUREAU VOTE'!H33</f>
        <v>0.21866666666666668</v>
      </c>
      <c r="G19" s="134">
        <f>'BUREAU VOTE'!I33</f>
        <v>20</v>
      </c>
      <c r="H19" s="230">
        <f>'BUREAU VOTE'!J33</f>
        <v>1.7777777777777778E-2</v>
      </c>
      <c r="I19" s="134">
        <f>'BUREAU VOTE'!K33</f>
        <v>5</v>
      </c>
      <c r="J19" s="134">
        <f>'BUREAU VOTE'!L33</f>
        <v>221</v>
      </c>
      <c r="K19" s="132">
        <f>'BUREAU VOTE'!M33</f>
        <v>122</v>
      </c>
      <c r="L19" s="231">
        <f>'BUREAU VOTE'!N33</f>
        <v>0.55203619909502266</v>
      </c>
      <c r="M19" s="132">
        <f>'BUREAU VOTE'!O33</f>
        <v>99</v>
      </c>
      <c r="N19" s="231">
        <f>'BUREAU VOTE'!P33</f>
        <v>0.44796380090497739</v>
      </c>
    </row>
    <row r="20" spans="1:14" s="250" customFormat="1" ht="15" x14ac:dyDescent="0.2">
      <c r="A20" s="132" t="str">
        <f>'BUREAU VOTE'!C34</f>
        <v>Faaa</v>
      </c>
      <c r="B20" s="134">
        <f>'BUREAU VOTE'!D34</f>
        <v>9</v>
      </c>
      <c r="C20" s="134">
        <f>'BUREAU VOTE'!E34</f>
        <v>960</v>
      </c>
      <c r="D20" s="134">
        <f>'BUREAU VOTE'!F34</f>
        <v>713</v>
      </c>
      <c r="E20" s="134">
        <f>'BUREAU VOTE'!G34</f>
        <v>247</v>
      </c>
      <c r="F20" s="230">
        <f>'BUREAU VOTE'!H34</f>
        <v>0.25729166666666664</v>
      </c>
      <c r="G20" s="134">
        <f>'BUREAU VOTE'!I34</f>
        <v>12</v>
      </c>
      <c r="H20" s="230">
        <f>'BUREAU VOTE'!J34</f>
        <v>1.2500000000000001E-2</v>
      </c>
      <c r="I20" s="134">
        <f>'BUREAU VOTE'!K34</f>
        <v>4</v>
      </c>
      <c r="J20" s="134">
        <f>'BUREAU VOTE'!L34</f>
        <v>231</v>
      </c>
      <c r="K20" s="132">
        <f>'BUREAU VOTE'!M34</f>
        <v>128</v>
      </c>
      <c r="L20" s="231">
        <f>'BUREAU VOTE'!N34</f>
        <v>0.55411255411255411</v>
      </c>
      <c r="M20" s="132">
        <f>'BUREAU VOTE'!O34</f>
        <v>103</v>
      </c>
      <c r="N20" s="231">
        <f>'BUREAU VOTE'!P34</f>
        <v>0.44588744588744589</v>
      </c>
    </row>
    <row r="21" spans="1:14" s="250" customFormat="1" ht="15" x14ac:dyDescent="0.2">
      <c r="A21" s="132" t="str">
        <f>'BUREAU VOTE'!C35</f>
        <v>Faaa</v>
      </c>
      <c r="B21" s="134">
        <f>'BUREAU VOTE'!D35</f>
        <v>10</v>
      </c>
      <c r="C21" s="134">
        <f>'BUREAU VOTE'!E35</f>
        <v>1364</v>
      </c>
      <c r="D21" s="134">
        <f>'BUREAU VOTE'!F35</f>
        <v>797</v>
      </c>
      <c r="E21" s="134">
        <f>'BUREAU VOTE'!G35</f>
        <v>567</v>
      </c>
      <c r="F21" s="230">
        <f>'BUREAU VOTE'!H35</f>
        <v>0.41568914956011732</v>
      </c>
      <c r="G21" s="134">
        <f>'BUREAU VOTE'!I35</f>
        <v>27</v>
      </c>
      <c r="H21" s="230">
        <f>'BUREAU VOTE'!J35</f>
        <v>1.9794721407624633E-2</v>
      </c>
      <c r="I21" s="134">
        <f>'BUREAU VOTE'!K35</f>
        <v>12</v>
      </c>
      <c r="J21" s="134">
        <f>'BUREAU VOTE'!L35</f>
        <v>528</v>
      </c>
      <c r="K21" s="132">
        <f>'BUREAU VOTE'!M35</f>
        <v>336</v>
      </c>
      <c r="L21" s="231">
        <f>'BUREAU VOTE'!N35</f>
        <v>0.63636363636363635</v>
      </c>
      <c r="M21" s="132">
        <f>'BUREAU VOTE'!O35</f>
        <v>192</v>
      </c>
      <c r="N21" s="231">
        <f>'BUREAU VOTE'!P35</f>
        <v>0.36363636363636365</v>
      </c>
    </row>
    <row r="22" spans="1:14" s="250" customFormat="1" ht="15" x14ac:dyDescent="0.2">
      <c r="A22" s="132" t="str">
        <f>'BUREAU VOTE'!C36</f>
        <v>Faaa</v>
      </c>
      <c r="B22" s="134">
        <f>'BUREAU VOTE'!D36</f>
        <v>11</v>
      </c>
      <c r="C22" s="134">
        <f>'BUREAU VOTE'!E36</f>
        <v>1429</v>
      </c>
      <c r="D22" s="134">
        <f>'BUREAU VOTE'!F36</f>
        <v>967</v>
      </c>
      <c r="E22" s="134">
        <f>'BUREAU VOTE'!G36</f>
        <v>462</v>
      </c>
      <c r="F22" s="230">
        <f>'BUREAU VOTE'!H36</f>
        <v>0.32330300909727083</v>
      </c>
      <c r="G22" s="134">
        <f>'BUREAU VOTE'!I36</f>
        <v>31</v>
      </c>
      <c r="H22" s="230">
        <f>'BUREAU VOTE'!J36</f>
        <v>2.1693491952414275E-2</v>
      </c>
      <c r="I22" s="134">
        <f>'BUREAU VOTE'!K36</f>
        <v>8</v>
      </c>
      <c r="J22" s="134">
        <f>'BUREAU VOTE'!L36</f>
        <v>423</v>
      </c>
      <c r="K22" s="132">
        <f>'BUREAU VOTE'!M36</f>
        <v>201</v>
      </c>
      <c r="L22" s="231">
        <f>'BUREAU VOTE'!N36</f>
        <v>0.47517730496453903</v>
      </c>
      <c r="M22" s="132">
        <f>'BUREAU VOTE'!O36</f>
        <v>222</v>
      </c>
      <c r="N22" s="231">
        <f>'BUREAU VOTE'!P36</f>
        <v>0.52482269503546097</v>
      </c>
    </row>
    <row r="23" spans="1:14" s="250" customFormat="1" ht="15" x14ac:dyDescent="0.2">
      <c r="A23" s="132" t="str">
        <f>'BUREAU VOTE'!C37</f>
        <v>Faaa</v>
      </c>
      <c r="B23" s="134">
        <f>'BUREAU VOTE'!D37</f>
        <v>12</v>
      </c>
      <c r="C23" s="134">
        <f>'BUREAU VOTE'!E37</f>
        <v>1766</v>
      </c>
      <c r="D23" s="134">
        <f>'BUREAU VOTE'!F37</f>
        <v>1271</v>
      </c>
      <c r="E23" s="134">
        <f>'BUREAU VOTE'!G37</f>
        <v>495</v>
      </c>
      <c r="F23" s="230">
        <f>'BUREAU VOTE'!H37</f>
        <v>0.28029445073612685</v>
      </c>
      <c r="G23" s="134">
        <f>'BUREAU VOTE'!I37</f>
        <v>24</v>
      </c>
      <c r="H23" s="230">
        <f>'BUREAU VOTE'!J37</f>
        <v>1.3590033975084938E-2</v>
      </c>
      <c r="I23" s="134">
        <f>'BUREAU VOTE'!K37</f>
        <v>15</v>
      </c>
      <c r="J23" s="134">
        <f>'BUREAU VOTE'!L37</f>
        <v>456</v>
      </c>
      <c r="K23" s="132">
        <f>'BUREAU VOTE'!M37</f>
        <v>246</v>
      </c>
      <c r="L23" s="231">
        <f>'BUREAU VOTE'!N37</f>
        <v>0.53947368421052633</v>
      </c>
      <c r="M23" s="132">
        <f>'BUREAU VOTE'!O37</f>
        <v>210</v>
      </c>
      <c r="N23" s="231">
        <f>'BUREAU VOTE'!P37</f>
        <v>0.46052631578947367</v>
      </c>
    </row>
    <row r="24" spans="1:14" s="250" customFormat="1" ht="15" x14ac:dyDescent="0.2">
      <c r="A24" s="132" t="str">
        <f>'BUREAU VOTE'!C38</f>
        <v>Faaa</v>
      </c>
      <c r="B24" s="134">
        <f>'BUREAU VOTE'!D38</f>
        <v>13</v>
      </c>
      <c r="C24" s="134">
        <f>'BUREAU VOTE'!E38</f>
        <v>1423</v>
      </c>
      <c r="D24" s="134">
        <f>'BUREAU VOTE'!F38</f>
        <v>971</v>
      </c>
      <c r="E24" s="134">
        <f>'BUREAU VOTE'!G38</f>
        <v>452</v>
      </c>
      <c r="F24" s="230">
        <f>'BUREAU VOTE'!H38</f>
        <v>0.31763879128601546</v>
      </c>
      <c r="G24" s="134">
        <f>'BUREAU VOTE'!I38</f>
        <v>10</v>
      </c>
      <c r="H24" s="230">
        <f>'BUREAU VOTE'!J38</f>
        <v>7.0274068868587487E-3</v>
      </c>
      <c r="I24" s="134">
        <f>'BUREAU VOTE'!K38</f>
        <v>9</v>
      </c>
      <c r="J24" s="134">
        <f>'BUREAU VOTE'!L38</f>
        <v>433</v>
      </c>
      <c r="K24" s="132">
        <f>'BUREAU VOTE'!M38</f>
        <v>207</v>
      </c>
      <c r="L24" s="231">
        <f>'BUREAU VOTE'!N38</f>
        <v>0.47806004618937642</v>
      </c>
      <c r="M24" s="132">
        <f>'BUREAU VOTE'!O38</f>
        <v>226</v>
      </c>
      <c r="N24" s="231">
        <f>'BUREAU VOTE'!P38</f>
        <v>0.52193995381062352</v>
      </c>
    </row>
    <row r="25" spans="1:14" s="249" customFormat="1" ht="15" x14ac:dyDescent="0.2">
      <c r="A25" s="132" t="str">
        <f>'BUREAU VOTE'!C39</f>
        <v>Faaa</v>
      </c>
      <c r="B25" s="134">
        <f>'BUREAU VOTE'!D39</f>
        <v>14</v>
      </c>
      <c r="C25" s="134">
        <f>'BUREAU VOTE'!E39</f>
        <v>1650</v>
      </c>
      <c r="D25" s="134">
        <f>'BUREAU VOTE'!F39</f>
        <v>1142</v>
      </c>
      <c r="E25" s="134">
        <f>'BUREAU VOTE'!G39</f>
        <v>508</v>
      </c>
      <c r="F25" s="230">
        <f>'BUREAU VOTE'!H39</f>
        <v>0.30787878787878786</v>
      </c>
      <c r="G25" s="134">
        <f>'BUREAU VOTE'!I39</f>
        <v>18</v>
      </c>
      <c r="H25" s="230">
        <f>'BUREAU VOTE'!J39</f>
        <v>1.090909090909091E-2</v>
      </c>
      <c r="I25" s="134">
        <f>'BUREAU VOTE'!K39</f>
        <v>15</v>
      </c>
      <c r="J25" s="134">
        <f>'BUREAU VOTE'!L39</f>
        <v>475</v>
      </c>
      <c r="K25" s="132">
        <f>'BUREAU VOTE'!M39</f>
        <v>299</v>
      </c>
      <c r="L25" s="231">
        <f>'BUREAU VOTE'!N39</f>
        <v>0.6294736842105263</v>
      </c>
      <c r="M25" s="132">
        <f>'BUREAU VOTE'!O39</f>
        <v>176</v>
      </c>
      <c r="N25" s="231">
        <f>'BUREAU VOTE'!P39</f>
        <v>0.3705263157894737</v>
      </c>
    </row>
    <row r="26" spans="1:14" s="246" customFormat="1" ht="15" x14ac:dyDescent="0.2">
      <c r="A26" s="138" t="str">
        <f>'BUREAU VOTE'!C77</f>
        <v>HUAHINE</v>
      </c>
      <c r="B26" s="141"/>
      <c r="C26" s="141">
        <f>'BUREAU VOTE'!E77</f>
        <v>5136</v>
      </c>
      <c r="D26" s="141">
        <f>'BUREAU VOTE'!F77</f>
        <v>3119</v>
      </c>
      <c r="E26" s="141">
        <f>'BUREAU VOTE'!G77</f>
        <v>2017</v>
      </c>
      <c r="F26" s="232">
        <f>'BUREAU VOTE'!H77</f>
        <v>0.39271806853582553</v>
      </c>
      <c r="G26" s="141">
        <f>'BUREAU VOTE'!I77</f>
        <v>49</v>
      </c>
      <c r="H26" s="232">
        <f>'BUREAU VOTE'!J77</f>
        <v>9.5404984423676006E-3</v>
      </c>
      <c r="I26" s="141">
        <f>'BUREAU VOTE'!K77</f>
        <v>55</v>
      </c>
      <c r="J26" s="141">
        <f>'BUREAU VOTE'!L77</f>
        <v>1913</v>
      </c>
      <c r="K26" s="138">
        <f>'BUREAU VOTE'!M77</f>
        <v>1460</v>
      </c>
      <c r="L26" s="233">
        <f>'BUREAU VOTE'!N77</f>
        <v>0.76319916361735496</v>
      </c>
      <c r="M26" s="138">
        <f>'BUREAU VOTE'!O77</f>
        <v>453</v>
      </c>
      <c r="N26" s="233">
        <f>'BUREAU VOTE'!P77</f>
        <v>0.23680083638264507</v>
      </c>
    </row>
    <row r="27" spans="1:14" s="247" customFormat="1" ht="15" x14ac:dyDescent="0.2">
      <c r="A27" s="132" t="str">
        <f>'BUREAU VOTE'!C78</f>
        <v>Faie</v>
      </c>
      <c r="B27" s="134">
        <f>'BUREAU VOTE'!D78</f>
        <v>1</v>
      </c>
      <c r="C27" s="134">
        <f>'BUREAU VOTE'!E78</f>
        <v>356</v>
      </c>
      <c r="D27" s="134">
        <f>'BUREAU VOTE'!F78</f>
        <v>222</v>
      </c>
      <c r="E27" s="134">
        <f>'BUREAU VOTE'!G78</f>
        <v>134</v>
      </c>
      <c r="F27" s="230">
        <f>'BUREAU VOTE'!H78</f>
        <v>0.37640449438202245</v>
      </c>
      <c r="G27" s="134">
        <f>'BUREAU VOTE'!I78</f>
        <v>2</v>
      </c>
      <c r="H27" s="230">
        <f>'BUREAU VOTE'!J78</f>
        <v>5.6179775280898875E-3</v>
      </c>
      <c r="I27" s="134">
        <f>'BUREAU VOTE'!K78</f>
        <v>0</v>
      </c>
      <c r="J27" s="134">
        <f>'BUREAU VOTE'!L78</f>
        <v>132</v>
      </c>
      <c r="K27" s="132">
        <f>'BUREAU VOTE'!M78</f>
        <v>99</v>
      </c>
      <c r="L27" s="231">
        <f>'BUREAU VOTE'!N78</f>
        <v>0.75</v>
      </c>
      <c r="M27" s="132">
        <f>'BUREAU VOTE'!O78</f>
        <v>33</v>
      </c>
      <c r="N27" s="231">
        <f>'BUREAU VOTE'!P78</f>
        <v>0.25</v>
      </c>
    </row>
    <row r="28" spans="1:14" s="249" customFormat="1" ht="15" x14ac:dyDescent="0.2">
      <c r="A28" s="132" t="str">
        <f>'BUREAU VOTE'!C79</f>
        <v>Maeva</v>
      </c>
      <c r="B28" s="134">
        <f>'BUREAU VOTE'!D79</f>
        <v>2</v>
      </c>
      <c r="C28" s="134">
        <f>'BUREAU VOTE'!E79</f>
        <v>727</v>
      </c>
      <c r="D28" s="134">
        <f>'BUREAU VOTE'!F79</f>
        <v>443</v>
      </c>
      <c r="E28" s="134">
        <f>'BUREAU VOTE'!G79</f>
        <v>284</v>
      </c>
      <c r="F28" s="230">
        <f>'BUREAU VOTE'!H79</f>
        <v>0.39064649243466298</v>
      </c>
      <c r="G28" s="134">
        <f>'BUREAU VOTE'!I79</f>
        <v>6</v>
      </c>
      <c r="H28" s="230">
        <f>'BUREAU VOTE'!J79</f>
        <v>8.253094910591471E-3</v>
      </c>
      <c r="I28" s="134">
        <f>'BUREAU VOTE'!K79</f>
        <v>7</v>
      </c>
      <c r="J28" s="134">
        <f>'BUREAU VOTE'!L79</f>
        <v>271</v>
      </c>
      <c r="K28" s="132">
        <f>'BUREAU VOTE'!M79</f>
        <v>218</v>
      </c>
      <c r="L28" s="231">
        <f>'BUREAU VOTE'!N79</f>
        <v>0.80442804428044279</v>
      </c>
      <c r="M28" s="132">
        <f>'BUREAU VOTE'!O79</f>
        <v>53</v>
      </c>
      <c r="N28" s="231">
        <f>'BUREAU VOTE'!P79</f>
        <v>0.19557195571955718</v>
      </c>
    </row>
    <row r="29" spans="1:14" s="250" customFormat="1" ht="15" x14ac:dyDescent="0.2">
      <c r="A29" s="132" t="str">
        <f>'BUREAU VOTE'!C80</f>
        <v>Fare</v>
      </c>
      <c r="B29" s="134">
        <f>'BUREAU VOTE'!D80</f>
        <v>3</v>
      </c>
      <c r="C29" s="134">
        <f>'BUREAU VOTE'!E80</f>
        <v>1531</v>
      </c>
      <c r="D29" s="134">
        <f>'BUREAU VOTE'!F80</f>
        <v>915</v>
      </c>
      <c r="E29" s="134">
        <f>'BUREAU VOTE'!G80</f>
        <v>616</v>
      </c>
      <c r="F29" s="230">
        <f>'BUREAU VOTE'!H80</f>
        <v>0.40235140431090788</v>
      </c>
      <c r="G29" s="134">
        <f>'BUREAU VOTE'!I80</f>
        <v>18</v>
      </c>
      <c r="H29" s="230">
        <f>'BUREAU VOTE'!J80</f>
        <v>1.1757021554539516E-2</v>
      </c>
      <c r="I29" s="134">
        <f>'BUREAU VOTE'!K80</f>
        <v>17</v>
      </c>
      <c r="J29" s="134">
        <f>'BUREAU VOTE'!L80</f>
        <v>581</v>
      </c>
      <c r="K29" s="132">
        <f>'BUREAU VOTE'!M80</f>
        <v>452</v>
      </c>
      <c r="L29" s="231">
        <f>'BUREAU VOTE'!N80</f>
        <v>0.7779690189328744</v>
      </c>
      <c r="M29" s="132">
        <f>'BUREAU VOTE'!O80</f>
        <v>129</v>
      </c>
      <c r="N29" s="231">
        <f>'BUREAU VOTE'!P80</f>
        <v>0.22203098106712565</v>
      </c>
    </row>
    <row r="30" spans="1:14" s="250" customFormat="1" ht="15" x14ac:dyDescent="0.2">
      <c r="A30" s="132" t="str">
        <f>'BUREAU VOTE'!C81</f>
        <v>Fitii</v>
      </c>
      <c r="B30" s="134">
        <f>'BUREAU VOTE'!D81</f>
        <v>4</v>
      </c>
      <c r="C30" s="134">
        <f>'BUREAU VOTE'!E81</f>
        <v>799</v>
      </c>
      <c r="D30" s="134">
        <f>'BUREAU VOTE'!F81</f>
        <v>541</v>
      </c>
      <c r="E30" s="134">
        <f>'BUREAU VOTE'!G81</f>
        <v>258</v>
      </c>
      <c r="F30" s="230">
        <f>'BUREAU VOTE'!H81</f>
        <v>0.32290362953692114</v>
      </c>
      <c r="G30" s="134">
        <f>'BUREAU VOTE'!I81</f>
        <v>7</v>
      </c>
      <c r="H30" s="230">
        <f>'BUREAU VOTE'!J81</f>
        <v>8.7609511889862324E-3</v>
      </c>
      <c r="I30" s="134">
        <f>'BUREAU VOTE'!K81</f>
        <v>10</v>
      </c>
      <c r="J30" s="134">
        <f>'BUREAU VOTE'!L81</f>
        <v>241</v>
      </c>
      <c r="K30" s="132">
        <f>'BUREAU VOTE'!M81</f>
        <v>179</v>
      </c>
      <c r="L30" s="231">
        <f>'BUREAU VOTE'!N81</f>
        <v>0.74273858921161828</v>
      </c>
      <c r="M30" s="132">
        <f>'BUREAU VOTE'!O81</f>
        <v>62</v>
      </c>
      <c r="N30" s="231">
        <f>'BUREAU VOTE'!P81</f>
        <v>0.25726141078838172</v>
      </c>
    </row>
    <row r="31" spans="1:14" s="249" customFormat="1" ht="15" x14ac:dyDescent="0.2">
      <c r="A31" s="132" t="str">
        <f>'BUREAU VOTE'!C82</f>
        <v>Maroe</v>
      </c>
      <c r="B31" s="134">
        <f>'BUREAU VOTE'!D82</f>
        <v>5</v>
      </c>
      <c r="C31" s="134">
        <f>'BUREAU VOTE'!E82</f>
        <v>415</v>
      </c>
      <c r="D31" s="134">
        <f>'BUREAU VOTE'!F82</f>
        <v>234</v>
      </c>
      <c r="E31" s="134">
        <f>'BUREAU VOTE'!G82</f>
        <v>181</v>
      </c>
      <c r="F31" s="230">
        <f>'BUREAU VOTE'!H82</f>
        <v>0.43614457831325304</v>
      </c>
      <c r="G31" s="134">
        <f>'BUREAU VOTE'!I82</f>
        <v>7</v>
      </c>
      <c r="H31" s="230">
        <f>'BUREAU VOTE'!J82</f>
        <v>1.6867469879518072E-2</v>
      </c>
      <c r="I31" s="134">
        <f>'BUREAU VOTE'!K82</f>
        <v>10</v>
      </c>
      <c r="J31" s="134">
        <f>'BUREAU VOTE'!L82</f>
        <v>164</v>
      </c>
      <c r="K31" s="132">
        <f>'BUREAU VOTE'!M82</f>
        <v>130</v>
      </c>
      <c r="L31" s="231">
        <f>'BUREAU VOTE'!N82</f>
        <v>0.79268292682926833</v>
      </c>
      <c r="M31" s="132">
        <f>'BUREAU VOTE'!O82</f>
        <v>34</v>
      </c>
      <c r="N31" s="231">
        <f>'BUREAU VOTE'!P82</f>
        <v>0.2073170731707317</v>
      </c>
    </row>
    <row r="32" spans="1:14" s="250" customFormat="1" ht="15" x14ac:dyDescent="0.2">
      <c r="A32" s="132" t="str">
        <f>'BUREAU VOTE'!C83</f>
        <v>Haapu</v>
      </c>
      <c r="B32" s="134">
        <f>'BUREAU VOTE'!D83</f>
        <v>6</v>
      </c>
      <c r="C32" s="134">
        <f>'BUREAU VOTE'!E83</f>
        <v>460</v>
      </c>
      <c r="D32" s="134">
        <f>'BUREAU VOTE'!F83</f>
        <v>264</v>
      </c>
      <c r="E32" s="134">
        <f>'BUREAU VOTE'!G83</f>
        <v>196</v>
      </c>
      <c r="F32" s="230">
        <f>'BUREAU VOTE'!H83</f>
        <v>0.42608695652173911</v>
      </c>
      <c r="G32" s="134">
        <f>'BUREAU VOTE'!I83</f>
        <v>1</v>
      </c>
      <c r="H32" s="230">
        <f>'BUREAU VOTE'!J83</f>
        <v>2.1739130434782609E-3</v>
      </c>
      <c r="I32" s="134">
        <f>'BUREAU VOTE'!K83</f>
        <v>6</v>
      </c>
      <c r="J32" s="134">
        <f>'BUREAU VOTE'!L83</f>
        <v>189</v>
      </c>
      <c r="K32" s="132">
        <f>'BUREAU VOTE'!M83</f>
        <v>120</v>
      </c>
      <c r="L32" s="231">
        <f>'BUREAU VOTE'!N83</f>
        <v>0.63492063492063489</v>
      </c>
      <c r="M32" s="132">
        <f>'BUREAU VOTE'!O83</f>
        <v>69</v>
      </c>
      <c r="N32" s="231">
        <f>'BUREAU VOTE'!P83</f>
        <v>0.36507936507936506</v>
      </c>
    </row>
    <row r="33" spans="1:14" s="249" customFormat="1" ht="15" x14ac:dyDescent="0.2">
      <c r="A33" s="132" t="str">
        <f>'BUREAU VOTE'!C84</f>
        <v>Parea</v>
      </c>
      <c r="B33" s="134">
        <f>'BUREAU VOTE'!D84</f>
        <v>7</v>
      </c>
      <c r="C33" s="134">
        <f>'BUREAU VOTE'!E84</f>
        <v>500</v>
      </c>
      <c r="D33" s="134">
        <f>'BUREAU VOTE'!F84</f>
        <v>299</v>
      </c>
      <c r="E33" s="134">
        <f>'BUREAU VOTE'!G84</f>
        <v>201</v>
      </c>
      <c r="F33" s="230">
        <f>'BUREAU VOTE'!H84</f>
        <v>0.40200000000000002</v>
      </c>
      <c r="G33" s="134">
        <f>'BUREAU VOTE'!I84</f>
        <v>8</v>
      </c>
      <c r="H33" s="230">
        <f>'BUREAU VOTE'!J84</f>
        <v>1.6E-2</v>
      </c>
      <c r="I33" s="134">
        <f>'BUREAU VOTE'!K84</f>
        <v>5</v>
      </c>
      <c r="J33" s="134">
        <f>'BUREAU VOTE'!L84</f>
        <v>188</v>
      </c>
      <c r="K33" s="132">
        <f>'BUREAU VOTE'!M84</f>
        <v>142</v>
      </c>
      <c r="L33" s="231">
        <f>'BUREAU VOTE'!N84</f>
        <v>0.75531914893617025</v>
      </c>
      <c r="M33" s="132">
        <f>'BUREAU VOTE'!O84</f>
        <v>46</v>
      </c>
      <c r="N33" s="231">
        <f>'BUREAU VOTE'!P84</f>
        <v>0.24468085106382978</v>
      </c>
    </row>
    <row r="34" spans="1:14" s="250" customFormat="1" ht="15" x14ac:dyDescent="0.2">
      <c r="A34" s="132" t="str">
        <f>'BUREAU VOTE'!C85</f>
        <v>Tefarerii</v>
      </c>
      <c r="B34" s="134">
        <f>'BUREAU VOTE'!D85</f>
        <v>8</v>
      </c>
      <c r="C34" s="134">
        <f>'BUREAU VOTE'!E85</f>
        <v>348</v>
      </c>
      <c r="D34" s="134">
        <f>'BUREAU VOTE'!F85</f>
        <v>201</v>
      </c>
      <c r="E34" s="134">
        <f>'BUREAU VOTE'!G85</f>
        <v>147</v>
      </c>
      <c r="F34" s="230">
        <f>'BUREAU VOTE'!H85</f>
        <v>0.42241379310344829</v>
      </c>
      <c r="G34" s="134">
        <f>'BUREAU VOTE'!I85</f>
        <v>0</v>
      </c>
      <c r="H34" s="230">
        <f>'BUREAU VOTE'!J85</f>
        <v>0</v>
      </c>
      <c r="I34" s="134">
        <f>'BUREAU VOTE'!K85</f>
        <v>0</v>
      </c>
      <c r="J34" s="134">
        <f>'BUREAU VOTE'!L85</f>
        <v>147</v>
      </c>
      <c r="K34" s="132">
        <f>'BUREAU VOTE'!M85</f>
        <v>120</v>
      </c>
      <c r="L34" s="231">
        <f>'BUREAU VOTE'!N85</f>
        <v>0.81632653061224492</v>
      </c>
      <c r="M34" s="132">
        <f>'BUREAU VOTE'!O85</f>
        <v>27</v>
      </c>
      <c r="N34" s="231">
        <f>'BUREAU VOTE'!P85</f>
        <v>0.18367346938775511</v>
      </c>
    </row>
    <row r="35" spans="1:14" s="246" customFormat="1" ht="15" x14ac:dyDescent="0.2">
      <c r="A35" s="138" t="str">
        <f>'BUREAU VOTE'!C109</f>
        <v>MAUPITI</v>
      </c>
      <c r="B35" s="141"/>
      <c r="C35" s="141">
        <f>'BUREAU VOTE'!E109</f>
        <v>990</v>
      </c>
      <c r="D35" s="141">
        <f>'BUREAU VOTE'!F109</f>
        <v>190</v>
      </c>
      <c r="E35" s="141">
        <f>'BUREAU VOTE'!G109</f>
        <v>800</v>
      </c>
      <c r="F35" s="232">
        <f>'BUREAU VOTE'!H109</f>
        <v>0.80808080808080807</v>
      </c>
      <c r="G35" s="141">
        <f>'BUREAU VOTE'!I109</f>
        <v>4</v>
      </c>
      <c r="H35" s="232">
        <f>'BUREAU VOTE'!J109</f>
        <v>4.0404040404040404E-3</v>
      </c>
      <c r="I35" s="141">
        <f>'BUREAU VOTE'!K109</f>
        <v>16</v>
      </c>
      <c r="J35" s="141">
        <f>'BUREAU VOTE'!L109</f>
        <v>780</v>
      </c>
      <c r="K35" s="138">
        <f>'BUREAU VOTE'!M109</f>
        <v>421</v>
      </c>
      <c r="L35" s="233">
        <f>'BUREAU VOTE'!N109</f>
        <v>0.53974358974358971</v>
      </c>
      <c r="M35" s="138">
        <f>'BUREAU VOTE'!O109</f>
        <v>359</v>
      </c>
      <c r="N35" s="233">
        <f>'BUREAU VOTE'!P109</f>
        <v>0.46025641025641023</v>
      </c>
    </row>
    <row r="36" spans="1:14" s="247" customFormat="1" ht="15" x14ac:dyDescent="0.2">
      <c r="A36" s="132" t="str">
        <f>'BUREAU VOTE'!C110</f>
        <v>Maupiti</v>
      </c>
      <c r="B36" s="134">
        <f>'BUREAU VOTE'!D110</f>
        <v>1</v>
      </c>
      <c r="C36" s="134">
        <f>'BUREAU VOTE'!E110</f>
        <v>990</v>
      </c>
      <c r="D36" s="134">
        <f>'BUREAU VOTE'!F110</f>
        <v>190</v>
      </c>
      <c r="E36" s="134">
        <f>'BUREAU VOTE'!G110</f>
        <v>800</v>
      </c>
      <c r="F36" s="230">
        <f>'BUREAU VOTE'!H110</f>
        <v>0.80808080808080807</v>
      </c>
      <c r="G36" s="134">
        <f>'BUREAU VOTE'!I110</f>
        <v>4</v>
      </c>
      <c r="H36" s="230">
        <f>'BUREAU VOTE'!J110</f>
        <v>4.0404040404040404E-3</v>
      </c>
      <c r="I36" s="134">
        <f>'BUREAU VOTE'!K110</f>
        <v>16</v>
      </c>
      <c r="J36" s="134">
        <f>'BUREAU VOTE'!L110</f>
        <v>780</v>
      </c>
      <c r="K36" s="132">
        <f>'BUREAU VOTE'!M110</f>
        <v>421</v>
      </c>
      <c r="L36" s="231">
        <f>'BUREAU VOTE'!N110</f>
        <v>0.53974358974358971</v>
      </c>
      <c r="M36" s="132">
        <f>'BUREAU VOTE'!O110</f>
        <v>359</v>
      </c>
      <c r="N36" s="231">
        <f>'BUREAU VOTE'!P110</f>
        <v>0.46025641025641023</v>
      </c>
    </row>
    <row r="37" spans="1:14" s="246" customFormat="1" ht="15" x14ac:dyDescent="0.2">
      <c r="A37" s="138" t="str">
        <f>'BUREAU VOTE'!C181</f>
        <v>PUNAAUIA</v>
      </c>
      <c r="B37" s="141"/>
      <c r="C37" s="141">
        <f>'BUREAU VOTE'!E181</f>
        <v>17842</v>
      </c>
      <c r="D37" s="141">
        <f>'BUREAU VOTE'!F181</f>
        <v>8127</v>
      </c>
      <c r="E37" s="141">
        <f>'BUREAU VOTE'!G181</f>
        <v>9715</v>
      </c>
      <c r="F37" s="232">
        <f>'BUREAU VOTE'!H181</f>
        <v>0.54450173747337738</v>
      </c>
      <c r="G37" s="141">
        <f>'BUREAU VOTE'!I181</f>
        <v>552</v>
      </c>
      <c r="H37" s="232">
        <f>'BUREAU VOTE'!J181</f>
        <v>3.0938235623808989E-2</v>
      </c>
      <c r="I37" s="141">
        <f>'BUREAU VOTE'!K181</f>
        <v>261</v>
      </c>
      <c r="J37" s="141">
        <f>'BUREAU VOTE'!L181</f>
        <v>8902</v>
      </c>
      <c r="K37" s="138">
        <f>'BUREAU VOTE'!M181</f>
        <v>5437</v>
      </c>
      <c r="L37" s="233">
        <f>'BUREAU VOTE'!N181</f>
        <v>0.61076162660076383</v>
      </c>
      <c r="M37" s="138">
        <f>'BUREAU VOTE'!O181</f>
        <v>3465</v>
      </c>
      <c r="N37" s="233">
        <f>'BUREAU VOTE'!P181</f>
        <v>0.38923837339923612</v>
      </c>
    </row>
    <row r="38" spans="1:14" s="247" customFormat="1" ht="15" x14ac:dyDescent="0.2">
      <c r="A38" s="132" t="str">
        <f>'BUREAU VOTE'!C182</f>
        <v>Punaauia</v>
      </c>
      <c r="B38" s="134">
        <f>'BUREAU VOTE'!D182</f>
        <v>1</v>
      </c>
      <c r="C38" s="134">
        <f>'BUREAU VOTE'!E182</f>
        <v>1195</v>
      </c>
      <c r="D38" s="134">
        <f>'BUREAU VOTE'!F182</f>
        <v>524</v>
      </c>
      <c r="E38" s="134">
        <f>'BUREAU VOTE'!G182</f>
        <v>671</v>
      </c>
      <c r="F38" s="230">
        <f>'BUREAU VOTE'!H182</f>
        <v>0.56150627615062765</v>
      </c>
      <c r="G38" s="134">
        <f>'BUREAU VOTE'!I182</f>
        <v>30</v>
      </c>
      <c r="H38" s="230">
        <f>'BUREAU VOTE'!J182</f>
        <v>2.5104602510460251E-2</v>
      </c>
      <c r="I38" s="134">
        <f>'BUREAU VOTE'!K182</f>
        <v>16</v>
      </c>
      <c r="J38" s="134">
        <f>'BUREAU VOTE'!L182</f>
        <v>625</v>
      </c>
      <c r="K38" s="132">
        <f>'BUREAU VOTE'!M182</f>
        <v>378</v>
      </c>
      <c r="L38" s="231">
        <f>'BUREAU VOTE'!N182</f>
        <v>0.6048</v>
      </c>
      <c r="M38" s="132">
        <f>'BUREAU VOTE'!O182</f>
        <v>247</v>
      </c>
      <c r="N38" s="231">
        <f>'BUREAU VOTE'!P182</f>
        <v>0.3952</v>
      </c>
    </row>
    <row r="39" spans="1:14" s="247" customFormat="1" ht="15" x14ac:dyDescent="0.2">
      <c r="A39" s="132" t="str">
        <f>'BUREAU VOTE'!C183</f>
        <v>Punaauia</v>
      </c>
      <c r="B39" s="134">
        <f>'BUREAU VOTE'!D183</f>
        <v>2</v>
      </c>
      <c r="C39" s="134">
        <f>'BUREAU VOTE'!E183</f>
        <v>1054</v>
      </c>
      <c r="D39" s="134">
        <f>'BUREAU VOTE'!F183</f>
        <v>561</v>
      </c>
      <c r="E39" s="134">
        <f>'BUREAU VOTE'!G183</f>
        <v>493</v>
      </c>
      <c r="F39" s="230">
        <f>'BUREAU VOTE'!H183</f>
        <v>0.46774193548387094</v>
      </c>
      <c r="G39" s="134">
        <f>'BUREAU VOTE'!I183</f>
        <v>17</v>
      </c>
      <c r="H39" s="230">
        <f>'BUREAU VOTE'!J183</f>
        <v>1.6129032258064516E-2</v>
      </c>
      <c r="I39" s="134">
        <f>'BUREAU VOTE'!K183</f>
        <v>11</v>
      </c>
      <c r="J39" s="134">
        <f>'BUREAU VOTE'!L183</f>
        <v>465</v>
      </c>
      <c r="K39" s="132">
        <f>'BUREAU VOTE'!M183</f>
        <v>257</v>
      </c>
      <c r="L39" s="231">
        <f>'BUREAU VOTE'!N183</f>
        <v>0.55268817204301079</v>
      </c>
      <c r="M39" s="132">
        <f>'BUREAU VOTE'!O183</f>
        <v>208</v>
      </c>
      <c r="N39" s="231">
        <f>'BUREAU VOTE'!P183</f>
        <v>0.44731182795698926</v>
      </c>
    </row>
    <row r="40" spans="1:14" s="249" customFormat="1" ht="15" x14ac:dyDescent="0.2">
      <c r="A40" s="132" t="str">
        <f>'BUREAU VOTE'!C184</f>
        <v>Punaauia</v>
      </c>
      <c r="B40" s="134">
        <f>'BUREAU VOTE'!D184</f>
        <v>3</v>
      </c>
      <c r="C40" s="134">
        <f>'BUREAU VOTE'!E184</f>
        <v>1173</v>
      </c>
      <c r="D40" s="134">
        <f>'BUREAU VOTE'!F184</f>
        <v>570</v>
      </c>
      <c r="E40" s="134">
        <f>'BUREAU VOTE'!G184</f>
        <v>603</v>
      </c>
      <c r="F40" s="230">
        <f>'BUREAU VOTE'!H184</f>
        <v>0.51406649616368283</v>
      </c>
      <c r="G40" s="134">
        <f>'BUREAU VOTE'!I184</f>
        <v>27</v>
      </c>
      <c r="H40" s="230">
        <f>'BUREAU VOTE'!J184</f>
        <v>2.3017902813299233E-2</v>
      </c>
      <c r="I40" s="134">
        <f>'BUREAU VOTE'!K184</f>
        <v>17</v>
      </c>
      <c r="J40" s="134">
        <f>'BUREAU VOTE'!L184</f>
        <v>559</v>
      </c>
      <c r="K40" s="132">
        <f>'BUREAU VOTE'!M184</f>
        <v>347</v>
      </c>
      <c r="L40" s="231">
        <f>'BUREAU VOTE'!N184</f>
        <v>0.6207513416815742</v>
      </c>
      <c r="M40" s="132">
        <f>'BUREAU VOTE'!O184</f>
        <v>212</v>
      </c>
      <c r="N40" s="231">
        <f>'BUREAU VOTE'!P184</f>
        <v>0.37924865831842575</v>
      </c>
    </row>
    <row r="41" spans="1:14" s="247" customFormat="1" ht="15" x14ac:dyDescent="0.2">
      <c r="A41" s="132" t="str">
        <f>'BUREAU VOTE'!C185</f>
        <v>Punaauia</v>
      </c>
      <c r="B41" s="134">
        <f>'BUREAU VOTE'!D185</f>
        <v>4</v>
      </c>
      <c r="C41" s="134">
        <f>'BUREAU VOTE'!E185</f>
        <v>1078</v>
      </c>
      <c r="D41" s="134">
        <f>'BUREAU VOTE'!F185</f>
        <v>406</v>
      </c>
      <c r="E41" s="134">
        <f>'BUREAU VOTE'!G185</f>
        <v>672</v>
      </c>
      <c r="F41" s="230">
        <f>'BUREAU VOTE'!H185</f>
        <v>0.62337662337662336</v>
      </c>
      <c r="G41" s="134">
        <f>'BUREAU VOTE'!I185</f>
        <v>60</v>
      </c>
      <c r="H41" s="230">
        <f>'BUREAU VOTE'!J185</f>
        <v>5.5658627087198514E-2</v>
      </c>
      <c r="I41" s="134">
        <f>'BUREAU VOTE'!K185</f>
        <v>5</v>
      </c>
      <c r="J41" s="134">
        <f>'BUREAU VOTE'!L185</f>
        <v>607</v>
      </c>
      <c r="K41" s="132">
        <f>'BUREAU VOTE'!M185</f>
        <v>422</v>
      </c>
      <c r="L41" s="231">
        <f>'BUREAU VOTE'!N185</f>
        <v>0.69522240527182866</v>
      </c>
      <c r="M41" s="132">
        <f>'BUREAU VOTE'!O185</f>
        <v>185</v>
      </c>
      <c r="N41" s="231">
        <f>'BUREAU VOTE'!P185</f>
        <v>0.30477759472817134</v>
      </c>
    </row>
    <row r="42" spans="1:14" s="247" customFormat="1" ht="15" x14ac:dyDescent="0.2">
      <c r="A42" s="132" t="str">
        <f>'BUREAU VOTE'!C186</f>
        <v>Punaauia</v>
      </c>
      <c r="B42" s="134">
        <f>'BUREAU VOTE'!D186</f>
        <v>5</v>
      </c>
      <c r="C42" s="134">
        <f>'BUREAU VOTE'!E186</f>
        <v>1317</v>
      </c>
      <c r="D42" s="134">
        <f>'BUREAU VOTE'!F186</f>
        <v>472</v>
      </c>
      <c r="E42" s="134">
        <f>'BUREAU VOTE'!G186</f>
        <v>845</v>
      </c>
      <c r="F42" s="230">
        <f>'BUREAU VOTE'!H186</f>
        <v>0.6416097190584662</v>
      </c>
      <c r="G42" s="134">
        <f>'BUREAU VOTE'!I186</f>
        <v>63</v>
      </c>
      <c r="H42" s="230">
        <f>'BUREAU VOTE'!J186</f>
        <v>4.7835990888382689E-2</v>
      </c>
      <c r="I42" s="134">
        <f>'BUREAU VOTE'!K186</f>
        <v>23</v>
      </c>
      <c r="J42" s="134">
        <f>'BUREAU VOTE'!L186</f>
        <v>759</v>
      </c>
      <c r="K42" s="132">
        <f>'BUREAU VOTE'!M186</f>
        <v>492</v>
      </c>
      <c r="L42" s="231">
        <f>'BUREAU VOTE'!N186</f>
        <v>0.64822134387351782</v>
      </c>
      <c r="M42" s="132">
        <f>'BUREAU VOTE'!O186</f>
        <v>267</v>
      </c>
      <c r="N42" s="231">
        <f>'BUREAU VOTE'!P186</f>
        <v>0.35177865612648224</v>
      </c>
    </row>
    <row r="43" spans="1:14" s="250" customFormat="1" ht="15" x14ac:dyDescent="0.2">
      <c r="A43" s="132" t="str">
        <f>'BUREAU VOTE'!C187</f>
        <v>Punaauia</v>
      </c>
      <c r="B43" s="134">
        <f>'BUREAU VOTE'!D187</f>
        <v>6</v>
      </c>
      <c r="C43" s="134">
        <f>'BUREAU VOTE'!E187</f>
        <v>1111</v>
      </c>
      <c r="D43" s="134">
        <f>'BUREAU VOTE'!F187</f>
        <v>568</v>
      </c>
      <c r="E43" s="134">
        <f>'BUREAU VOTE'!G187</f>
        <v>543</v>
      </c>
      <c r="F43" s="230">
        <f>'BUREAU VOTE'!H187</f>
        <v>0.48874887488748875</v>
      </c>
      <c r="G43" s="134">
        <f>'BUREAU VOTE'!I187</f>
        <v>25</v>
      </c>
      <c r="H43" s="230">
        <f>'BUREAU VOTE'!J187</f>
        <v>2.2502250225022502E-2</v>
      </c>
      <c r="I43" s="134">
        <f>'BUREAU VOTE'!K187</f>
        <v>29</v>
      </c>
      <c r="J43" s="134">
        <f>'BUREAU VOTE'!L187</f>
        <v>489</v>
      </c>
      <c r="K43" s="132">
        <f>'BUREAU VOTE'!M187</f>
        <v>263</v>
      </c>
      <c r="L43" s="231">
        <f>'BUREAU VOTE'!N187</f>
        <v>0.53783231083844585</v>
      </c>
      <c r="M43" s="132">
        <f>'BUREAU VOTE'!O187</f>
        <v>226</v>
      </c>
      <c r="N43" s="231">
        <f>'BUREAU VOTE'!P187</f>
        <v>0.46216768916155421</v>
      </c>
    </row>
    <row r="44" spans="1:14" s="250" customFormat="1" ht="15" x14ac:dyDescent="0.2">
      <c r="A44" s="132" t="str">
        <f>'BUREAU VOTE'!C188</f>
        <v>Punaauia</v>
      </c>
      <c r="B44" s="134">
        <f>'BUREAU VOTE'!D188</f>
        <v>7</v>
      </c>
      <c r="C44" s="134">
        <f>'BUREAU VOTE'!E188</f>
        <v>1131</v>
      </c>
      <c r="D44" s="134">
        <f>'BUREAU VOTE'!F188</f>
        <v>484</v>
      </c>
      <c r="E44" s="134">
        <f>'BUREAU VOTE'!G188</f>
        <v>647</v>
      </c>
      <c r="F44" s="230">
        <f>'BUREAU VOTE'!H188</f>
        <v>0.57206012378426174</v>
      </c>
      <c r="G44" s="134">
        <f>'BUREAU VOTE'!I188</f>
        <v>50</v>
      </c>
      <c r="H44" s="230">
        <f>'BUREAU VOTE'!J188</f>
        <v>4.4208664898320073E-2</v>
      </c>
      <c r="I44" s="134">
        <f>'BUREAU VOTE'!K188</f>
        <v>16</v>
      </c>
      <c r="J44" s="134">
        <f>'BUREAU VOTE'!L188</f>
        <v>581</v>
      </c>
      <c r="K44" s="132">
        <f>'BUREAU VOTE'!M188</f>
        <v>373</v>
      </c>
      <c r="L44" s="231">
        <f>'BUREAU VOTE'!N188</f>
        <v>0.64199655765920827</v>
      </c>
      <c r="M44" s="132">
        <f>'BUREAU VOTE'!O188</f>
        <v>208</v>
      </c>
      <c r="N44" s="231">
        <f>'BUREAU VOTE'!P188</f>
        <v>0.35800344234079173</v>
      </c>
    </row>
    <row r="45" spans="1:14" s="249" customFormat="1" ht="15" x14ac:dyDescent="0.2">
      <c r="A45" s="132" t="str">
        <f>'BUREAU VOTE'!C189</f>
        <v>Punaauia</v>
      </c>
      <c r="B45" s="134">
        <f>'BUREAU VOTE'!D189</f>
        <v>8</v>
      </c>
      <c r="C45" s="134">
        <f>'BUREAU VOTE'!E189</f>
        <v>1229</v>
      </c>
      <c r="D45" s="134">
        <f>'BUREAU VOTE'!F189</f>
        <v>514</v>
      </c>
      <c r="E45" s="134">
        <f>'BUREAU VOTE'!G189</f>
        <v>715</v>
      </c>
      <c r="F45" s="230">
        <f>'BUREAU VOTE'!H189</f>
        <v>0.58177379983726607</v>
      </c>
      <c r="G45" s="134">
        <f>'BUREAU VOTE'!I189</f>
        <v>46</v>
      </c>
      <c r="H45" s="230">
        <f>'BUREAU VOTE'!J189</f>
        <v>3.7428803905614323E-2</v>
      </c>
      <c r="I45" s="134">
        <f>'BUREAU VOTE'!K189</f>
        <v>8</v>
      </c>
      <c r="J45" s="134">
        <f>'BUREAU VOTE'!L189</f>
        <v>661</v>
      </c>
      <c r="K45" s="132">
        <f>'BUREAU VOTE'!M189</f>
        <v>410</v>
      </c>
      <c r="L45" s="231">
        <f>'BUREAU VOTE'!N189</f>
        <v>0.6202723146747352</v>
      </c>
      <c r="M45" s="132">
        <f>'BUREAU VOTE'!O189</f>
        <v>251</v>
      </c>
      <c r="N45" s="231">
        <f>'BUREAU VOTE'!P189</f>
        <v>0.37972768532526474</v>
      </c>
    </row>
    <row r="46" spans="1:14" s="250" customFormat="1" ht="15" x14ac:dyDescent="0.2">
      <c r="A46" s="132" t="str">
        <f>'BUREAU VOTE'!C190</f>
        <v>Punaauia</v>
      </c>
      <c r="B46" s="134">
        <f>'BUREAU VOTE'!D190</f>
        <v>9</v>
      </c>
      <c r="C46" s="134">
        <f>'BUREAU VOTE'!E190</f>
        <v>1144</v>
      </c>
      <c r="D46" s="134">
        <f>'BUREAU VOTE'!F190</f>
        <v>559</v>
      </c>
      <c r="E46" s="134">
        <f>'BUREAU VOTE'!G190</f>
        <v>585</v>
      </c>
      <c r="F46" s="230">
        <f>'BUREAU VOTE'!H190</f>
        <v>0.51136363636363635</v>
      </c>
      <c r="G46" s="134">
        <f>'BUREAU VOTE'!I190</f>
        <v>27</v>
      </c>
      <c r="H46" s="230">
        <f>'BUREAU VOTE'!J190</f>
        <v>2.36013986013986E-2</v>
      </c>
      <c r="I46" s="134">
        <f>'BUREAU VOTE'!K190</f>
        <v>23</v>
      </c>
      <c r="J46" s="134">
        <f>'BUREAU VOTE'!L190</f>
        <v>535</v>
      </c>
      <c r="K46" s="132">
        <f>'BUREAU VOTE'!M190</f>
        <v>307</v>
      </c>
      <c r="L46" s="231">
        <f>'BUREAU VOTE'!N190</f>
        <v>0.57383177570093458</v>
      </c>
      <c r="M46" s="132">
        <f>'BUREAU VOTE'!O190</f>
        <v>228</v>
      </c>
      <c r="N46" s="231">
        <f>'BUREAU VOTE'!P190</f>
        <v>0.42616822429906542</v>
      </c>
    </row>
    <row r="47" spans="1:14" s="249" customFormat="1" ht="15" x14ac:dyDescent="0.2">
      <c r="A47" s="132" t="str">
        <f>'BUREAU VOTE'!C191</f>
        <v>Punaauia</v>
      </c>
      <c r="B47" s="134">
        <f>'BUREAU VOTE'!D191</f>
        <v>10</v>
      </c>
      <c r="C47" s="134">
        <f>'BUREAU VOTE'!E191</f>
        <v>1236</v>
      </c>
      <c r="D47" s="134">
        <f>'BUREAU VOTE'!F191</f>
        <v>623</v>
      </c>
      <c r="E47" s="134">
        <f>'BUREAU VOTE'!G191</f>
        <v>613</v>
      </c>
      <c r="F47" s="230">
        <f>'BUREAU VOTE'!H191</f>
        <v>0.49595469255663432</v>
      </c>
      <c r="G47" s="134">
        <f>'BUREAU VOTE'!I191</f>
        <v>29</v>
      </c>
      <c r="H47" s="230">
        <f>'BUREAU VOTE'!J191</f>
        <v>2.3462783171521034E-2</v>
      </c>
      <c r="I47" s="134">
        <f>'BUREAU VOTE'!K191</f>
        <v>20</v>
      </c>
      <c r="J47" s="134">
        <f>'BUREAU VOTE'!L191</f>
        <v>564</v>
      </c>
      <c r="K47" s="132">
        <f>'BUREAU VOTE'!M191</f>
        <v>339</v>
      </c>
      <c r="L47" s="231">
        <f>'BUREAU VOTE'!N191</f>
        <v>0.60106382978723405</v>
      </c>
      <c r="M47" s="132">
        <f>'BUREAU VOTE'!O191</f>
        <v>225</v>
      </c>
      <c r="N47" s="231">
        <f>'BUREAU VOTE'!P191</f>
        <v>0.39893617021276595</v>
      </c>
    </row>
    <row r="48" spans="1:14" s="250" customFormat="1" ht="15" x14ac:dyDescent="0.2">
      <c r="A48" s="132" t="str">
        <f>'BUREAU VOTE'!C192</f>
        <v>Punaauia</v>
      </c>
      <c r="B48" s="134">
        <f>'BUREAU VOTE'!D192</f>
        <v>11</v>
      </c>
      <c r="C48" s="134">
        <f>'BUREAU VOTE'!E192</f>
        <v>1252</v>
      </c>
      <c r="D48" s="134">
        <f>'BUREAU VOTE'!F192</f>
        <v>554</v>
      </c>
      <c r="E48" s="134">
        <f>'BUREAU VOTE'!G192</f>
        <v>698</v>
      </c>
      <c r="F48" s="230">
        <f>'BUREAU VOTE'!H192</f>
        <v>0.55750798722044725</v>
      </c>
      <c r="G48" s="134">
        <f>'BUREAU VOTE'!I192</f>
        <v>30</v>
      </c>
      <c r="H48" s="230">
        <f>'BUREAU VOTE'!J192</f>
        <v>2.3961661341853034E-2</v>
      </c>
      <c r="I48" s="134">
        <f>'BUREAU VOTE'!K192</f>
        <v>12</v>
      </c>
      <c r="J48" s="134">
        <f>'BUREAU VOTE'!L192</f>
        <v>656</v>
      </c>
      <c r="K48" s="132">
        <f>'BUREAU VOTE'!M192</f>
        <v>406</v>
      </c>
      <c r="L48" s="231">
        <f>'BUREAU VOTE'!N192</f>
        <v>0.61890243902439024</v>
      </c>
      <c r="M48" s="132">
        <f>'BUREAU VOTE'!O192</f>
        <v>250</v>
      </c>
      <c r="N48" s="231">
        <f>'BUREAU VOTE'!P192</f>
        <v>0.38109756097560976</v>
      </c>
    </row>
    <row r="49" spans="1:14" s="250" customFormat="1" ht="15" x14ac:dyDescent="0.2">
      <c r="A49" s="132" t="str">
        <f>'BUREAU VOTE'!C193</f>
        <v>Punaauia</v>
      </c>
      <c r="B49" s="134">
        <f>'BUREAU VOTE'!D193</f>
        <v>12</v>
      </c>
      <c r="C49" s="134">
        <f>'BUREAU VOTE'!E193</f>
        <v>1210</v>
      </c>
      <c r="D49" s="134">
        <f>'BUREAU VOTE'!F193</f>
        <v>602</v>
      </c>
      <c r="E49" s="134">
        <f>'BUREAU VOTE'!G193</f>
        <v>608</v>
      </c>
      <c r="F49" s="230">
        <f>'BUREAU VOTE'!H193</f>
        <v>0.50247933884297524</v>
      </c>
      <c r="G49" s="134">
        <f>'BUREAU VOTE'!I193</f>
        <v>25</v>
      </c>
      <c r="H49" s="230">
        <f>'BUREAU VOTE'!J193</f>
        <v>2.0661157024793389E-2</v>
      </c>
      <c r="I49" s="134">
        <f>'BUREAU VOTE'!K193</f>
        <v>32</v>
      </c>
      <c r="J49" s="134">
        <f>'BUREAU VOTE'!L193</f>
        <v>551</v>
      </c>
      <c r="K49" s="132">
        <f>'BUREAU VOTE'!M193</f>
        <v>317</v>
      </c>
      <c r="L49" s="231">
        <f>'BUREAU VOTE'!N193</f>
        <v>0.57531760435571688</v>
      </c>
      <c r="M49" s="132">
        <f>'BUREAU VOTE'!O193</f>
        <v>234</v>
      </c>
      <c r="N49" s="231">
        <f>'BUREAU VOTE'!P193</f>
        <v>0.42468239564428312</v>
      </c>
    </row>
    <row r="50" spans="1:14" s="249" customFormat="1" ht="15" x14ac:dyDescent="0.2">
      <c r="A50" s="132" t="str">
        <f>'BUREAU VOTE'!C194</f>
        <v>Punaauia</v>
      </c>
      <c r="B50" s="134">
        <f>'BUREAU VOTE'!D194</f>
        <v>13</v>
      </c>
      <c r="C50" s="134">
        <f>'BUREAU VOTE'!E194</f>
        <v>1240</v>
      </c>
      <c r="D50" s="134">
        <f>'BUREAU VOTE'!F194</f>
        <v>560</v>
      </c>
      <c r="E50" s="134">
        <f>'BUREAU VOTE'!G194</f>
        <v>680</v>
      </c>
      <c r="F50" s="230">
        <f>'BUREAU VOTE'!H194</f>
        <v>0.54838709677419351</v>
      </c>
      <c r="G50" s="134">
        <f>'BUREAU VOTE'!I194</f>
        <v>40</v>
      </c>
      <c r="H50" s="230">
        <f>'BUREAU VOTE'!J194</f>
        <v>3.2258064516129031E-2</v>
      </c>
      <c r="I50" s="134">
        <f>'BUREAU VOTE'!K194</f>
        <v>23</v>
      </c>
      <c r="J50" s="134">
        <f>'BUREAU VOTE'!L194</f>
        <v>617</v>
      </c>
      <c r="K50" s="132">
        <f>'BUREAU VOTE'!M194</f>
        <v>382</v>
      </c>
      <c r="L50" s="231">
        <f>'BUREAU VOTE'!N194</f>
        <v>0.61912479740680715</v>
      </c>
      <c r="M50" s="132">
        <f>'BUREAU VOTE'!O194</f>
        <v>235</v>
      </c>
      <c r="N50" s="231">
        <f>'BUREAU VOTE'!P194</f>
        <v>0.38087520259319285</v>
      </c>
    </row>
    <row r="51" spans="1:14" s="250" customFormat="1" ht="15" x14ac:dyDescent="0.2">
      <c r="A51" s="132" t="str">
        <f>'BUREAU VOTE'!C195</f>
        <v>Punaauia</v>
      </c>
      <c r="B51" s="134">
        <f>'BUREAU VOTE'!D195</f>
        <v>14</v>
      </c>
      <c r="C51" s="134">
        <f>'BUREAU VOTE'!E195</f>
        <v>1304</v>
      </c>
      <c r="D51" s="134">
        <f>'BUREAU VOTE'!F195</f>
        <v>594</v>
      </c>
      <c r="E51" s="134">
        <f>'BUREAU VOTE'!G195</f>
        <v>710</v>
      </c>
      <c r="F51" s="230">
        <f>'BUREAU VOTE'!H195</f>
        <v>0.54447852760736193</v>
      </c>
      <c r="G51" s="134">
        <f>'BUREAU VOTE'!I195</f>
        <v>44</v>
      </c>
      <c r="H51" s="230">
        <f>'BUREAU VOTE'!J195</f>
        <v>3.3742331288343558E-2</v>
      </c>
      <c r="I51" s="134">
        <f>'BUREAU VOTE'!K195</f>
        <v>17</v>
      </c>
      <c r="J51" s="134">
        <f>'BUREAU VOTE'!L195</f>
        <v>649</v>
      </c>
      <c r="K51" s="132">
        <f>'BUREAU VOTE'!M195</f>
        <v>365</v>
      </c>
      <c r="L51" s="231">
        <f>'BUREAU VOTE'!N195</f>
        <v>0.56240369799691836</v>
      </c>
      <c r="M51" s="132">
        <f>'BUREAU VOTE'!O195</f>
        <v>284</v>
      </c>
      <c r="N51" s="231">
        <f>'BUREAU VOTE'!P195</f>
        <v>0.43759630200308164</v>
      </c>
    </row>
    <row r="52" spans="1:14" s="249" customFormat="1" ht="15" x14ac:dyDescent="0.2">
      <c r="A52" s="132" t="str">
        <f>'BUREAU VOTE'!C196</f>
        <v>Punaauia</v>
      </c>
      <c r="B52" s="134">
        <f>'BUREAU VOTE'!D196</f>
        <v>15</v>
      </c>
      <c r="C52" s="134">
        <f>'BUREAU VOTE'!E196</f>
        <v>1168</v>
      </c>
      <c r="D52" s="134">
        <f>'BUREAU VOTE'!F196</f>
        <v>536</v>
      </c>
      <c r="E52" s="134">
        <f>'BUREAU VOTE'!G196</f>
        <v>632</v>
      </c>
      <c r="F52" s="230">
        <f>'BUREAU VOTE'!H196</f>
        <v>0.54109589041095896</v>
      </c>
      <c r="G52" s="134">
        <f>'BUREAU VOTE'!I196</f>
        <v>39</v>
      </c>
      <c r="H52" s="230">
        <f>'BUREAU VOTE'!J196</f>
        <v>3.3390410958904111E-2</v>
      </c>
      <c r="I52" s="134">
        <f>'BUREAU VOTE'!K196</f>
        <v>9</v>
      </c>
      <c r="J52" s="134">
        <f>'BUREAU VOTE'!L196</f>
        <v>584</v>
      </c>
      <c r="K52" s="132">
        <f>'BUREAU VOTE'!M196</f>
        <v>379</v>
      </c>
      <c r="L52" s="231">
        <f>'BUREAU VOTE'!N196</f>
        <v>0.64897260273972601</v>
      </c>
      <c r="M52" s="132">
        <f>'BUREAU VOTE'!O196</f>
        <v>205</v>
      </c>
      <c r="N52" s="231">
        <f>'BUREAU VOTE'!P196</f>
        <v>0.35102739726027399</v>
      </c>
    </row>
    <row r="53" spans="1:14" s="246" customFormat="1" ht="15" x14ac:dyDescent="0.2">
      <c r="A53" s="138" t="str">
        <f>'BUREAU VOTE'!C221</f>
        <v>TAHAA</v>
      </c>
      <c r="B53" s="141"/>
      <c r="C53" s="141">
        <f>'BUREAU VOTE'!E221</f>
        <v>4637</v>
      </c>
      <c r="D53" s="141">
        <f>'BUREAU VOTE'!F221</f>
        <v>2479</v>
      </c>
      <c r="E53" s="141">
        <f>'BUREAU VOTE'!G221</f>
        <v>2158</v>
      </c>
      <c r="F53" s="232">
        <f>'BUREAU VOTE'!H221</f>
        <v>0.46538710373086045</v>
      </c>
      <c r="G53" s="141">
        <f>'BUREAU VOTE'!I221</f>
        <v>70</v>
      </c>
      <c r="H53" s="232">
        <f>'BUREAU VOTE'!J221</f>
        <v>1.5095967220185465E-2</v>
      </c>
      <c r="I53" s="141">
        <f>'BUREAU VOTE'!K221</f>
        <v>75</v>
      </c>
      <c r="J53" s="141">
        <f>'BUREAU VOTE'!L221</f>
        <v>2013</v>
      </c>
      <c r="K53" s="138">
        <f>'BUREAU VOTE'!M221</f>
        <v>949</v>
      </c>
      <c r="L53" s="233">
        <f>'BUREAU VOTE'!N221</f>
        <v>0.47143566815697963</v>
      </c>
      <c r="M53" s="138">
        <f>'BUREAU VOTE'!O221</f>
        <v>1064</v>
      </c>
      <c r="N53" s="233">
        <f>'BUREAU VOTE'!P221</f>
        <v>0.52856433184302032</v>
      </c>
    </row>
    <row r="54" spans="1:14" s="247" customFormat="1" ht="15" x14ac:dyDescent="0.2">
      <c r="A54" s="132" t="str">
        <f>'BUREAU VOTE'!C222</f>
        <v>Iripau-Patio</v>
      </c>
      <c r="B54" s="134">
        <f>'BUREAU VOTE'!D222</f>
        <v>1</v>
      </c>
      <c r="C54" s="134">
        <f>'BUREAU VOTE'!E222</f>
        <v>1091</v>
      </c>
      <c r="D54" s="134">
        <f>'BUREAU VOTE'!F222</f>
        <v>523</v>
      </c>
      <c r="E54" s="134">
        <f>'BUREAU VOTE'!G222</f>
        <v>568</v>
      </c>
      <c r="F54" s="230">
        <f>'BUREAU VOTE'!H222</f>
        <v>0.52062328139321723</v>
      </c>
      <c r="G54" s="134">
        <f>'BUREAU VOTE'!I222</f>
        <v>18</v>
      </c>
      <c r="H54" s="230">
        <f>'BUREAU VOTE'!J222</f>
        <v>1.6498625114573784E-2</v>
      </c>
      <c r="I54" s="134">
        <f>'BUREAU VOTE'!K222</f>
        <v>25</v>
      </c>
      <c r="J54" s="134">
        <f>'BUREAU VOTE'!L222</f>
        <v>525</v>
      </c>
      <c r="K54" s="132">
        <f>'BUREAU VOTE'!M222</f>
        <v>280</v>
      </c>
      <c r="L54" s="231">
        <f>'BUREAU VOTE'!N222</f>
        <v>0.53333333333333333</v>
      </c>
      <c r="M54" s="132">
        <f>'BUREAU VOTE'!O222</f>
        <v>245</v>
      </c>
      <c r="N54" s="231">
        <f>'BUREAU VOTE'!P222</f>
        <v>0.46666666666666667</v>
      </c>
    </row>
    <row r="55" spans="1:14" s="250" customFormat="1" ht="15" x14ac:dyDescent="0.2">
      <c r="A55" s="132" t="str">
        <f>'BUREAU VOTE'!C223</f>
        <v>Tapuamu</v>
      </c>
      <c r="B55" s="134">
        <f>'BUREAU VOTE'!D223</f>
        <v>2</v>
      </c>
      <c r="C55" s="134">
        <f>'BUREAU VOTE'!E223</f>
        <v>513</v>
      </c>
      <c r="D55" s="134">
        <f>'BUREAU VOTE'!F223</f>
        <v>279</v>
      </c>
      <c r="E55" s="134">
        <f>'BUREAU VOTE'!G223</f>
        <v>234</v>
      </c>
      <c r="F55" s="230">
        <f>'BUREAU VOTE'!H223</f>
        <v>0.45614035087719296</v>
      </c>
      <c r="G55" s="134">
        <f>'BUREAU VOTE'!I223</f>
        <v>10</v>
      </c>
      <c r="H55" s="230">
        <f>'BUREAU VOTE'!J223</f>
        <v>1.9493177387914229E-2</v>
      </c>
      <c r="I55" s="134">
        <f>'BUREAU VOTE'!K223</f>
        <v>5</v>
      </c>
      <c r="J55" s="134">
        <f>'BUREAU VOTE'!L223</f>
        <v>219</v>
      </c>
      <c r="K55" s="132">
        <f>'BUREAU VOTE'!M223</f>
        <v>144</v>
      </c>
      <c r="L55" s="231">
        <f>'BUREAU VOTE'!N223</f>
        <v>0.65753424657534243</v>
      </c>
      <c r="M55" s="132">
        <f>'BUREAU VOTE'!O223</f>
        <v>75</v>
      </c>
      <c r="N55" s="231">
        <f>'BUREAU VOTE'!P223</f>
        <v>0.34246575342465752</v>
      </c>
    </row>
    <row r="56" spans="1:14" s="249" customFormat="1" ht="15" x14ac:dyDescent="0.2">
      <c r="A56" s="132" t="str">
        <f>'BUREAU VOTE'!C224</f>
        <v>Ruutia-Tiva</v>
      </c>
      <c r="B56" s="134">
        <f>'BUREAU VOTE'!D224</f>
        <v>3</v>
      </c>
      <c r="C56" s="134">
        <f>'BUREAU VOTE'!E224</f>
        <v>466</v>
      </c>
      <c r="D56" s="134">
        <f>'BUREAU VOTE'!F224</f>
        <v>247</v>
      </c>
      <c r="E56" s="134">
        <f>'BUREAU VOTE'!G224</f>
        <v>219</v>
      </c>
      <c r="F56" s="230">
        <f>'BUREAU VOTE'!H224</f>
        <v>0.46995708154506438</v>
      </c>
      <c r="G56" s="134">
        <f>'BUREAU VOTE'!I224</f>
        <v>3</v>
      </c>
      <c r="H56" s="230">
        <f>'BUREAU VOTE'!J224</f>
        <v>6.4377682403433476E-3</v>
      </c>
      <c r="I56" s="134">
        <f>'BUREAU VOTE'!K224</f>
        <v>7</v>
      </c>
      <c r="J56" s="134">
        <f>'BUREAU VOTE'!L224</f>
        <v>209</v>
      </c>
      <c r="K56" s="132">
        <f>'BUREAU VOTE'!M224</f>
        <v>122</v>
      </c>
      <c r="L56" s="231">
        <f>'BUREAU VOTE'!N224</f>
        <v>0.58373205741626799</v>
      </c>
      <c r="M56" s="132">
        <f>'BUREAU VOTE'!O224</f>
        <v>87</v>
      </c>
      <c r="N56" s="231">
        <f>'BUREAU VOTE'!P224</f>
        <v>0.41626794258373206</v>
      </c>
    </row>
    <row r="57" spans="1:14" s="250" customFormat="1" ht="15" x14ac:dyDescent="0.2">
      <c r="A57" s="132" t="str">
        <f>'BUREAU VOTE'!C225</f>
        <v>Niua-Pouturu</v>
      </c>
      <c r="B57" s="134">
        <f>'BUREAU VOTE'!D225</f>
        <v>4</v>
      </c>
      <c r="C57" s="134">
        <f>'BUREAU VOTE'!E225</f>
        <v>461</v>
      </c>
      <c r="D57" s="134">
        <f>'BUREAU VOTE'!F225</f>
        <v>264</v>
      </c>
      <c r="E57" s="134">
        <f>'BUREAU VOTE'!G225</f>
        <v>197</v>
      </c>
      <c r="F57" s="230">
        <f>'BUREAU VOTE'!H225</f>
        <v>0.42733188720173537</v>
      </c>
      <c r="G57" s="134">
        <f>'BUREAU VOTE'!I225</f>
        <v>7</v>
      </c>
      <c r="H57" s="230">
        <f>'BUREAU VOTE'!J225</f>
        <v>1.5184381778741865E-2</v>
      </c>
      <c r="I57" s="134">
        <f>'BUREAU VOTE'!K225</f>
        <v>7</v>
      </c>
      <c r="J57" s="134">
        <f>'BUREAU VOTE'!L225</f>
        <v>183</v>
      </c>
      <c r="K57" s="132">
        <f>'BUREAU VOTE'!M225</f>
        <v>104</v>
      </c>
      <c r="L57" s="231">
        <f>'BUREAU VOTE'!N225</f>
        <v>0.56830601092896171</v>
      </c>
      <c r="M57" s="132">
        <f>'BUREAU VOTE'!O225</f>
        <v>79</v>
      </c>
      <c r="N57" s="231">
        <f>'BUREAU VOTE'!P225</f>
        <v>0.43169398907103823</v>
      </c>
    </row>
    <row r="58" spans="1:14" s="250" customFormat="1" ht="15" x14ac:dyDescent="0.2">
      <c r="A58" s="132" t="str">
        <f>'BUREAU VOTE'!C226</f>
        <v>Hauino-Vaitoare</v>
      </c>
      <c r="B58" s="134">
        <f>'BUREAU VOTE'!D226</f>
        <v>5</v>
      </c>
      <c r="C58" s="134">
        <f>'BUREAU VOTE'!E226</f>
        <v>425</v>
      </c>
      <c r="D58" s="134">
        <f>'BUREAU VOTE'!F226</f>
        <v>295</v>
      </c>
      <c r="E58" s="134">
        <f>'BUREAU VOTE'!G226</f>
        <v>130</v>
      </c>
      <c r="F58" s="230">
        <f>'BUREAU VOTE'!H226</f>
        <v>0.30588235294117649</v>
      </c>
      <c r="G58" s="134">
        <f>'BUREAU VOTE'!I226</f>
        <v>10</v>
      </c>
      <c r="H58" s="230">
        <f>'BUREAU VOTE'!J226</f>
        <v>2.3529411764705882E-2</v>
      </c>
      <c r="I58" s="134">
        <f>'BUREAU VOTE'!K226</f>
        <v>10</v>
      </c>
      <c r="J58" s="134">
        <f>'BUREAU VOTE'!L226</f>
        <v>110</v>
      </c>
      <c r="K58" s="132">
        <f>'BUREAU VOTE'!M226</f>
        <v>52</v>
      </c>
      <c r="L58" s="231">
        <f>'BUREAU VOTE'!N226</f>
        <v>0.47272727272727272</v>
      </c>
      <c r="M58" s="132">
        <f>'BUREAU VOTE'!O226</f>
        <v>58</v>
      </c>
      <c r="N58" s="231">
        <f>'BUREAU VOTE'!P226</f>
        <v>0.52727272727272723</v>
      </c>
    </row>
    <row r="59" spans="1:14" s="250" customFormat="1" ht="15" x14ac:dyDescent="0.2">
      <c r="A59" s="132" t="str">
        <f>'BUREAU VOTE'!C227</f>
        <v>Haamene</v>
      </c>
      <c r="B59" s="134">
        <f>'BUREAU VOTE'!D227</f>
        <v>6</v>
      </c>
      <c r="C59" s="134">
        <f>'BUREAU VOTE'!E227</f>
        <v>831</v>
      </c>
      <c r="D59" s="134">
        <f>'BUREAU VOTE'!F227</f>
        <v>391</v>
      </c>
      <c r="E59" s="134">
        <f>'BUREAU VOTE'!G227</f>
        <v>440</v>
      </c>
      <c r="F59" s="230">
        <f>'BUREAU VOTE'!H227</f>
        <v>0.52948255114320097</v>
      </c>
      <c r="G59" s="134">
        <f>'BUREAU VOTE'!I227</f>
        <v>16</v>
      </c>
      <c r="H59" s="230">
        <f>'BUREAU VOTE'!J227</f>
        <v>1.9253910950661854E-2</v>
      </c>
      <c r="I59" s="134">
        <f>'BUREAU VOTE'!K227</f>
        <v>12</v>
      </c>
      <c r="J59" s="134">
        <f>'BUREAU VOTE'!L227</f>
        <v>412</v>
      </c>
      <c r="K59" s="132">
        <f>'BUREAU VOTE'!M227</f>
        <v>105</v>
      </c>
      <c r="L59" s="231">
        <f>'BUREAU VOTE'!N227</f>
        <v>0.25485436893203883</v>
      </c>
      <c r="M59" s="132">
        <f>'BUREAU VOTE'!O227</f>
        <v>307</v>
      </c>
      <c r="N59" s="231">
        <f>'BUREAU VOTE'!P227</f>
        <v>0.74514563106796117</v>
      </c>
    </row>
    <row r="60" spans="1:14" s="249" customFormat="1" ht="15" x14ac:dyDescent="0.2">
      <c r="A60" s="132" t="str">
        <f>'BUREAU VOTE'!C228</f>
        <v>Faaaha</v>
      </c>
      <c r="B60" s="134">
        <f>'BUREAU VOTE'!D228</f>
        <v>7</v>
      </c>
      <c r="C60" s="134">
        <f>'BUREAU VOTE'!E228</f>
        <v>474</v>
      </c>
      <c r="D60" s="134">
        <f>'BUREAU VOTE'!F228</f>
        <v>271</v>
      </c>
      <c r="E60" s="134">
        <f>'BUREAU VOTE'!G228</f>
        <v>203</v>
      </c>
      <c r="F60" s="230">
        <f>'BUREAU VOTE'!H228</f>
        <v>0.42827004219409281</v>
      </c>
      <c r="G60" s="134">
        <f>'BUREAU VOTE'!I228</f>
        <v>4</v>
      </c>
      <c r="H60" s="230">
        <f>'BUREAU VOTE'!J228</f>
        <v>8.4388185654008432E-3</v>
      </c>
      <c r="I60" s="134">
        <f>'BUREAU VOTE'!K228</f>
        <v>5</v>
      </c>
      <c r="J60" s="134">
        <f>'BUREAU VOTE'!L228</f>
        <v>194</v>
      </c>
      <c r="K60" s="132">
        <f>'BUREAU VOTE'!M228</f>
        <v>75</v>
      </c>
      <c r="L60" s="231">
        <f>'BUREAU VOTE'!N228</f>
        <v>0.38659793814432991</v>
      </c>
      <c r="M60" s="132">
        <f>'BUREAU VOTE'!O228</f>
        <v>119</v>
      </c>
      <c r="N60" s="231">
        <f>'BUREAU VOTE'!P228</f>
        <v>0.61340206185567014</v>
      </c>
    </row>
    <row r="61" spans="1:14" s="247" customFormat="1" ht="15" x14ac:dyDescent="0.2">
      <c r="A61" s="132" t="str">
        <f>'BUREAU VOTE'!C229</f>
        <v>Hipu</v>
      </c>
      <c r="B61" s="134">
        <f>'BUREAU VOTE'!D229</f>
        <v>8</v>
      </c>
      <c r="C61" s="134">
        <f>'BUREAU VOTE'!E229</f>
        <v>376</v>
      </c>
      <c r="D61" s="134">
        <f>'BUREAU VOTE'!F229</f>
        <v>209</v>
      </c>
      <c r="E61" s="134">
        <f>'BUREAU VOTE'!G229</f>
        <v>167</v>
      </c>
      <c r="F61" s="230">
        <f>'BUREAU VOTE'!H229</f>
        <v>0.44414893617021278</v>
      </c>
      <c r="G61" s="134">
        <f>'BUREAU VOTE'!I229</f>
        <v>2</v>
      </c>
      <c r="H61" s="230">
        <f>'BUREAU VOTE'!J229</f>
        <v>5.3191489361702126E-3</v>
      </c>
      <c r="I61" s="134">
        <f>'BUREAU VOTE'!K229</f>
        <v>4</v>
      </c>
      <c r="J61" s="134">
        <f>'BUREAU VOTE'!L229</f>
        <v>161</v>
      </c>
      <c r="K61" s="132">
        <f>'BUREAU VOTE'!M229</f>
        <v>67</v>
      </c>
      <c r="L61" s="231">
        <f>'BUREAU VOTE'!N229</f>
        <v>0.41614906832298137</v>
      </c>
      <c r="M61" s="132">
        <f>'BUREAU VOTE'!O229</f>
        <v>94</v>
      </c>
      <c r="N61" s="231">
        <f>'BUREAU VOTE'!P229</f>
        <v>0.58385093167701863</v>
      </c>
    </row>
    <row r="62" spans="1:14" s="246" customFormat="1" ht="15" x14ac:dyDescent="0.2">
      <c r="A62" s="138" t="str">
        <f>'BUREAU VOTE'!C251</f>
        <v>TAPUTAPUATEA</v>
      </c>
      <c r="B62" s="141"/>
      <c r="C62" s="141">
        <f>'BUREAU VOTE'!E251</f>
        <v>3841</v>
      </c>
      <c r="D62" s="141">
        <f>'BUREAU VOTE'!F251</f>
        <v>1603</v>
      </c>
      <c r="E62" s="141">
        <f>'BUREAU VOTE'!G251</f>
        <v>2238</v>
      </c>
      <c r="F62" s="232">
        <f>'BUREAU VOTE'!H251</f>
        <v>0.58266076542567036</v>
      </c>
      <c r="G62" s="141">
        <f>'BUREAU VOTE'!I251</f>
        <v>59</v>
      </c>
      <c r="H62" s="232">
        <f>'BUREAU VOTE'!J251</f>
        <v>1.5360583181463161E-2</v>
      </c>
      <c r="I62" s="141">
        <f>'BUREAU VOTE'!K251</f>
        <v>76</v>
      </c>
      <c r="J62" s="141">
        <f>'BUREAU VOTE'!L251</f>
        <v>2103</v>
      </c>
      <c r="K62" s="138">
        <f>'BUREAU VOTE'!M251</f>
        <v>1157</v>
      </c>
      <c r="L62" s="233">
        <f>'BUREAU VOTE'!N251</f>
        <v>0.55016642891107936</v>
      </c>
      <c r="M62" s="138">
        <f>'BUREAU VOTE'!O251</f>
        <v>946</v>
      </c>
      <c r="N62" s="233">
        <f>'BUREAU VOTE'!P251</f>
        <v>0.44983357108892058</v>
      </c>
    </row>
    <row r="63" spans="1:14" s="247" customFormat="1" ht="15" x14ac:dyDescent="0.2">
      <c r="A63" s="132" t="str">
        <f>'BUREAU VOTE'!C231</f>
        <v>Vaitahu</v>
      </c>
      <c r="B63" s="134">
        <f>'BUREAU VOTE'!D231</f>
        <v>1</v>
      </c>
      <c r="C63" s="134">
        <f>'BUREAU VOTE'!E252</f>
        <v>1278</v>
      </c>
      <c r="D63" s="134">
        <f>'BUREAU VOTE'!F252</f>
        <v>558</v>
      </c>
      <c r="E63" s="134">
        <f>'BUREAU VOTE'!G252</f>
        <v>720</v>
      </c>
      <c r="F63" s="230">
        <f>'BUREAU VOTE'!H252</f>
        <v>0.56338028169014087</v>
      </c>
      <c r="G63" s="134">
        <f>'BUREAU VOTE'!I252</f>
        <v>31</v>
      </c>
      <c r="H63" s="230">
        <f>'BUREAU VOTE'!J252</f>
        <v>2.4256651017214397E-2</v>
      </c>
      <c r="I63" s="134">
        <f>'BUREAU VOTE'!K252</f>
        <v>28</v>
      </c>
      <c r="J63" s="134">
        <f>'BUREAU VOTE'!L252</f>
        <v>661</v>
      </c>
      <c r="K63" s="132">
        <f>'BUREAU VOTE'!M252</f>
        <v>390</v>
      </c>
      <c r="L63" s="231">
        <f>'BUREAU VOTE'!N252</f>
        <v>0.59001512859304084</v>
      </c>
      <c r="M63" s="132">
        <f>'BUREAU VOTE'!O252</f>
        <v>271</v>
      </c>
      <c r="N63" s="231">
        <f>'BUREAU VOTE'!P252</f>
        <v>0.40998487140695916</v>
      </c>
    </row>
    <row r="64" spans="1:14" s="247" customFormat="1" ht="15" x14ac:dyDescent="0.2">
      <c r="A64" s="132" t="str">
        <f>'BUREAU VOTE'!C232</f>
        <v>Motopu</v>
      </c>
      <c r="B64" s="134">
        <f>'BUREAU VOTE'!D232</f>
        <v>2</v>
      </c>
      <c r="C64" s="134">
        <f>'BUREAU VOTE'!E253</f>
        <v>1313</v>
      </c>
      <c r="D64" s="134">
        <f>'BUREAU VOTE'!F253</f>
        <v>552</v>
      </c>
      <c r="E64" s="134">
        <f>'BUREAU VOTE'!G253</f>
        <v>761</v>
      </c>
      <c r="F64" s="230">
        <f>'BUREAU VOTE'!H253</f>
        <v>0.57958872810357964</v>
      </c>
      <c r="G64" s="134">
        <f>'BUREAU VOTE'!I253</f>
        <v>12</v>
      </c>
      <c r="H64" s="230">
        <f>'BUREAU VOTE'!J253</f>
        <v>9.13937547600914E-3</v>
      </c>
      <c r="I64" s="134">
        <f>'BUREAU VOTE'!K253</f>
        <v>20</v>
      </c>
      <c r="J64" s="134">
        <f>'BUREAU VOTE'!L253</f>
        <v>729</v>
      </c>
      <c r="K64" s="132">
        <f>'BUREAU VOTE'!M253</f>
        <v>360</v>
      </c>
      <c r="L64" s="231">
        <f>'BUREAU VOTE'!N253</f>
        <v>0.49382716049382713</v>
      </c>
      <c r="M64" s="132">
        <f>'BUREAU VOTE'!O253</f>
        <v>369</v>
      </c>
      <c r="N64" s="231">
        <f>'BUREAU VOTE'!P253</f>
        <v>0.50617283950617287</v>
      </c>
    </row>
    <row r="65" spans="1:14" s="247" customFormat="1" ht="15" x14ac:dyDescent="0.2">
      <c r="A65" s="132" t="str">
        <f>'BUREAU VOTE'!C233</f>
        <v>Hanatetena</v>
      </c>
      <c r="B65" s="134">
        <f>'BUREAU VOTE'!D233</f>
        <v>3</v>
      </c>
      <c r="C65" s="134">
        <f>'BUREAU VOTE'!E254</f>
        <v>957</v>
      </c>
      <c r="D65" s="134">
        <f>'BUREAU VOTE'!F254</f>
        <v>399</v>
      </c>
      <c r="E65" s="134">
        <f>'BUREAU VOTE'!G254</f>
        <v>558</v>
      </c>
      <c r="F65" s="230">
        <f>'BUREAU VOTE'!H254</f>
        <v>0.58307210031347967</v>
      </c>
      <c r="G65" s="134">
        <f>'BUREAU VOTE'!I254</f>
        <v>12</v>
      </c>
      <c r="H65" s="230">
        <f>'BUREAU VOTE'!J254</f>
        <v>1.2539184952978056E-2</v>
      </c>
      <c r="I65" s="134">
        <f>'BUREAU VOTE'!K254</f>
        <v>26</v>
      </c>
      <c r="J65" s="134">
        <f>'BUREAU VOTE'!L254</f>
        <v>520</v>
      </c>
      <c r="K65" s="132">
        <f>'BUREAU VOTE'!M254</f>
        <v>299</v>
      </c>
      <c r="L65" s="231">
        <f>'BUREAU VOTE'!N254</f>
        <v>0.57499999999999996</v>
      </c>
      <c r="M65" s="132">
        <f>'BUREAU VOTE'!O254</f>
        <v>221</v>
      </c>
      <c r="N65" s="231">
        <f>'BUREAU VOTE'!P254</f>
        <v>0.42499999999999999</v>
      </c>
    </row>
    <row r="66" spans="1:14" s="247" customFormat="1" ht="15" x14ac:dyDescent="0.2">
      <c r="A66" s="132" t="str">
        <f>'BUREAU VOTE'!C234</f>
        <v>Hapatoni</v>
      </c>
      <c r="B66" s="134">
        <f>'BUREAU VOTE'!D234</f>
        <v>4</v>
      </c>
      <c r="C66" s="134">
        <f>'BUREAU VOTE'!E255</f>
        <v>293</v>
      </c>
      <c r="D66" s="134">
        <f>'BUREAU VOTE'!F255</f>
        <v>94</v>
      </c>
      <c r="E66" s="134">
        <f>'BUREAU VOTE'!G255</f>
        <v>199</v>
      </c>
      <c r="F66" s="230">
        <f>'BUREAU VOTE'!H255</f>
        <v>0.67918088737201365</v>
      </c>
      <c r="G66" s="134">
        <f>'BUREAU VOTE'!I255</f>
        <v>4</v>
      </c>
      <c r="H66" s="230">
        <f>'BUREAU VOTE'!J255</f>
        <v>1.3651877133105802E-2</v>
      </c>
      <c r="I66" s="134">
        <f>'BUREAU VOTE'!K255</f>
        <v>2</v>
      </c>
      <c r="J66" s="134">
        <f>'BUREAU VOTE'!L255</f>
        <v>193</v>
      </c>
      <c r="K66" s="132">
        <f>'BUREAU VOTE'!M255</f>
        <v>108</v>
      </c>
      <c r="L66" s="231">
        <f>'BUREAU VOTE'!N255</f>
        <v>0.55958549222797926</v>
      </c>
      <c r="M66" s="132">
        <f>'BUREAU VOTE'!O255</f>
        <v>85</v>
      </c>
      <c r="N66" s="231">
        <f>'BUREAU VOTE'!P255</f>
        <v>0.44041450777202074</v>
      </c>
    </row>
    <row r="67" spans="1:14" s="246" customFormat="1" ht="15" x14ac:dyDescent="0.2">
      <c r="A67" s="138" t="str">
        <f>'BUREAU VOTE'!C267</f>
        <v>TUMARAA</v>
      </c>
      <c r="B67" s="141"/>
      <c r="C67" s="141">
        <f>'BUREAU VOTE'!E267</f>
        <v>3113</v>
      </c>
      <c r="D67" s="141">
        <f>'BUREAU VOTE'!F267</f>
        <v>1127</v>
      </c>
      <c r="E67" s="141">
        <f>'BUREAU VOTE'!G267</f>
        <v>1986</v>
      </c>
      <c r="F67" s="232">
        <f>'BUREAU VOTE'!H267</f>
        <v>0.63796980404754255</v>
      </c>
      <c r="G67" s="141">
        <f>'BUREAU VOTE'!I267</f>
        <v>17</v>
      </c>
      <c r="H67" s="232">
        <f>'BUREAU VOTE'!J267</f>
        <v>5.4609701252810797E-3</v>
      </c>
      <c r="I67" s="141">
        <f>'BUREAU VOTE'!K267</f>
        <v>176</v>
      </c>
      <c r="J67" s="141">
        <f>'BUREAU VOTE'!L267</f>
        <v>1793</v>
      </c>
      <c r="K67" s="138">
        <f>'BUREAU VOTE'!M267</f>
        <v>1168</v>
      </c>
      <c r="L67" s="233">
        <f>'BUREAU VOTE'!N267</f>
        <v>0.65142219743446739</v>
      </c>
      <c r="M67" s="138">
        <f>'BUREAU VOTE'!O267</f>
        <v>625</v>
      </c>
      <c r="N67" s="233">
        <f>'BUREAU VOTE'!P267</f>
        <v>0.34857780256553261</v>
      </c>
    </row>
    <row r="68" spans="1:14" s="247" customFormat="1" ht="15" x14ac:dyDescent="0.2">
      <c r="A68" s="132" t="str">
        <f>'BUREAU VOTE'!C268</f>
        <v>Tevaitoa 1</v>
      </c>
      <c r="B68" s="134">
        <f>'BUREAU VOTE'!D268</f>
        <v>1</v>
      </c>
      <c r="C68" s="134">
        <f>'BUREAU VOTE'!E268</f>
        <v>805</v>
      </c>
      <c r="D68" s="134">
        <f>'BUREAU VOTE'!F268</f>
        <v>288</v>
      </c>
      <c r="E68" s="134">
        <f>'BUREAU VOTE'!G268</f>
        <v>517</v>
      </c>
      <c r="F68" s="230">
        <f>'BUREAU VOTE'!H268</f>
        <v>0.64223602484472053</v>
      </c>
      <c r="G68" s="134">
        <f>'BUREAU VOTE'!I268</f>
        <v>14</v>
      </c>
      <c r="H68" s="230">
        <f>'BUREAU VOTE'!J268</f>
        <v>1.7391304347826087E-2</v>
      </c>
      <c r="I68" s="134">
        <f>'BUREAU VOTE'!K268</f>
        <v>10</v>
      </c>
      <c r="J68" s="134">
        <f>'BUREAU VOTE'!L268</f>
        <v>493</v>
      </c>
      <c r="K68" s="132">
        <f>'BUREAU VOTE'!M268</f>
        <v>340</v>
      </c>
      <c r="L68" s="231">
        <f>'BUREAU VOTE'!N268</f>
        <v>0.68965517241379315</v>
      </c>
      <c r="M68" s="132">
        <f>'BUREAU VOTE'!O268</f>
        <v>153</v>
      </c>
      <c r="N68" s="231">
        <f>'BUREAU VOTE'!P268</f>
        <v>0.31034482758620691</v>
      </c>
    </row>
    <row r="69" spans="1:14" s="249" customFormat="1" ht="15" x14ac:dyDescent="0.2">
      <c r="A69" s="132" t="str">
        <f>'BUREAU VOTE'!C269</f>
        <v>Tevaitoa 2</v>
      </c>
      <c r="B69" s="134">
        <f>'BUREAU VOTE'!D269</f>
        <v>2</v>
      </c>
      <c r="C69" s="134">
        <f>'BUREAU VOTE'!E269</f>
        <v>807</v>
      </c>
      <c r="D69" s="134">
        <f>'BUREAU VOTE'!F269</f>
        <v>243</v>
      </c>
      <c r="E69" s="134">
        <f>'BUREAU VOTE'!G269</f>
        <v>564</v>
      </c>
      <c r="F69" s="230">
        <f>'BUREAU VOTE'!H269</f>
        <v>0.6988847583643123</v>
      </c>
      <c r="G69" s="134">
        <f>'BUREAU VOTE'!I269</f>
        <v>1</v>
      </c>
      <c r="H69" s="230">
        <f>'BUREAU VOTE'!J269</f>
        <v>1.2391573729863693E-3</v>
      </c>
      <c r="I69" s="134">
        <f>'BUREAU VOTE'!K269</f>
        <v>13</v>
      </c>
      <c r="J69" s="134">
        <f>'BUREAU VOTE'!L269</f>
        <v>550</v>
      </c>
      <c r="K69" s="132">
        <f>'BUREAU VOTE'!M269</f>
        <v>358</v>
      </c>
      <c r="L69" s="231">
        <f>'BUREAU VOTE'!N269</f>
        <v>0.65090909090909088</v>
      </c>
      <c r="M69" s="132">
        <f>'BUREAU VOTE'!O269</f>
        <v>192</v>
      </c>
      <c r="N69" s="231">
        <f>'BUREAU VOTE'!P269</f>
        <v>0.34909090909090912</v>
      </c>
    </row>
    <row r="70" spans="1:14" s="249" customFormat="1" ht="15" x14ac:dyDescent="0.2">
      <c r="A70" s="132" t="str">
        <f>'BUREAU VOTE'!C270</f>
        <v>Tehurui</v>
      </c>
      <c r="B70" s="134">
        <f>'BUREAU VOTE'!D270</f>
        <v>3</v>
      </c>
      <c r="C70" s="134">
        <f>'BUREAU VOTE'!E270</f>
        <v>405</v>
      </c>
      <c r="D70" s="134">
        <f>'BUREAU VOTE'!F270</f>
        <v>127</v>
      </c>
      <c r="E70" s="134">
        <f>'BUREAU VOTE'!G270</f>
        <v>278</v>
      </c>
      <c r="F70" s="230">
        <f>'BUREAU VOTE'!H270</f>
        <v>0.68641975308641978</v>
      </c>
      <c r="G70" s="134">
        <f>'BUREAU VOTE'!I270</f>
        <v>0</v>
      </c>
      <c r="H70" s="230">
        <f>'BUREAU VOTE'!J270</f>
        <v>0</v>
      </c>
      <c r="I70" s="134">
        <f>'BUREAU VOTE'!K270</f>
        <v>18</v>
      </c>
      <c r="J70" s="134">
        <f>'BUREAU VOTE'!L270</f>
        <v>260</v>
      </c>
      <c r="K70" s="132">
        <f>'BUREAU VOTE'!M270</f>
        <v>143</v>
      </c>
      <c r="L70" s="231">
        <f>'BUREAU VOTE'!N270</f>
        <v>0.55000000000000004</v>
      </c>
      <c r="M70" s="132">
        <f>'BUREAU VOTE'!O270</f>
        <v>117</v>
      </c>
      <c r="N70" s="231">
        <f>'BUREAU VOTE'!P270</f>
        <v>0.45</v>
      </c>
    </row>
    <row r="71" spans="1:14" s="247" customFormat="1" ht="15" x14ac:dyDescent="0.2">
      <c r="A71" s="132" t="str">
        <f>'BUREAU VOTE'!C271</f>
        <v>Vaiaau</v>
      </c>
      <c r="B71" s="134">
        <f>'BUREAU VOTE'!D271</f>
        <v>4</v>
      </c>
      <c r="C71" s="134">
        <f>'BUREAU VOTE'!E271</f>
        <v>761</v>
      </c>
      <c r="D71" s="134">
        <f>'BUREAU VOTE'!F271</f>
        <v>401</v>
      </c>
      <c r="E71" s="134">
        <f>'BUREAU VOTE'!G271</f>
        <v>360</v>
      </c>
      <c r="F71" s="230">
        <f>'BUREAU VOTE'!H271</f>
        <v>0.47306176084099871</v>
      </c>
      <c r="G71" s="134">
        <f>'BUREAU VOTE'!I271</f>
        <v>1</v>
      </c>
      <c r="H71" s="230">
        <f>'BUREAU VOTE'!J271</f>
        <v>1.3140604467805519E-3</v>
      </c>
      <c r="I71" s="134">
        <f>'BUREAU VOTE'!K271</f>
        <v>29</v>
      </c>
      <c r="J71" s="134">
        <f>'BUREAU VOTE'!L271</f>
        <v>330</v>
      </c>
      <c r="K71" s="132">
        <f>'BUREAU VOTE'!M271</f>
        <v>212</v>
      </c>
      <c r="L71" s="231">
        <f>'BUREAU VOTE'!N271</f>
        <v>0.64242424242424245</v>
      </c>
      <c r="M71" s="132">
        <f>'BUREAU VOTE'!O271</f>
        <v>118</v>
      </c>
      <c r="N71" s="231">
        <f>'BUREAU VOTE'!P271</f>
        <v>0.3575757575757576</v>
      </c>
    </row>
    <row r="72" spans="1:14" s="247" customFormat="1" ht="15" x14ac:dyDescent="0.2">
      <c r="A72" s="132" t="str">
        <f>'BUREAU VOTE'!C272</f>
        <v>Fetuna</v>
      </c>
      <c r="B72" s="134">
        <f>'BUREAU VOTE'!D272</f>
        <v>5</v>
      </c>
      <c r="C72" s="134">
        <f>'BUREAU VOTE'!E272</f>
        <v>335</v>
      </c>
      <c r="D72" s="134">
        <f>'BUREAU VOTE'!F272</f>
        <v>68</v>
      </c>
      <c r="E72" s="134">
        <f>'BUREAU VOTE'!G272</f>
        <v>267</v>
      </c>
      <c r="F72" s="230">
        <f>'BUREAU VOTE'!H272</f>
        <v>0.79701492537313434</v>
      </c>
      <c r="G72" s="134">
        <f>'BUREAU VOTE'!I272</f>
        <v>1</v>
      </c>
      <c r="H72" s="230">
        <f>'BUREAU VOTE'!J272</f>
        <v>2.9850746268656717E-3</v>
      </c>
      <c r="I72" s="134">
        <f>'BUREAU VOTE'!K272</f>
        <v>106</v>
      </c>
      <c r="J72" s="134">
        <f>'BUREAU VOTE'!L272</f>
        <v>160</v>
      </c>
      <c r="K72" s="132">
        <f>'BUREAU VOTE'!M272</f>
        <v>115</v>
      </c>
      <c r="L72" s="231">
        <f>'BUREAU VOTE'!N272</f>
        <v>0.71875</v>
      </c>
      <c r="M72" s="132">
        <f>'BUREAU VOTE'!O272</f>
        <v>45</v>
      </c>
      <c r="N72" s="231">
        <f>'BUREAU VOTE'!P272</f>
        <v>0.28125</v>
      </c>
    </row>
    <row r="73" spans="1:14" s="246" customFormat="1" ht="15" x14ac:dyDescent="0.2">
      <c r="A73" s="138" t="str">
        <f>'BUREAU VOTE'!C285</f>
        <v>UTUROA</v>
      </c>
      <c r="B73" s="141"/>
      <c r="C73" s="141">
        <f>'BUREAU VOTE'!E285</f>
        <v>3438</v>
      </c>
      <c r="D73" s="141">
        <f>'BUREAU VOTE'!F285</f>
        <v>1340</v>
      </c>
      <c r="E73" s="141">
        <f>'BUREAU VOTE'!G285</f>
        <v>2098</v>
      </c>
      <c r="F73" s="232">
        <f>'BUREAU VOTE'!H285</f>
        <v>0.61023851076207092</v>
      </c>
      <c r="G73" s="141">
        <f>'BUREAU VOTE'!I285</f>
        <v>46</v>
      </c>
      <c r="H73" s="232">
        <f>'BUREAU VOTE'!J285</f>
        <v>1.3379872018615475E-2</v>
      </c>
      <c r="I73" s="141">
        <f>'BUREAU VOTE'!K285</f>
        <v>59</v>
      </c>
      <c r="J73" s="141">
        <f>'BUREAU VOTE'!L285</f>
        <v>1993</v>
      </c>
      <c r="K73" s="138">
        <f>'BUREAU VOTE'!M285</f>
        <v>1155</v>
      </c>
      <c r="L73" s="233">
        <f>'BUREAU VOTE'!N285</f>
        <v>0.57952834922227803</v>
      </c>
      <c r="M73" s="138">
        <f>'BUREAU VOTE'!O285</f>
        <v>838</v>
      </c>
      <c r="N73" s="233">
        <f>'BUREAU VOTE'!P285</f>
        <v>0.42047165077772203</v>
      </c>
    </row>
    <row r="74" spans="1:14" s="247" customFormat="1" ht="15" x14ac:dyDescent="0.2">
      <c r="A74" s="132" t="str">
        <f>'BUREAU VOTE'!C286</f>
        <v>Uturoa</v>
      </c>
      <c r="B74" s="134">
        <f>'BUREAU VOTE'!D286</f>
        <v>1</v>
      </c>
      <c r="C74" s="134">
        <f>'BUREAU VOTE'!E286</f>
        <v>1224</v>
      </c>
      <c r="D74" s="134">
        <f>'BUREAU VOTE'!F286</f>
        <v>529</v>
      </c>
      <c r="E74" s="134">
        <f>'BUREAU VOTE'!G286</f>
        <v>695</v>
      </c>
      <c r="F74" s="230">
        <f>'BUREAU VOTE'!H286</f>
        <v>0.56781045751633985</v>
      </c>
      <c r="G74" s="134">
        <f>'BUREAU VOTE'!I286</f>
        <v>20</v>
      </c>
      <c r="H74" s="230">
        <f>'BUREAU VOTE'!J286</f>
        <v>1.6339869281045753E-2</v>
      </c>
      <c r="I74" s="134">
        <f>'BUREAU VOTE'!K286</f>
        <v>18</v>
      </c>
      <c r="J74" s="134">
        <f>'BUREAU VOTE'!L286</f>
        <v>657</v>
      </c>
      <c r="K74" s="132">
        <f>'BUREAU VOTE'!M286</f>
        <v>395</v>
      </c>
      <c r="L74" s="231">
        <f>'BUREAU VOTE'!N286</f>
        <v>0.60121765601217658</v>
      </c>
      <c r="M74" s="132">
        <f>'BUREAU VOTE'!O286</f>
        <v>262</v>
      </c>
      <c r="N74" s="231">
        <f>'BUREAU VOTE'!P286</f>
        <v>0.39878234398782342</v>
      </c>
    </row>
    <row r="75" spans="1:14" s="247" customFormat="1" ht="15" x14ac:dyDescent="0.2">
      <c r="A75" s="132" t="str">
        <f>'BUREAU VOTE'!C287</f>
        <v>Uturoa</v>
      </c>
      <c r="B75" s="134">
        <f>'BUREAU VOTE'!D287</f>
        <v>2</v>
      </c>
      <c r="C75" s="134">
        <f>'BUREAU VOTE'!E287</f>
        <v>1044</v>
      </c>
      <c r="D75" s="134">
        <f>'BUREAU VOTE'!F287</f>
        <v>409</v>
      </c>
      <c r="E75" s="134">
        <f>'BUREAU VOTE'!G287</f>
        <v>635</v>
      </c>
      <c r="F75" s="230">
        <f>'BUREAU VOTE'!H287</f>
        <v>0.60823754789272033</v>
      </c>
      <c r="G75" s="134">
        <f>'BUREAU VOTE'!I287</f>
        <v>8</v>
      </c>
      <c r="H75" s="230">
        <f>'BUREAU VOTE'!J287</f>
        <v>7.6628352490421452E-3</v>
      </c>
      <c r="I75" s="134">
        <f>'BUREAU VOTE'!K287</f>
        <v>23</v>
      </c>
      <c r="J75" s="134">
        <f>'BUREAU VOTE'!L287</f>
        <v>604</v>
      </c>
      <c r="K75" s="132">
        <f>'BUREAU VOTE'!M287</f>
        <v>339</v>
      </c>
      <c r="L75" s="231">
        <f>'BUREAU VOTE'!N287</f>
        <v>0.5612582781456954</v>
      </c>
      <c r="M75" s="132">
        <f>'BUREAU VOTE'!O287</f>
        <v>265</v>
      </c>
      <c r="N75" s="231">
        <f>'BUREAU VOTE'!P287</f>
        <v>0.43874172185430466</v>
      </c>
    </row>
    <row r="76" spans="1:14" s="249" customFormat="1" ht="16" thickBot="1" x14ac:dyDescent="0.25">
      <c r="A76" s="146" t="str">
        <f>'BUREAU VOTE'!C288</f>
        <v>Uturoa</v>
      </c>
      <c r="B76" s="148">
        <f>'BUREAU VOTE'!D288</f>
        <v>3</v>
      </c>
      <c r="C76" s="148">
        <f>'BUREAU VOTE'!E288</f>
        <v>1170</v>
      </c>
      <c r="D76" s="148">
        <f>'BUREAU VOTE'!F288</f>
        <v>402</v>
      </c>
      <c r="E76" s="148">
        <f>'BUREAU VOTE'!G288</f>
        <v>768</v>
      </c>
      <c r="F76" s="235">
        <f>'BUREAU VOTE'!H288</f>
        <v>0.65641025641025641</v>
      </c>
      <c r="G76" s="148">
        <f>'BUREAU VOTE'!I288</f>
        <v>18</v>
      </c>
      <c r="H76" s="235">
        <f>'BUREAU VOTE'!J288</f>
        <v>1.5384615384615385E-2</v>
      </c>
      <c r="I76" s="148">
        <f>'BUREAU VOTE'!K288</f>
        <v>18</v>
      </c>
      <c r="J76" s="148">
        <f>'BUREAU VOTE'!L288</f>
        <v>732</v>
      </c>
      <c r="K76" s="146">
        <f>'BUREAU VOTE'!M288</f>
        <v>421</v>
      </c>
      <c r="L76" s="236">
        <f>'BUREAU VOTE'!N288</f>
        <v>0.57513661202185795</v>
      </c>
      <c r="M76" s="146">
        <f>'BUREAU VOTE'!O288</f>
        <v>311</v>
      </c>
      <c r="N76" s="236">
        <f>'BUREAU VOTE'!P288</f>
        <v>0.4248633879781421</v>
      </c>
    </row>
    <row r="77" spans="1:14" ht="16" thickBot="1" x14ac:dyDescent="0.25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</row>
    <row r="78" spans="1:14" x14ac:dyDescent="0.15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223" t="str">
        <f>K84</f>
        <v>Emmanuel</v>
      </c>
      <c r="L78" s="224" t="str">
        <f t="shared" ref="L78:N78" si="0">L84</f>
        <v>MACRON</v>
      </c>
      <c r="M78" s="223" t="str">
        <f t="shared" si="0"/>
        <v>Marine</v>
      </c>
      <c r="N78" s="224" t="str">
        <f t="shared" si="0"/>
        <v>LE PEN</v>
      </c>
    </row>
    <row r="79" spans="1:14" ht="29" thickBot="1" x14ac:dyDescent="0.2">
      <c r="A79" s="211" t="s">
        <v>333</v>
      </c>
      <c r="B79" s="212" t="s">
        <v>334</v>
      </c>
      <c r="C79" s="211" t="s">
        <v>7</v>
      </c>
      <c r="D79" s="211" t="s">
        <v>8</v>
      </c>
      <c r="E79" s="211" t="s">
        <v>10</v>
      </c>
      <c r="F79" s="211" t="s">
        <v>335</v>
      </c>
      <c r="G79" s="211" t="str">
        <f>'[1]Archipel - IDV'!G141</f>
        <v>Blancs</v>
      </c>
      <c r="H79" s="211" t="str">
        <f>'[1]Archipel - IDV'!H141</f>
        <v>% Blancs</v>
      </c>
      <c r="I79" s="211" t="str">
        <f>'[1]Archipel - IDV'!I141</f>
        <v>Nuls</v>
      </c>
      <c r="J79" s="211" t="s">
        <v>18</v>
      </c>
      <c r="K79" s="213" t="s">
        <v>25</v>
      </c>
      <c r="L79" s="214" t="s">
        <v>27</v>
      </c>
      <c r="M79" s="213" t="s">
        <v>25</v>
      </c>
      <c r="N79" s="214" t="s">
        <v>27</v>
      </c>
    </row>
    <row r="80" spans="1:14" ht="14" thickBot="1" x14ac:dyDescent="0.2">
      <c r="A80" s="215" t="s">
        <v>339</v>
      </c>
      <c r="B80" s="227">
        <f>COUNTA(B5:B76)</f>
        <v>63</v>
      </c>
      <c r="C80" s="216">
        <f>SUM(C73,C67,C62,C53,C37,C35,C26,C11,C5)</f>
        <v>64793</v>
      </c>
      <c r="D80" s="216">
        <f>SUM(D73,D67,D62,D53,D37,D35,D26,D11,D5)</f>
        <v>35102</v>
      </c>
      <c r="E80" s="216">
        <f>SUM(E73,E67,E62,E53,E37,E35,E26,E11,E5)</f>
        <v>29691</v>
      </c>
      <c r="F80" s="217">
        <f>E80/C80</f>
        <v>0.45824394610528918</v>
      </c>
      <c r="G80" s="218">
        <f>SUM(G73,G67,G62,G53,G37,G35,G26,G11,G5)</f>
        <v>1201</v>
      </c>
      <c r="H80" s="219">
        <f>G80/C80</f>
        <v>1.8535952957881251E-2</v>
      </c>
      <c r="I80" s="216">
        <f>SUM(I73,I67,I62,I53,I37,I35,I26,I11,I5)</f>
        <v>893</v>
      </c>
      <c r="J80" s="216">
        <f>SUM(J73,J67,J62,J53,J37,J35,J26,J11,J5)</f>
        <v>27597</v>
      </c>
      <c r="K80" s="215">
        <f>SUM(K73,K67,K62,K53,K37,K35,K26,K11,K5)</f>
        <v>16467</v>
      </c>
      <c r="L80" s="217">
        <f>K80/$J80</f>
        <v>0.59669529296662682</v>
      </c>
      <c r="M80" s="215">
        <f>SUM(M73,M67,M62,M53,M37,M35,M26,M11,M5)</f>
        <v>11130</v>
      </c>
      <c r="N80" s="220">
        <f>M80/$J80</f>
        <v>0.40330470703337318</v>
      </c>
    </row>
    <row r="82" spans="1:14" ht="14" thickBot="1" x14ac:dyDescent="0.2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</row>
    <row r="83" spans="1:14" ht="14" thickBot="1" x14ac:dyDescent="0.2"/>
    <row r="84" spans="1:14" x14ac:dyDescent="0.15">
      <c r="A84" s="200"/>
      <c r="B84" s="200"/>
      <c r="C84" s="200"/>
      <c r="D84" s="200"/>
      <c r="E84" s="200"/>
      <c r="F84" s="200"/>
      <c r="G84" s="200"/>
      <c r="H84" s="200"/>
      <c r="I84" s="200"/>
      <c r="J84" s="200"/>
      <c r="K84" s="201" t="str">
        <f>K3</f>
        <v>Emmanuel</v>
      </c>
      <c r="L84" s="192" t="str">
        <f>L3</f>
        <v>MACRON</v>
      </c>
      <c r="M84" s="201" t="str">
        <f>M3</f>
        <v>Marine</v>
      </c>
      <c r="N84" s="192" t="str">
        <f>N3</f>
        <v>LE PEN</v>
      </c>
    </row>
    <row r="85" spans="1:14" ht="29" thickBot="1" x14ac:dyDescent="0.2">
      <c r="A85" s="86" t="str">
        <f>'BUREAU VOTE'!C292</f>
        <v>TOTAL</v>
      </c>
      <c r="B85" s="86" t="str">
        <f>'BUREAU VOTE'!D292</f>
        <v>Nbr bureau de vote</v>
      </c>
      <c r="C85" s="86" t="str">
        <f>'BUREAU VOTE'!E292</f>
        <v>Inscrits</v>
      </c>
      <c r="D85" s="86" t="str">
        <f>'BUREAU VOTE'!F292</f>
        <v>Abst</v>
      </c>
      <c r="E85" s="86" t="str">
        <f>'BUREAU VOTE'!G292</f>
        <v>Votants</v>
      </c>
      <c r="F85" s="86" t="str">
        <f>'BUREAU VOTE'!H292</f>
        <v>% Particip.</v>
      </c>
      <c r="G85" s="86" t="str">
        <f>'BUREAU VOTE'!I292</f>
        <v>Blancs</v>
      </c>
      <c r="H85" s="86" t="str">
        <f>'BUREAU VOTE'!J292</f>
        <v>% Blancs</v>
      </c>
      <c r="I85" s="86" t="str">
        <f>'BUREAU VOTE'!K292</f>
        <v>Nuls</v>
      </c>
      <c r="J85" s="86" t="str">
        <f>'BUREAU VOTE'!L292</f>
        <v>Exprimés</v>
      </c>
      <c r="K85" s="203" t="str">
        <f>'BUREAU VOTE'!M292</f>
        <v>Voix</v>
      </c>
      <c r="L85" s="204" t="str">
        <f>'BUREAU VOTE'!N292</f>
        <v>% Voix/Exp</v>
      </c>
      <c r="M85" s="203" t="str">
        <f>'BUREAU VOTE'!O292</f>
        <v>Voix</v>
      </c>
      <c r="N85" s="204" t="str">
        <f>'BUREAU VOTE'!P292</f>
        <v>% Voix/Exp</v>
      </c>
    </row>
    <row r="86" spans="1:14" ht="20" thickBot="1" x14ac:dyDescent="0.2">
      <c r="A86" s="206" t="str">
        <f>'BUREAU VOTE'!C293</f>
        <v>POLYNÉSIE FRANÇAISE</v>
      </c>
      <c r="B86" s="207">
        <f>'BUREAU VOTE'!D293</f>
        <v>236</v>
      </c>
      <c r="C86" s="207">
        <f>'BUREAU VOTE'!E293</f>
        <v>203973</v>
      </c>
      <c r="D86" s="207">
        <f>'BUREAU VOTE'!F293</f>
        <v>108330</v>
      </c>
      <c r="E86" s="207">
        <f>'BUREAU VOTE'!G293</f>
        <v>95643</v>
      </c>
      <c r="F86" s="226">
        <f>'BUREAU VOTE'!H293</f>
        <v>0.46890029562736246</v>
      </c>
      <c r="G86" s="207">
        <f>'BUREAU VOTE'!I293</f>
        <v>3273</v>
      </c>
      <c r="H86" s="226">
        <f>'BUREAU VOTE'!J293</f>
        <v>1.6046241414304833E-2</v>
      </c>
      <c r="I86" s="207">
        <f>'BUREAU VOTE'!K293</f>
        <v>2673</v>
      </c>
      <c r="J86" s="207">
        <f>'BUREAU VOTE'!L293</f>
        <v>89697</v>
      </c>
      <c r="K86" s="206">
        <f>'BUREAU VOTE'!M293</f>
        <v>52378</v>
      </c>
      <c r="L86" s="225">
        <f>'BUREAU VOTE'!N293</f>
        <v>0.58394372164063457</v>
      </c>
      <c r="M86" s="206">
        <f>'BUREAU VOTE'!O293</f>
        <v>37319</v>
      </c>
      <c r="N86" s="225">
        <f>'BUREAU VOTE'!P293</f>
        <v>0.41605627835936543</v>
      </c>
    </row>
    <row r="87" spans="1:14" ht="15" x14ac:dyDescent="0.2">
      <c r="A87" s="241"/>
      <c r="B87" s="134"/>
      <c r="C87" s="134"/>
      <c r="D87" s="134"/>
      <c r="E87" s="134"/>
      <c r="F87" s="237"/>
      <c r="G87" s="134"/>
      <c r="H87" s="237"/>
      <c r="I87" s="134"/>
      <c r="J87" s="134"/>
      <c r="K87" s="134"/>
      <c r="L87" s="237"/>
      <c r="M87" s="134"/>
      <c r="N87" s="237"/>
    </row>
    <row r="88" spans="1:14" s="80" customFormat="1" ht="15" x14ac:dyDescent="0.2">
      <c r="A88" s="241"/>
      <c r="B88" s="134"/>
      <c r="C88" s="134"/>
      <c r="D88" s="134"/>
      <c r="E88" s="134"/>
      <c r="F88" s="237"/>
      <c r="G88" s="134"/>
      <c r="H88" s="237"/>
      <c r="I88" s="134"/>
      <c r="J88" s="134"/>
      <c r="K88" s="134"/>
      <c r="L88" s="237"/>
      <c r="M88" s="134"/>
      <c r="N88" s="237"/>
    </row>
    <row r="89" spans="1:14" s="80" customFormat="1" ht="15" x14ac:dyDescent="0.2">
      <c r="A89" s="241"/>
      <c r="B89" s="134"/>
      <c r="C89" s="134"/>
      <c r="D89" s="134"/>
      <c r="E89" s="134"/>
      <c r="F89" s="237"/>
      <c r="G89" s="134"/>
      <c r="H89" s="237"/>
      <c r="I89" s="134"/>
      <c r="J89" s="134"/>
      <c r="K89" s="134"/>
      <c r="L89" s="237"/>
      <c r="M89" s="134"/>
      <c r="N89" s="237"/>
    </row>
    <row r="90" spans="1:14" s="80" customFormat="1" ht="15" x14ac:dyDescent="0.2">
      <c r="A90" s="241"/>
      <c r="B90" s="134"/>
      <c r="C90" s="134"/>
      <c r="D90" s="134"/>
      <c r="E90" s="134"/>
      <c r="F90" s="237"/>
      <c r="G90" s="134"/>
      <c r="H90" s="237"/>
      <c r="I90" s="134"/>
      <c r="J90" s="134"/>
      <c r="K90" s="134"/>
      <c r="L90" s="237"/>
      <c r="M90" s="134"/>
      <c r="N90" s="237"/>
    </row>
    <row r="91" spans="1:14" s="121" customFormat="1" ht="15" x14ac:dyDescent="0.2">
      <c r="A91" s="241"/>
      <c r="B91" s="241"/>
      <c r="C91" s="241"/>
      <c r="D91" s="241"/>
      <c r="E91" s="241"/>
      <c r="F91" s="242"/>
      <c r="G91" s="241"/>
      <c r="H91" s="242"/>
      <c r="I91" s="241"/>
      <c r="J91" s="241"/>
      <c r="K91" s="241"/>
      <c r="L91" s="242"/>
      <c r="M91" s="241"/>
      <c r="N91" s="242"/>
    </row>
    <row r="92" spans="1:14" s="80" customFormat="1" ht="15" x14ac:dyDescent="0.2">
      <c r="A92" s="134"/>
      <c r="B92" s="134"/>
      <c r="C92" s="134"/>
      <c r="D92" s="134"/>
      <c r="E92" s="134"/>
      <c r="F92" s="237"/>
      <c r="G92" s="134"/>
      <c r="H92" s="237"/>
      <c r="I92" s="134"/>
      <c r="J92" s="134"/>
      <c r="K92" s="134"/>
      <c r="L92" s="237"/>
      <c r="M92" s="134"/>
      <c r="N92" s="237"/>
    </row>
    <row r="93" spans="1:14" s="80" customFormat="1" ht="15" x14ac:dyDescent="0.2">
      <c r="A93" s="134"/>
      <c r="B93" s="134"/>
      <c r="C93" s="134"/>
      <c r="D93" s="134"/>
      <c r="E93" s="134"/>
      <c r="F93" s="237"/>
      <c r="G93" s="134"/>
      <c r="H93" s="237"/>
      <c r="I93" s="134"/>
      <c r="J93" s="134"/>
      <c r="K93" s="134"/>
      <c r="L93" s="237"/>
      <c r="M93" s="134"/>
      <c r="N93" s="237"/>
    </row>
    <row r="94" spans="1:14" s="80" customFormat="1" ht="15" x14ac:dyDescent="0.2">
      <c r="A94" s="134"/>
      <c r="B94" s="134"/>
      <c r="C94" s="134"/>
      <c r="D94" s="134"/>
      <c r="E94" s="134"/>
      <c r="F94" s="237"/>
      <c r="G94" s="134"/>
      <c r="H94" s="237"/>
      <c r="I94" s="134"/>
      <c r="J94" s="134"/>
      <c r="K94" s="134"/>
      <c r="L94" s="237"/>
      <c r="M94" s="134"/>
      <c r="N94" s="237"/>
    </row>
    <row r="95" spans="1:14" s="80" customFormat="1" ht="15" x14ac:dyDescent="0.2">
      <c r="A95" s="134"/>
      <c r="B95" s="134"/>
      <c r="C95" s="134"/>
      <c r="D95" s="134"/>
      <c r="E95" s="134"/>
      <c r="F95" s="237"/>
      <c r="G95" s="134"/>
      <c r="H95" s="237"/>
      <c r="I95" s="134"/>
      <c r="J95" s="134"/>
      <c r="K95" s="134"/>
      <c r="L95" s="237"/>
      <c r="M95" s="134"/>
      <c r="N95" s="237"/>
    </row>
    <row r="96" spans="1:14" s="80" customFormat="1" ht="15" x14ac:dyDescent="0.2">
      <c r="A96" s="134"/>
      <c r="B96" s="134"/>
      <c r="C96" s="134"/>
      <c r="D96" s="134"/>
      <c r="E96" s="134"/>
      <c r="F96" s="237"/>
      <c r="G96" s="134"/>
      <c r="H96" s="237"/>
      <c r="I96" s="134"/>
      <c r="J96" s="134"/>
      <c r="K96" s="134"/>
      <c r="L96" s="237"/>
      <c r="M96" s="134"/>
      <c r="N96" s="237"/>
    </row>
    <row r="97" spans="1:14" s="80" customFormat="1" ht="15" x14ac:dyDescent="0.2">
      <c r="A97" s="134"/>
      <c r="B97" s="134"/>
      <c r="C97" s="134"/>
      <c r="D97" s="134"/>
      <c r="E97" s="134"/>
      <c r="F97" s="237"/>
      <c r="G97" s="134"/>
      <c r="H97" s="237"/>
      <c r="I97" s="134"/>
      <c r="J97" s="134"/>
      <c r="K97" s="134"/>
      <c r="L97" s="237"/>
      <c r="M97" s="134"/>
      <c r="N97" s="237"/>
    </row>
    <row r="98" spans="1:14" s="80" customFormat="1" ht="15" x14ac:dyDescent="0.2">
      <c r="A98" s="134"/>
      <c r="B98" s="134"/>
      <c r="C98" s="134"/>
      <c r="D98" s="134"/>
      <c r="E98" s="134"/>
      <c r="F98" s="237"/>
      <c r="G98" s="134"/>
      <c r="H98" s="237"/>
      <c r="I98" s="134"/>
      <c r="J98" s="134"/>
      <c r="K98" s="134"/>
      <c r="L98" s="237"/>
      <c r="M98" s="134"/>
      <c r="N98" s="237"/>
    </row>
    <row r="99" spans="1:14" s="80" customFormat="1" ht="15" x14ac:dyDescent="0.2">
      <c r="A99" s="134"/>
      <c r="B99" s="134"/>
      <c r="C99" s="134"/>
      <c r="D99" s="134"/>
      <c r="E99" s="134"/>
      <c r="F99" s="237"/>
      <c r="G99" s="134"/>
      <c r="H99" s="237"/>
      <c r="I99" s="134"/>
      <c r="J99" s="134"/>
      <c r="K99" s="134"/>
      <c r="L99" s="237"/>
      <c r="M99" s="134"/>
      <c r="N99" s="237"/>
    </row>
    <row r="100" spans="1:14" s="80" customFormat="1" ht="15" x14ac:dyDescent="0.2">
      <c r="A100" s="134"/>
      <c r="B100" s="134"/>
      <c r="C100" s="134"/>
      <c r="D100" s="134"/>
      <c r="E100" s="134"/>
      <c r="F100" s="237"/>
      <c r="G100" s="134"/>
      <c r="H100" s="237"/>
      <c r="I100" s="134"/>
      <c r="J100" s="134"/>
      <c r="K100" s="134"/>
      <c r="L100" s="237"/>
      <c r="M100" s="134"/>
      <c r="N100" s="237"/>
    </row>
    <row r="101" spans="1:14" s="80" customFormat="1" ht="15" x14ac:dyDescent="0.2">
      <c r="A101" s="134"/>
      <c r="B101" s="134"/>
      <c r="C101" s="134"/>
      <c r="D101" s="134"/>
      <c r="E101" s="134"/>
      <c r="F101" s="237"/>
      <c r="G101" s="134"/>
      <c r="H101" s="237"/>
      <c r="I101" s="134"/>
      <c r="J101" s="134"/>
      <c r="K101" s="134"/>
      <c r="L101" s="237"/>
      <c r="M101" s="134"/>
      <c r="N101" s="237"/>
    </row>
    <row r="102" spans="1:14" s="121" customFormat="1" ht="15" x14ac:dyDescent="0.2">
      <c r="A102" s="241"/>
      <c r="B102" s="241"/>
      <c r="C102" s="241"/>
      <c r="D102" s="241"/>
      <c r="E102" s="241"/>
      <c r="F102" s="242"/>
      <c r="G102" s="241"/>
      <c r="H102" s="242"/>
      <c r="I102" s="241"/>
      <c r="J102" s="241"/>
      <c r="K102" s="241"/>
      <c r="L102" s="242"/>
      <c r="M102" s="241"/>
      <c r="N102" s="242"/>
    </row>
    <row r="103" spans="1:14" s="80" customFormat="1" ht="15" x14ac:dyDescent="0.2">
      <c r="A103" s="134"/>
      <c r="B103" s="134"/>
      <c r="C103" s="134"/>
      <c r="D103" s="134"/>
      <c r="E103" s="134"/>
      <c r="F103" s="237"/>
      <c r="G103" s="134"/>
      <c r="H103" s="237"/>
      <c r="I103" s="134"/>
      <c r="J103" s="134"/>
      <c r="K103" s="134"/>
      <c r="L103" s="237"/>
      <c r="M103" s="134"/>
      <c r="N103" s="237"/>
    </row>
    <row r="104" spans="1:14" s="121" customFormat="1" ht="15" x14ac:dyDescent="0.2">
      <c r="A104" s="241"/>
      <c r="B104" s="241"/>
      <c r="C104" s="241"/>
      <c r="D104" s="241"/>
      <c r="E104" s="241"/>
      <c r="F104" s="242"/>
      <c r="G104" s="241"/>
      <c r="H104" s="242"/>
      <c r="I104" s="241"/>
      <c r="J104" s="241"/>
      <c r="K104" s="241"/>
      <c r="L104" s="242"/>
      <c r="M104" s="241"/>
      <c r="N104" s="242"/>
    </row>
    <row r="105" spans="1:14" s="80" customFormat="1" ht="15" x14ac:dyDescent="0.2">
      <c r="A105" s="134"/>
      <c r="B105" s="134"/>
      <c r="C105" s="134"/>
      <c r="D105" s="134"/>
      <c r="E105" s="134"/>
      <c r="F105" s="237"/>
      <c r="G105" s="134"/>
      <c r="H105" s="237"/>
      <c r="I105" s="134"/>
      <c r="J105" s="134"/>
      <c r="K105" s="134"/>
      <c r="L105" s="237"/>
      <c r="M105" s="134"/>
      <c r="N105" s="237"/>
    </row>
    <row r="106" spans="1:14" s="80" customFormat="1" ht="15" x14ac:dyDescent="0.2">
      <c r="A106" s="134"/>
      <c r="B106" s="134"/>
      <c r="C106" s="134"/>
      <c r="D106" s="134"/>
      <c r="E106" s="134"/>
      <c r="F106" s="237"/>
      <c r="G106" s="134"/>
      <c r="H106" s="237"/>
      <c r="I106" s="134"/>
      <c r="J106" s="134"/>
      <c r="K106" s="134"/>
      <c r="L106" s="237"/>
      <c r="M106" s="134"/>
      <c r="N106" s="237"/>
    </row>
    <row r="107" spans="1:14" s="80" customFormat="1" ht="15" x14ac:dyDescent="0.2">
      <c r="A107" s="134"/>
      <c r="B107" s="134"/>
      <c r="C107" s="134"/>
      <c r="D107" s="134"/>
      <c r="E107" s="134"/>
      <c r="F107" s="237"/>
      <c r="G107" s="134"/>
      <c r="H107" s="237"/>
      <c r="I107" s="134"/>
      <c r="J107" s="134"/>
      <c r="K107" s="134"/>
      <c r="L107" s="237"/>
      <c r="M107" s="134"/>
      <c r="N107" s="237"/>
    </row>
    <row r="108" spans="1:14" s="80" customFormat="1" ht="15" x14ac:dyDescent="0.2">
      <c r="A108" s="134"/>
      <c r="B108" s="134"/>
      <c r="C108" s="134"/>
      <c r="D108" s="134"/>
      <c r="E108" s="134"/>
      <c r="F108" s="237"/>
      <c r="G108" s="134"/>
      <c r="H108" s="237"/>
      <c r="I108" s="134"/>
      <c r="J108" s="134"/>
      <c r="K108" s="134"/>
      <c r="L108" s="237"/>
      <c r="M108" s="134"/>
      <c r="N108" s="237"/>
    </row>
    <row r="109" spans="1:14" s="80" customFormat="1" ht="15" x14ac:dyDescent="0.2">
      <c r="A109" s="134"/>
      <c r="B109" s="134"/>
      <c r="C109" s="134"/>
      <c r="D109" s="134"/>
      <c r="E109" s="134"/>
      <c r="F109" s="237"/>
      <c r="G109" s="134"/>
      <c r="H109" s="237"/>
      <c r="I109" s="134"/>
      <c r="J109" s="134"/>
      <c r="K109" s="134"/>
      <c r="L109" s="237"/>
      <c r="M109" s="134"/>
      <c r="N109" s="237"/>
    </row>
    <row r="110" spans="1:14" s="121" customFormat="1" ht="15" x14ac:dyDescent="0.2">
      <c r="A110" s="241"/>
      <c r="B110" s="241"/>
      <c r="C110" s="241"/>
      <c r="D110" s="241"/>
      <c r="E110" s="241"/>
      <c r="F110" s="242"/>
      <c r="G110" s="241"/>
      <c r="H110" s="242"/>
      <c r="I110" s="241"/>
      <c r="J110" s="241"/>
      <c r="K110" s="241"/>
      <c r="L110" s="242"/>
      <c r="M110" s="241"/>
      <c r="N110" s="242"/>
    </row>
    <row r="111" spans="1:14" s="80" customFormat="1" ht="15" x14ac:dyDescent="0.2">
      <c r="A111" s="134"/>
      <c r="B111" s="134"/>
      <c r="C111" s="134"/>
      <c r="D111" s="134"/>
      <c r="E111" s="134"/>
      <c r="F111" s="237"/>
      <c r="G111" s="134"/>
      <c r="H111" s="237"/>
      <c r="I111" s="134"/>
      <c r="J111" s="134"/>
      <c r="K111" s="134"/>
      <c r="L111" s="237"/>
      <c r="M111" s="134"/>
      <c r="N111" s="237"/>
    </row>
    <row r="112" spans="1:14" s="80" customFormat="1" ht="15" x14ac:dyDescent="0.2">
      <c r="A112" s="134"/>
      <c r="B112" s="134"/>
      <c r="C112" s="134"/>
      <c r="D112" s="134"/>
      <c r="E112" s="134"/>
      <c r="F112" s="237"/>
      <c r="G112" s="134"/>
      <c r="H112" s="237"/>
      <c r="I112" s="134"/>
      <c r="J112" s="134"/>
      <c r="K112" s="134"/>
      <c r="L112" s="237"/>
      <c r="M112" s="134"/>
      <c r="N112" s="237"/>
    </row>
    <row r="113" spans="1:14" s="121" customFormat="1" ht="15" x14ac:dyDescent="0.2">
      <c r="A113" s="241"/>
      <c r="B113" s="241"/>
      <c r="C113" s="241"/>
      <c r="D113" s="241"/>
      <c r="E113" s="241"/>
      <c r="F113" s="242"/>
      <c r="G113" s="241"/>
      <c r="H113" s="242"/>
      <c r="I113" s="241"/>
      <c r="J113" s="241"/>
      <c r="K113" s="241"/>
      <c r="L113" s="242"/>
      <c r="M113" s="241"/>
      <c r="N113" s="242"/>
    </row>
    <row r="114" spans="1:14" s="80" customFormat="1" ht="15" x14ac:dyDescent="0.2">
      <c r="A114" s="134"/>
      <c r="B114" s="134"/>
      <c r="C114" s="134"/>
      <c r="D114" s="134"/>
      <c r="E114" s="134"/>
      <c r="F114" s="237"/>
      <c r="G114" s="134"/>
      <c r="H114" s="237"/>
      <c r="I114" s="134"/>
      <c r="J114" s="134"/>
      <c r="K114" s="134"/>
      <c r="L114" s="237"/>
      <c r="M114" s="134"/>
      <c r="N114" s="237"/>
    </row>
    <row r="115" spans="1:14" s="80" customFormat="1" ht="15" x14ac:dyDescent="0.2">
      <c r="A115" s="134"/>
      <c r="B115" s="134"/>
      <c r="C115" s="134"/>
      <c r="D115" s="134"/>
      <c r="E115" s="134"/>
      <c r="F115" s="237"/>
      <c r="G115" s="134"/>
      <c r="H115" s="237"/>
      <c r="I115" s="134"/>
      <c r="J115" s="134"/>
      <c r="K115" s="134"/>
      <c r="L115" s="237"/>
      <c r="M115" s="134"/>
      <c r="N115" s="237"/>
    </row>
    <row r="116" spans="1:14" s="80" customFormat="1" ht="15" x14ac:dyDescent="0.2">
      <c r="A116" s="134"/>
      <c r="B116" s="134"/>
      <c r="C116" s="134"/>
      <c r="D116" s="134"/>
      <c r="E116" s="134"/>
      <c r="F116" s="237"/>
      <c r="G116" s="134"/>
      <c r="H116" s="237"/>
      <c r="I116" s="134"/>
      <c r="J116" s="134"/>
      <c r="K116" s="134"/>
      <c r="L116" s="237"/>
      <c r="M116" s="134"/>
      <c r="N116" s="237"/>
    </row>
    <row r="117" spans="1:14" s="80" customFormat="1" ht="15" x14ac:dyDescent="0.2">
      <c r="A117" s="134"/>
      <c r="B117" s="134"/>
      <c r="C117" s="134"/>
      <c r="D117" s="134"/>
      <c r="E117" s="134"/>
      <c r="F117" s="237"/>
      <c r="G117" s="134"/>
      <c r="H117" s="237"/>
      <c r="I117" s="134"/>
      <c r="J117" s="134"/>
      <c r="K117" s="134"/>
      <c r="L117" s="237"/>
      <c r="M117" s="134"/>
      <c r="N117" s="237"/>
    </row>
    <row r="118" spans="1:14" s="121" customFormat="1" ht="15" x14ac:dyDescent="0.2">
      <c r="A118" s="241"/>
      <c r="B118" s="241"/>
      <c r="C118" s="241"/>
      <c r="D118" s="241"/>
      <c r="E118" s="241"/>
      <c r="F118" s="242"/>
      <c r="G118" s="241"/>
      <c r="H118" s="242"/>
      <c r="I118" s="241"/>
      <c r="J118" s="241"/>
      <c r="K118" s="241"/>
      <c r="L118" s="242"/>
      <c r="M118" s="241"/>
      <c r="N118" s="242"/>
    </row>
    <row r="119" spans="1:14" s="80" customFormat="1" ht="15" x14ac:dyDescent="0.2">
      <c r="A119" s="134"/>
      <c r="B119" s="134"/>
      <c r="C119" s="134"/>
      <c r="D119" s="134"/>
      <c r="E119" s="134"/>
      <c r="F119" s="237"/>
      <c r="G119" s="134"/>
      <c r="H119" s="237"/>
      <c r="I119" s="134"/>
      <c r="J119" s="134"/>
      <c r="K119" s="134"/>
      <c r="L119" s="237"/>
      <c r="M119" s="134"/>
      <c r="N119" s="237"/>
    </row>
    <row r="120" spans="1:14" s="80" customFormat="1" ht="15" x14ac:dyDescent="0.2">
      <c r="A120" s="134"/>
      <c r="B120" s="134"/>
      <c r="C120" s="134"/>
      <c r="D120" s="134"/>
      <c r="E120" s="134"/>
      <c r="F120" s="237"/>
      <c r="G120" s="134"/>
      <c r="H120" s="237"/>
      <c r="I120" s="134"/>
      <c r="J120" s="134"/>
      <c r="K120" s="134"/>
      <c r="L120" s="237"/>
      <c r="M120" s="134"/>
      <c r="N120" s="237"/>
    </row>
    <row r="121" spans="1:14" s="121" customFormat="1" ht="15" x14ac:dyDescent="0.2">
      <c r="A121" s="241"/>
      <c r="B121" s="241"/>
      <c r="C121" s="241"/>
      <c r="D121" s="241"/>
      <c r="E121" s="241"/>
      <c r="F121" s="242"/>
      <c r="G121" s="241"/>
      <c r="H121" s="242"/>
      <c r="I121" s="241"/>
      <c r="J121" s="241"/>
      <c r="K121" s="241"/>
      <c r="L121" s="242"/>
      <c r="M121" s="241"/>
      <c r="N121" s="242"/>
    </row>
    <row r="122" spans="1:14" s="80" customFormat="1" ht="15" x14ac:dyDescent="0.2">
      <c r="A122" s="134"/>
      <c r="B122" s="134"/>
      <c r="C122" s="134"/>
      <c r="D122" s="134"/>
      <c r="E122" s="134"/>
      <c r="F122" s="237"/>
      <c r="G122" s="134"/>
      <c r="H122" s="237"/>
      <c r="I122" s="134"/>
      <c r="J122" s="134"/>
      <c r="K122" s="134"/>
      <c r="L122" s="237"/>
      <c r="M122" s="134"/>
      <c r="N122" s="237"/>
    </row>
    <row r="123" spans="1:14" s="121" customFormat="1" ht="15" x14ac:dyDescent="0.2">
      <c r="A123" s="241"/>
      <c r="B123" s="241"/>
      <c r="C123" s="241"/>
      <c r="D123" s="241"/>
      <c r="E123" s="241"/>
      <c r="F123" s="242"/>
      <c r="G123" s="241"/>
      <c r="H123" s="242"/>
      <c r="I123" s="241"/>
      <c r="J123" s="241"/>
      <c r="K123" s="241"/>
      <c r="L123" s="242"/>
      <c r="M123" s="241"/>
      <c r="N123" s="242"/>
    </row>
    <row r="124" spans="1:14" s="80" customFormat="1" ht="15" x14ac:dyDescent="0.2">
      <c r="A124" s="134"/>
      <c r="B124" s="134"/>
      <c r="C124" s="134"/>
      <c r="D124" s="134"/>
      <c r="E124" s="134"/>
      <c r="F124" s="237"/>
      <c r="G124" s="134"/>
      <c r="H124" s="237"/>
      <c r="I124" s="134"/>
      <c r="J124" s="134"/>
      <c r="K124" s="134"/>
      <c r="L124" s="237"/>
      <c r="M124" s="134"/>
      <c r="N124" s="237"/>
    </row>
    <row r="125" spans="1:14" s="121" customFormat="1" ht="15" x14ac:dyDescent="0.2">
      <c r="A125" s="241"/>
      <c r="B125" s="241"/>
      <c r="C125" s="241"/>
      <c r="D125" s="241"/>
      <c r="E125" s="241"/>
      <c r="F125" s="242"/>
      <c r="G125" s="241"/>
      <c r="H125" s="242"/>
      <c r="I125" s="241"/>
      <c r="J125" s="241"/>
      <c r="K125" s="241"/>
      <c r="L125" s="242"/>
      <c r="M125" s="241"/>
      <c r="N125" s="242"/>
    </row>
    <row r="126" spans="1:14" s="80" customFormat="1" ht="15" x14ac:dyDescent="0.2">
      <c r="A126" s="134"/>
      <c r="B126" s="134"/>
      <c r="C126" s="134"/>
      <c r="D126" s="134"/>
      <c r="E126" s="134"/>
      <c r="F126" s="237"/>
      <c r="G126" s="134"/>
      <c r="H126" s="237"/>
      <c r="I126" s="134"/>
      <c r="J126" s="134"/>
      <c r="K126" s="134"/>
      <c r="L126" s="237"/>
      <c r="M126" s="134"/>
      <c r="N126" s="237"/>
    </row>
    <row r="127" spans="1:14" s="80" customFormat="1" ht="15" x14ac:dyDescent="0.2">
      <c r="A127" s="134"/>
      <c r="B127" s="134"/>
      <c r="C127" s="134"/>
      <c r="D127" s="134"/>
      <c r="E127" s="134"/>
      <c r="F127" s="237"/>
      <c r="G127" s="134"/>
      <c r="H127" s="237"/>
      <c r="I127" s="134"/>
      <c r="J127" s="134"/>
      <c r="K127" s="134"/>
      <c r="L127" s="237"/>
      <c r="M127" s="134"/>
      <c r="N127" s="237"/>
    </row>
    <row r="128" spans="1:14" s="121" customFormat="1" ht="15" x14ac:dyDescent="0.2">
      <c r="A128" s="241"/>
      <c r="B128" s="241"/>
      <c r="C128" s="241"/>
      <c r="D128" s="241"/>
      <c r="E128" s="241"/>
      <c r="F128" s="242"/>
      <c r="G128" s="241"/>
      <c r="H128" s="242"/>
      <c r="I128" s="241"/>
      <c r="J128" s="241"/>
      <c r="K128" s="241"/>
      <c r="L128" s="242"/>
      <c r="M128" s="241"/>
      <c r="N128" s="242"/>
    </row>
    <row r="129" spans="1:14" s="80" customFormat="1" ht="15" x14ac:dyDescent="0.2">
      <c r="A129" s="134"/>
      <c r="B129" s="134"/>
      <c r="C129" s="134"/>
      <c r="D129" s="134"/>
      <c r="E129" s="134"/>
      <c r="F129" s="237"/>
      <c r="G129" s="134"/>
      <c r="H129" s="237"/>
      <c r="I129" s="134"/>
      <c r="J129" s="134"/>
      <c r="K129" s="134"/>
      <c r="L129" s="237"/>
      <c r="M129" s="134"/>
      <c r="N129" s="237"/>
    </row>
    <row r="130" spans="1:14" s="80" customFormat="1" ht="15" x14ac:dyDescent="0.2">
      <c r="A130" s="134"/>
      <c r="B130" s="134"/>
      <c r="C130" s="134"/>
      <c r="D130" s="134"/>
      <c r="E130" s="134"/>
      <c r="F130" s="237"/>
      <c r="G130" s="134"/>
      <c r="H130" s="237"/>
      <c r="I130" s="134"/>
      <c r="J130" s="134"/>
      <c r="K130" s="134"/>
      <c r="L130" s="237"/>
      <c r="M130" s="134"/>
      <c r="N130" s="237"/>
    </row>
    <row r="131" spans="1:14" s="80" customFormat="1" ht="15" x14ac:dyDescent="0.2">
      <c r="A131" s="134"/>
      <c r="B131" s="134"/>
      <c r="C131" s="134"/>
      <c r="D131" s="134"/>
      <c r="E131" s="134"/>
      <c r="F131" s="237"/>
      <c r="G131" s="134"/>
      <c r="H131" s="237"/>
      <c r="I131" s="134"/>
      <c r="J131" s="134"/>
      <c r="K131" s="134"/>
      <c r="L131" s="237"/>
      <c r="M131" s="134"/>
      <c r="N131" s="237"/>
    </row>
    <row r="132" spans="1:14" s="80" customFormat="1" ht="15" x14ac:dyDescent="0.2">
      <c r="A132" s="134"/>
      <c r="B132" s="134"/>
      <c r="C132" s="134"/>
      <c r="D132" s="134"/>
      <c r="E132" s="134"/>
      <c r="F132" s="237"/>
      <c r="G132" s="134"/>
      <c r="H132" s="237"/>
      <c r="I132" s="134"/>
      <c r="J132" s="134"/>
      <c r="K132" s="134"/>
      <c r="L132" s="237"/>
      <c r="M132" s="134"/>
      <c r="N132" s="237"/>
    </row>
    <row r="133" spans="1:14" s="80" customFormat="1" ht="15" x14ac:dyDescent="0.2">
      <c r="A133" s="134"/>
      <c r="B133" s="134"/>
      <c r="C133" s="134"/>
      <c r="D133" s="134"/>
      <c r="E133" s="134"/>
      <c r="F133" s="237"/>
      <c r="G133" s="134"/>
      <c r="H133" s="237"/>
      <c r="I133" s="134"/>
      <c r="J133" s="134"/>
      <c r="K133" s="134"/>
      <c r="L133" s="237"/>
      <c r="M133" s="134"/>
      <c r="N133" s="237"/>
    </row>
    <row r="134" spans="1:14" s="80" customFormat="1" ht="15" x14ac:dyDescent="0.2">
      <c r="A134" s="134"/>
      <c r="B134" s="134"/>
      <c r="C134" s="134"/>
      <c r="D134" s="134"/>
      <c r="E134" s="134"/>
      <c r="F134" s="237"/>
      <c r="G134" s="134"/>
      <c r="H134" s="237"/>
      <c r="I134" s="134"/>
      <c r="J134" s="134"/>
      <c r="K134" s="134"/>
      <c r="L134" s="237"/>
      <c r="M134" s="134"/>
      <c r="N134" s="237"/>
    </row>
    <row r="135" spans="1:14" s="80" customFormat="1" x14ac:dyDescent="0.15"/>
    <row r="136" spans="1:14" s="80" customFormat="1" x14ac:dyDescent="0.15"/>
    <row r="137" spans="1:14" s="80" customFormat="1" x14ac:dyDescent="0.15"/>
    <row r="138" spans="1:14" s="243" customFormat="1" ht="14" x14ac:dyDescent="0.2"/>
    <row r="139" spans="1:14" s="244" customFormat="1" ht="21" customHeight="1" x14ac:dyDescent="0.15"/>
    <row r="140" spans="1:14" s="80" customFormat="1" x14ac:dyDescent="0.15"/>
    <row r="141" spans="1:14" s="80" customFormat="1" x14ac:dyDescent="0.15"/>
    <row r="143" spans="1:14" s="200" customFormat="1" x14ac:dyDescent="0.15"/>
    <row r="144" spans="1:14" s="205" customFormat="1" ht="14" x14ac:dyDescent="0.2"/>
    <row r="145" s="89" customFormat="1" ht="24" customHeight="1" x14ac:dyDescent="0.15"/>
  </sheetData>
  <sheetProtection sheet="1" objects="1" scenarios="1"/>
  <pageMargins left="0.7" right="0.7" top="0.75" bottom="0.75" header="0.3" footer="0.3"/>
  <pageSetup paperSize="8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308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21</vt:i4>
      </vt:variant>
    </vt:vector>
  </HeadingPairs>
  <TitlesOfParts>
    <vt:vector size="21" baseType="lpstr">
      <vt:lpstr>Import</vt:lpstr>
      <vt:lpstr>Data</vt:lpstr>
      <vt:lpstr>BUREAU VOTE</vt:lpstr>
      <vt:lpstr>Global PF</vt:lpstr>
      <vt:lpstr>Circo1 legislative</vt:lpstr>
      <vt:lpstr>Circ1</vt:lpstr>
      <vt:lpstr>Circo2 legislative</vt:lpstr>
      <vt:lpstr>Circ2</vt:lpstr>
      <vt:lpstr>Circo3 legislative</vt:lpstr>
      <vt:lpstr>Circ3</vt:lpstr>
      <vt:lpstr>ARCHIPELS</vt:lpstr>
      <vt:lpstr>ARUE</vt:lpstr>
      <vt:lpstr>PIRAE</vt:lpstr>
      <vt:lpstr>PAPEETE</vt:lpstr>
      <vt:lpstr>FAA A</vt:lpstr>
      <vt:lpstr>MAHINA</vt:lpstr>
      <vt:lpstr>PUNAAUIA</vt:lpstr>
      <vt:lpstr>MOOREA</vt:lpstr>
      <vt:lpstr>BORA-BORA</vt:lpstr>
      <vt:lpstr>Participation</vt:lpstr>
      <vt:lpstr>Data_T1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Presse ELECTIONS</dc:title>
  <dc:subject>Fichier ELECTION pour la Communication</dc:subject>
  <dc:creator>Capucine MONG YEN</dc:creator>
  <cp:keywords>election presse communication</cp:keywords>
  <cp:lastModifiedBy>Utilisateur de Microsoft Office</cp:lastModifiedBy>
  <cp:revision>39</cp:revision>
  <cp:lastPrinted>2017-05-07T08:29:13Z</cp:lastPrinted>
  <dcterms:created xsi:type="dcterms:W3CDTF">2017-05-04T01:34:25Z</dcterms:created>
  <dcterms:modified xsi:type="dcterms:W3CDTF">2017-05-07T17:57:22Z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i4>1</vt:i4>
  </property>
</Properties>
</file>