
<file path=[Content_Types].xml><?xml version="1.0" encoding="utf-8"?>
<Types xmlns="http://schemas.openxmlformats.org/package/2006/content-types">
  <Override PartName="/xl/theme/themeOverride2.xml" ContentType="application/vnd.openxmlformats-officedocument.themeOverride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theme/theme1.xml" ContentType="application/vnd.openxmlformats-officedocument.theme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3.xml" ContentType="application/vnd.openxmlformats-officedocument.drawingml.chart+xml"/>
  <Default Extension="xml" ContentType="application/xml"/>
  <Override PartName="/docProps/app.xml" ContentType="application/vnd.openxmlformats-officedocument.extended-properties+xml"/>
  <Override PartName="/xl/theme/themeOverride1.xml" ContentType="application/vnd.openxmlformats-officedocument.themeOverrid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Override3.xml" ContentType="application/vnd.openxmlformats-officedocument.themeOverride+xml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charts/chart2.xml" ContentType="application/vnd.openxmlformats-officedocument.drawingml.chart+xml"/>
  <Override PartName="/xl/worksheets/sheet3.xml" ContentType="application/vnd.openxmlformats-officedocument.spreadsheetml.worksheet+xml"/>
  <Default Extension="rels" ContentType="application/vnd.openxmlformats-package.relationship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43520" windowHeight="27380" tabRatio="457"/>
  </bookViews>
  <sheets>
    <sheet name="Circo1 legislative" sheetId="1" r:id="rId1"/>
    <sheet name="Circo1 - Histogramme" sheetId="5" r:id="rId2"/>
    <sheet name="Feuil1" sheetId="2" r:id="rId3"/>
  </sheets>
  <externalReferences>
    <externalReference r:id="rId4"/>
    <externalReference r:id="rId5"/>
  </externalReferences>
  <calcPr calcId="13000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X11" i="5"/>
  <c r="W11"/>
  <c r="V11"/>
  <c r="U11"/>
  <c r="T11"/>
  <c r="S11"/>
  <c r="R11"/>
  <c r="Q11"/>
  <c r="P11"/>
  <c r="O11"/>
  <c r="N11"/>
  <c r="M11"/>
  <c r="L11"/>
  <c r="K11"/>
  <c r="J11"/>
  <c r="I11"/>
  <c r="H11"/>
  <c r="F11"/>
  <c r="E11"/>
  <c r="D11"/>
  <c r="C11"/>
  <c r="B11"/>
  <c r="X10"/>
  <c r="W10"/>
  <c r="V10"/>
  <c r="U10"/>
  <c r="T10"/>
  <c r="S10"/>
  <c r="R10"/>
  <c r="Q10"/>
  <c r="P10"/>
  <c r="O10"/>
  <c r="N10"/>
  <c r="M10"/>
  <c r="L10"/>
  <c r="K10"/>
  <c r="J10"/>
  <c r="I10"/>
  <c r="H10"/>
  <c r="F10"/>
  <c r="E10"/>
  <c r="D10"/>
  <c r="C10"/>
  <c r="B10"/>
  <c r="X9"/>
  <c r="W9"/>
  <c r="V9"/>
  <c r="U9"/>
  <c r="T9"/>
  <c r="S9"/>
  <c r="R9"/>
  <c r="Q9"/>
  <c r="P9"/>
  <c r="O9"/>
  <c r="N9"/>
  <c r="M9"/>
  <c r="L9"/>
  <c r="K9"/>
  <c r="J9"/>
  <c r="I9"/>
  <c r="H9"/>
  <c r="F9"/>
  <c r="E9"/>
  <c r="D9"/>
  <c r="C9"/>
  <c r="B9"/>
  <c r="X8"/>
  <c r="W8"/>
  <c r="V8"/>
  <c r="U8"/>
  <c r="T8"/>
  <c r="S8"/>
  <c r="R8"/>
  <c r="Q8"/>
  <c r="P8"/>
  <c r="O8"/>
  <c r="N8"/>
  <c r="M8"/>
  <c r="L8"/>
  <c r="K8"/>
  <c r="J8"/>
  <c r="I8"/>
  <c r="H8"/>
  <c r="F8"/>
  <c r="E8"/>
  <c r="D8"/>
  <c r="C8"/>
  <c r="B8"/>
  <c r="X149" i="1"/>
  <c r="W149"/>
  <c r="V149"/>
  <c r="U149"/>
  <c r="T149"/>
  <c r="S149"/>
  <c r="R149"/>
  <c r="Q149"/>
  <c r="P149"/>
  <c r="O149"/>
  <c r="N149"/>
  <c r="M149"/>
  <c r="L149"/>
  <c r="K149"/>
  <c r="J149"/>
  <c r="I149"/>
  <c r="H149"/>
  <c r="G149"/>
  <c r="F149"/>
  <c r="E149"/>
  <c r="D149"/>
  <c r="C149"/>
  <c r="B149"/>
  <c r="X148"/>
  <c r="W148"/>
  <c r="V148"/>
  <c r="U148"/>
  <c r="T148"/>
  <c r="S148"/>
  <c r="R148"/>
  <c r="Q148"/>
  <c r="P148"/>
  <c r="O148"/>
  <c r="N148"/>
  <c r="M148"/>
  <c r="L148"/>
  <c r="K148"/>
  <c r="J148"/>
  <c r="I148"/>
  <c r="H148"/>
  <c r="G148"/>
  <c r="F148"/>
  <c r="E148"/>
  <c r="D148"/>
  <c r="C148"/>
  <c r="X147"/>
  <c r="W147"/>
  <c r="V147"/>
  <c r="U147"/>
  <c r="T147"/>
  <c r="S147"/>
  <c r="R147"/>
  <c r="Q147"/>
  <c r="P147"/>
  <c r="O147"/>
  <c r="N147"/>
  <c r="M147"/>
  <c r="L147"/>
  <c r="K147"/>
  <c r="J147"/>
  <c r="I147"/>
  <c r="H147"/>
  <c r="G147"/>
  <c r="F147"/>
  <c r="E147"/>
  <c r="D147"/>
  <c r="C147"/>
  <c r="X146"/>
  <c r="W146"/>
  <c r="V146"/>
  <c r="U146"/>
  <c r="T146"/>
  <c r="S146"/>
  <c r="R146"/>
  <c r="Q146"/>
  <c r="P146"/>
  <c r="O146"/>
  <c r="N146"/>
  <c r="M146"/>
  <c r="L146"/>
  <c r="K146"/>
  <c r="J146"/>
  <c r="I146"/>
  <c r="H146"/>
  <c r="G146"/>
  <c r="F146"/>
  <c r="E146"/>
  <c r="D146"/>
  <c r="C146"/>
  <c r="X141"/>
  <c r="W141"/>
  <c r="U141"/>
  <c r="T141"/>
  <c r="R141"/>
  <c r="Q141"/>
  <c r="O141"/>
  <c r="N141"/>
  <c r="L141"/>
  <c r="K141"/>
  <c r="F141"/>
  <c r="D141"/>
  <c r="B141"/>
  <c r="X140"/>
  <c r="W140"/>
  <c r="U140"/>
  <c r="T140"/>
  <c r="R140"/>
  <c r="Q140"/>
  <c r="O140"/>
  <c r="N140"/>
  <c r="L140"/>
  <c r="K140"/>
  <c r="F140"/>
  <c r="D140"/>
  <c r="B140"/>
  <c r="X139"/>
  <c r="W139"/>
  <c r="U139"/>
  <c r="T139"/>
  <c r="R139"/>
  <c r="Q139"/>
  <c r="O139"/>
  <c r="N139"/>
  <c r="L139"/>
  <c r="K139"/>
  <c r="F139"/>
  <c r="D139"/>
  <c r="B139"/>
  <c r="X138"/>
  <c r="W138"/>
  <c r="U138"/>
  <c r="T138"/>
  <c r="R138"/>
  <c r="Q138"/>
  <c r="O138"/>
  <c r="N138"/>
  <c r="L138"/>
  <c r="K138"/>
  <c r="F138"/>
  <c r="D138"/>
  <c r="B138"/>
  <c r="X137"/>
  <c r="W137"/>
  <c r="U137"/>
  <c r="T137"/>
  <c r="R137"/>
  <c r="Q137"/>
  <c r="O137"/>
  <c r="N137"/>
  <c r="L137"/>
  <c r="K137"/>
  <c r="F137"/>
  <c r="D137"/>
  <c r="B137"/>
  <c r="X136"/>
  <c r="W136"/>
  <c r="U136"/>
  <c r="T136"/>
  <c r="R136"/>
  <c r="Q136"/>
  <c r="O136"/>
  <c r="N136"/>
  <c r="L136"/>
  <c r="K136"/>
  <c r="F136"/>
  <c r="D136"/>
  <c r="B136"/>
  <c r="X135"/>
  <c r="W135"/>
  <c r="V135"/>
  <c r="U135"/>
  <c r="T135"/>
  <c r="S135"/>
  <c r="R135"/>
  <c r="Q135"/>
  <c r="P135"/>
  <c r="O135"/>
  <c r="N135"/>
  <c r="M135"/>
  <c r="L135"/>
  <c r="K135"/>
  <c r="J135"/>
  <c r="I135"/>
  <c r="H135"/>
  <c r="G135"/>
  <c r="F135"/>
  <c r="E135"/>
  <c r="D135"/>
  <c r="C135"/>
  <c r="A135"/>
  <c r="X134"/>
  <c r="W134"/>
  <c r="U134"/>
  <c r="T134"/>
  <c r="R134"/>
  <c r="Q134"/>
  <c r="O134"/>
  <c r="N134"/>
  <c r="L134"/>
  <c r="K134"/>
  <c r="F134"/>
  <c r="D134"/>
  <c r="B134"/>
  <c r="X133"/>
  <c r="W133"/>
  <c r="U133"/>
  <c r="T133"/>
  <c r="R133"/>
  <c r="Q133"/>
  <c r="O133"/>
  <c r="N133"/>
  <c r="L133"/>
  <c r="K133"/>
  <c r="F133"/>
  <c r="D133"/>
  <c r="B133"/>
  <c r="X132"/>
  <c r="W132"/>
  <c r="V132"/>
  <c r="U132"/>
  <c r="T132"/>
  <c r="S132"/>
  <c r="R132"/>
  <c r="Q132"/>
  <c r="P132"/>
  <c r="O132"/>
  <c r="N132"/>
  <c r="M132"/>
  <c r="L132"/>
  <c r="K132"/>
  <c r="J132"/>
  <c r="I132"/>
  <c r="H132"/>
  <c r="G132"/>
  <c r="F132"/>
  <c r="E132"/>
  <c r="D132"/>
  <c r="C132"/>
  <c r="A132"/>
  <c r="X131"/>
  <c r="W131"/>
  <c r="U131"/>
  <c r="T131"/>
  <c r="R131"/>
  <c r="Q131"/>
  <c r="O131"/>
  <c r="N131"/>
  <c r="L131"/>
  <c r="K131"/>
  <c r="F131"/>
  <c r="D131"/>
  <c r="B131"/>
  <c r="X130"/>
  <c r="W130"/>
  <c r="U130"/>
  <c r="T130"/>
  <c r="R130"/>
  <c r="Q130"/>
  <c r="O130"/>
  <c r="N130"/>
  <c r="L130"/>
  <c r="K130"/>
  <c r="F130"/>
  <c r="D130"/>
  <c r="B130"/>
  <c r="A130"/>
  <c r="X129"/>
  <c r="W129"/>
  <c r="V129"/>
  <c r="U129"/>
  <c r="T129"/>
  <c r="S129"/>
  <c r="R129"/>
  <c r="Q129"/>
  <c r="P129"/>
  <c r="O129"/>
  <c r="N129"/>
  <c r="M129"/>
  <c r="L129"/>
  <c r="K129"/>
  <c r="J129"/>
  <c r="I129"/>
  <c r="H129"/>
  <c r="G129"/>
  <c r="F129"/>
  <c r="E129"/>
  <c r="D129"/>
  <c r="C129"/>
  <c r="A129"/>
  <c r="X128"/>
  <c r="W128"/>
  <c r="U128"/>
  <c r="T128"/>
  <c r="R128"/>
  <c r="Q128"/>
  <c r="O128"/>
  <c r="N128"/>
  <c r="L128"/>
  <c r="K128"/>
  <c r="F128"/>
  <c r="D128"/>
  <c r="B128"/>
  <c r="A128"/>
  <c r="X127"/>
  <c r="W127"/>
  <c r="V127"/>
  <c r="U127"/>
  <c r="T127"/>
  <c r="S127"/>
  <c r="R127"/>
  <c r="Q127"/>
  <c r="P127"/>
  <c r="O127"/>
  <c r="N127"/>
  <c r="M127"/>
  <c r="L127"/>
  <c r="K127"/>
  <c r="J127"/>
  <c r="I127"/>
  <c r="H127"/>
  <c r="G127"/>
  <c r="F127"/>
  <c r="E127"/>
  <c r="D127"/>
  <c r="C127"/>
  <c r="A127"/>
  <c r="X126"/>
  <c r="W126"/>
  <c r="U126"/>
  <c r="T126"/>
  <c r="R126"/>
  <c r="Q126"/>
  <c r="O126"/>
  <c r="N126"/>
  <c r="L126"/>
  <c r="K126"/>
  <c r="F126"/>
  <c r="D126"/>
  <c r="B126"/>
  <c r="X125"/>
  <c r="W125"/>
  <c r="U125"/>
  <c r="T125"/>
  <c r="R125"/>
  <c r="Q125"/>
  <c r="O125"/>
  <c r="N125"/>
  <c r="L125"/>
  <c r="K125"/>
  <c r="F125"/>
  <c r="D125"/>
  <c r="B125"/>
  <c r="A125"/>
  <c r="X124"/>
  <c r="W124"/>
  <c r="V124"/>
  <c r="U124"/>
  <c r="T124"/>
  <c r="S124"/>
  <c r="R124"/>
  <c r="Q124"/>
  <c r="P124"/>
  <c r="O124"/>
  <c r="N124"/>
  <c r="M124"/>
  <c r="L124"/>
  <c r="K124"/>
  <c r="J124"/>
  <c r="I124"/>
  <c r="H124"/>
  <c r="G124"/>
  <c r="F124"/>
  <c r="E124"/>
  <c r="D124"/>
  <c r="C124"/>
  <c r="A124"/>
  <c r="X123"/>
  <c r="W123"/>
  <c r="U123"/>
  <c r="T123"/>
  <c r="R123"/>
  <c r="Q123"/>
  <c r="O123"/>
  <c r="N123"/>
  <c r="L123"/>
  <c r="K123"/>
  <c r="F123"/>
  <c r="D123"/>
  <c r="B123"/>
  <c r="X122"/>
  <c r="W122"/>
  <c r="U122"/>
  <c r="T122"/>
  <c r="R122"/>
  <c r="Q122"/>
  <c r="O122"/>
  <c r="N122"/>
  <c r="L122"/>
  <c r="K122"/>
  <c r="F122"/>
  <c r="D122"/>
  <c r="B122"/>
  <c r="X121"/>
  <c r="W121"/>
  <c r="U121"/>
  <c r="T121"/>
  <c r="R121"/>
  <c r="Q121"/>
  <c r="O121"/>
  <c r="N121"/>
  <c r="L121"/>
  <c r="K121"/>
  <c r="F121"/>
  <c r="D121"/>
  <c r="B121"/>
  <c r="X120"/>
  <c r="W120"/>
  <c r="U120"/>
  <c r="T120"/>
  <c r="R120"/>
  <c r="Q120"/>
  <c r="O120"/>
  <c r="N120"/>
  <c r="L120"/>
  <c r="K120"/>
  <c r="F120"/>
  <c r="D120"/>
  <c r="B120"/>
  <c r="X119"/>
  <c r="W119"/>
  <c r="V119"/>
  <c r="U119"/>
  <c r="T119"/>
  <c r="S119"/>
  <c r="R119"/>
  <c r="Q119"/>
  <c r="P119"/>
  <c r="O119"/>
  <c r="N119"/>
  <c r="M119"/>
  <c r="L119"/>
  <c r="K119"/>
  <c r="J119"/>
  <c r="I119"/>
  <c r="H119"/>
  <c r="G119"/>
  <c r="F119"/>
  <c r="E119"/>
  <c r="D119"/>
  <c r="C119"/>
  <c r="A119"/>
  <c r="X118"/>
  <c r="W118"/>
  <c r="U118"/>
  <c r="T118"/>
  <c r="R118"/>
  <c r="Q118"/>
  <c r="O118"/>
  <c r="N118"/>
  <c r="L118"/>
  <c r="K118"/>
  <c r="F118"/>
  <c r="D118"/>
  <c r="B118"/>
  <c r="X117"/>
  <c r="W117"/>
  <c r="U117"/>
  <c r="T117"/>
  <c r="R117"/>
  <c r="Q117"/>
  <c r="O117"/>
  <c r="N117"/>
  <c r="L117"/>
  <c r="K117"/>
  <c r="F117"/>
  <c r="D117"/>
  <c r="B117"/>
  <c r="A117"/>
  <c r="X116"/>
  <c r="W116"/>
  <c r="V116"/>
  <c r="U116"/>
  <c r="T116"/>
  <c r="S116"/>
  <c r="R116"/>
  <c r="Q116"/>
  <c r="P116"/>
  <c r="O116"/>
  <c r="N116"/>
  <c r="M116"/>
  <c r="L116"/>
  <c r="K116"/>
  <c r="J116"/>
  <c r="I116"/>
  <c r="H116"/>
  <c r="G116"/>
  <c r="F116"/>
  <c r="E116"/>
  <c r="D116"/>
  <c r="C116"/>
  <c r="A116"/>
  <c r="X115"/>
  <c r="W115"/>
  <c r="U115"/>
  <c r="T115"/>
  <c r="R115"/>
  <c r="Q115"/>
  <c r="O115"/>
  <c r="N115"/>
  <c r="L115"/>
  <c r="K115"/>
  <c r="F115"/>
  <c r="D115"/>
  <c r="B115"/>
  <c r="X114"/>
  <c r="W114"/>
  <c r="U114"/>
  <c r="T114"/>
  <c r="R114"/>
  <c r="Q114"/>
  <c r="O114"/>
  <c r="N114"/>
  <c r="L114"/>
  <c r="K114"/>
  <c r="F114"/>
  <c r="D114"/>
  <c r="B114"/>
  <c r="X113"/>
  <c r="W113"/>
  <c r="U113"/>
  <c r="T113"/>
  <c r="R113"/>
  <c r="Q113"/>
  <c r="O113"/>
  <c r="N113"/>
  <c r="L113"/>
  <c r="K113"/>
  <c r="F113"/>
  <c r="D113"/>
  <c r="B113"/>
  <c r="X112"/>
  <c r="W112"/>
  <c r="U112"/>
  <c r="T112"/>
  <c r="R112"/>
  <c r="Q112"/>
  <c r="O112"/>
  <c r="N112"/>
  <c r="L112"/>
  <c r="K112"/>
  <c r="F112"/>
  <c r="D112"/>
  <c r="B112"/>
  <c r="X111"/>
  <c r="W111"/>
  <c r="U111"/>
  <c r="T111"/>
  <c r="R111"/>
  <c r="Q111"/>
  <c r="O111"/>
  <c r="N111"/>
  <c r="L111"/>
  <c r="K111"/>
  <c r="F111"/>
  <c r="D111"/>
  <c r="B111"/>
  <c r="X110"/>
  <c r="W110"/>
  <c r="V110"/>
  <c r="U110"/>
  <c r="T110"/>
  <c r="S110"/>
  <c r="R110"/>
  <c r="Q110"/>
  <c r="P110"/>
  <c r="O110"/>
  <c r="N110"/>
  <c r="M110"/>
  <c r="L110"/>
  <c r="K110"/>
  <c r="J110"/>
  <c r="I110"/>
  <c r="H110"/>
  <c r="G110"/>
  <c r="F110"/>
  <c r="E110"/>
  <c r="D110"/>
  <c r="C110"/>
  <c r="A110"/>
  <c r="X109"/>
  <c r="W109"/>
  <c r="U109"/>
  <c r="T109"/>
  <c r="R109"/>
  <c r="Q109"/>
  <c r="O109"/>
  <c r="N109"/>
  <c r="L109"/>
  <c r="K109"/>
  <c r="F109"/>
  <c r="D109"/>
  <c r="B109"/>
  <c r="A109"/>
  <c r="X108"/>
  <c r="W108"/>
  <c r="V108"/>
  <c r="U108"/>
  <c r="T108"/>
  <c r="S108"/>
  <c r="R108"/>
  <c r="Q108"/>
  <c r="P108"/>
  <c r="O108"/>
  <c r="N108"/>
  <c r="M108"/>
  <c r="L108"/>
  <c r="K108"/>
  <c r="J108"/>
  <c r="I108"/>
  <c r="H108"/>
  <c r="G108"/>
  <c r="F108"/>
  <c r="E108"/>
  <c r="D108"/>
  <c r="C108"/>
  <c r="A108"/>
  <c r="X107"/>
  <c r="W107"/>
  <c r="U107"/>
  <c r="T107"/>
  <c r="R107"/>
  <c r="Q107"/>
  <c r="O107"/>
  <c r="N107"/>
  <c r="L107"/>
  <c r="K107"/>
  <c r="F107"/>
  <c r="D107"/>
  <c r="A107"/>
  <c r="X106"/>
  <c r="W106"/>
  <c r="U106"/>
  <c r="T106"/>
  <c r="R106"/>
  <c r="Q106"/>
  <c r="O106"/>
  <c r="N106"/>
  <c r="L106"/>
  <c r="K106"/>
  <c r="F106"/>
  <c r="D106"/>
  <c r="X105"/>
  <c r="W105"/>
  <c r="U105"/>
  <c r="T105"/>
  <c r="R105"/>
  <c r="Q105"/>
  <c r="O105"/>
  <c r="N105"/>
  <c r="L105"/>
  <c r="K105"/>
  <c r="F105"/>
  <c r="D105"/>
  <c r="A105"/>
  <c r="X104"/>
  <c r="W104"/>
  <c r="U104"/>
  <c r="T104"/>
  <c r="R104"/>
  <c r="Q104"/>
  <c r="O104"/>
  <c r="N104"/>
  <c r="L104"/>
  <c r="K104"/>
  <c r="F104"/>
  <c r="D104"/>
  <c r="B104"/>
  <c r="A104"/>
  <c r="X103"/>
  <c r="W103"/>
  <c r="U103"/>
  <c r="T103"/>
  <c r="R103"/>
  <c r="Q103"/>
  <c r="O103"/>
  <c r="N103"/>
  <c r="L103"/>
  <c r="K103"/>
  <c r="F103"/>
  <c r="D103"/>
  <c r="B103"/>
  <c r="A103"/>
  <c r="X102"/>
  <c r="W102"/>
  <c r="U102"/>
  <c r="T102"/>
  <c r="R102"/>
  <c r="Q102"/>
  <c r="O102"/>
  <c r="N102"/>
  <c r="L102"/>
  <c r="K102"/>
  <c r="F102"/>
  <c r="D102"/>
  <c r="B102"/>
  <c r="A102"/>
  <c r="X101"/>
  <c r="W101"/>
  <c r="U101"/>
  <c r="T101"/>
  <c r="R101"/>
  <c r="Q101"/>
  <c r="O101"/>
  <c r="N101"/>
  <c r="L101"/>
  <c r="K101"/>
  <c r="F101"/>
  <c r="D101"/>
  <c r="B101"/>
  <c r="A101"/>
  <c r="X100"/>
  <c r="W100"/>
  <c r="U100"/>
  <c r="T100"/>
  <c r="R100"/>
  <c r="Q100"/>
  <c r="O100"/>
  <c r="N100"/>
  <c r="L100"/>
  <c r="K100"/>
  <c r="F100"/>
  <c r="D100"/>
  <c r="B100"/>
  <c r="A100"/>
  <c r="X99"/>
  <c r="W99"/>
  <c r="U99"/>
  <c r="T99"/>
  <c r="R99"/>
  <c r="Q99"/>
  <c r="O99"/>
  <c r="N99"/>
  <c r="L99"/>
  <c r="K99"/>
  <c r="F99"/>
  <c r="D99"/>
  <c r="B99"/>
  <c r="A99"/>
  <c r="X98"/>
  <c r="W98"/>
  <c r="U98"/>
  <c r="T98"/>
  <c r="R98"/>
  <c r="Q98"/>
  <c r="O98"/>
  <c r="N98"/>
  <c r="L98"/>
  <c r="K98"/>
  <c r="F98"/>
  <c r="D98"/>
  <c r="B98"/>
  <c r="A98"/>
  <c r="X97"/>
  <c r="W97"/>
  <c r="V97"/>
  <c r="U97"/>
  <c r="T97"/>
  <c r="S97"/>
  <c r="R97"/>
  <c r="Q97"/>
  <c r="P97"/>
  <c r="O97"/>
  <c r="N97"/>
  <c r="M97"/>
  <c r="L97"/>
  <c r="K97"/>
  <c r="J97"/>
  <c r="I97"/>
  <c r="H97"/>
  <c r="G97"/>
  <c r="F97"/>
  <c r="E97"/>
  <c r="D97"/>
  <c r="C97"/>
  <c r="A97"/>
  <c r="X96"/>
  <c r="W96"/>
  <c r="U96"/>
  <c r="T96"/>
  <c r="R96"/>
  <c r="Q96"/>
  <c r="O96"/>
  <c r="N96"/>
  <c r="L96"/>
  <c r="K96"/>
  <c r="F96"/>
  <c r="D96"/>
  <c r="B96"/>
  <c r="A96"/>
  <c r="X95"/>
  <c r="W95"/>
  <c r="U95"/>
  <c r="T95"/>
  <c r="R95"/>
  <c r="Q95"/>
  <c r="O95"/>
  <c r="N95"/>
  <c r="L95"/>
  <c r="K95"/>
  <c r="F95"/>
  <c r="D95"/>
  <c r="B95"/>
  <c r="A95"/>
  <c r="X94"/>
  <c r="W94"/>
  <c r="U94"/>
  <c r="T94"/>
  <c r="R94"/>
  <c r="Q94"/>
  <c r="O94"/>
  <c r="N94"/>
  <c r="L94"/>
  <c r="K94"/>
  <c r="F94"/>
  <c r="D94"/>
  <c r="B94"/>
  <c r="A94"/>
  <c r="X93"/>
  <c r="W93"/>
  <c r="U93"/>
  <c r="T93"/>
  <c r="R93"/>
  <c r="Q93"/>
  <c r="O93"/>
  <c r="N93"/>
  <c r="L93"/>
  <c r="K93"/>
  <c r="F93"/>
  <c r="D93"/>
  <c r="B93"/>
  <c r="A93"/>
  <c r="X92"/>
  <c r="W92"/>
  <c r="U92"/>
  <c r="T92"/>
  <c r="R92"/>
  <c r="Q92"/>
  <c r="O92"/>
  <c r="N92"/>
  <c r="L92"/>
  <c r="K92"/>
  <c r="F92"/>
  <c r="D92"/>
  <c r="B92"/>
  <c r="A92"/>
  <c r="X91"/>
  <c r="W91"/>
  <c r="U91"/>
  <c r="T91"/>
  <c r="R91"/>
  <c r="Q91"/>
  <c r="O91"/>
  <c r="N91"/>
  <c r="L91"/>
  <c r="K91"/>
  <c r="F91"/>
  <c r="D91"/>
  <c r="B91"/>
  <c r="A91"/>
  <c r="X90"/>
  <c r="W90"/>
  <c r="U90"/>
  <c r="T90"/>
  <c r="R90"/>
  <c r="Q90"/>
  <c r="O90"/>
  <c r="N90"/>
  <c r="L90"/>
  <c r="K90"/>
  <c r="F90"/>
  <c r="D90"/>
  <c r="B90"/>
  <c r="A90"/>
  <c r="X89"/>
  <c r="W89"/>
  <c r="U89"/>
  <c r="T89"/>
  <c r="R89"/>
  <c r="Q89"/>
  <c r="O89"/>
  <c r="N89"/>
  <c r="L89"/>
  <c r="K89"/>
  <c r="F89"/>
  <c r="D89"/>
  <c r="B89"/>
  <c r="A89"/>
  <c r="X88"/>
  <c r="W88"/>
  <c r="U88"/>
  <c r="T88"/>
  <c r="R88"/>
  <c r="Q88"/>
  <c r="O88"/>
  <c r="N88"/>
  <c r="L88"/>
  <c r="K88"/>
  <c r="F88"/>
  <c r="D88"/>
  <c r="B88"/>
  <c r="A88"/>
  <c r="X87"/>
  <c r="W87"/>
  <c r="U87"/>
  <c r="T87"/>
  <c r="R87"/>
  <c r="Q87"/>
  <c r="O87"/>
  <c r="N87"/>
  <c r="L87"/>
  <c r="K87"/>
  <c r="F87"/>
  <c r="D87"/>
  <c r="B87"/>
  <c r="A87"/>
  <c r="X86"/>
  <c r="W86"/>
  <c r="U86"/>
  <c r="T86"/>
  <c r="R86"/>
  <c r="Q86"/>
  <c r="O86"/>
  <c r="N86"/>
  <c r="L86"/>
  <c r="K86"/>
  <c r="F86"/>
  <c r="D86"/>
  <c r="B86"/>
  <c r="A86"/>
  <c r="X85"/>
  <c r="W85"/>
  <c r="U85"/>
  <c r="T85"/>
  <c r="R85"/>
  <c r="Q85"/>
  <c r="O85"/>
  <c r="N85"/>
  <c r="L85"/>
  <c r="K85"/>
  <c r="F85"/>
  <c r="D85"/>
  <c r="B85"/>
  <c r="A85"/>
  <c r="X84"/>
  <c r="W84"/>
  <c r="U84"/>
  <c r="T84"/>
  <c r="R84"/>
  <c r="Q84"/>
  <c r="O84"/>
  <c r="N84"/>
  <c r="L84"/>
  <c r="K84"/>
  <c r="F84"/>
  <c r="D84"/>
  <c r="B84"/>
  <c r="A84"/>
  <c r="X83"/>
  <c r="W83"/>
  <c r="U83"/>
  <c r="T83"/>
  <c r="R83"/>
  <c r="Q83"/>
  <c r="O83"/>
  <c r="N83"/>
  <c r="L83"/>
  <c r="K83"/>
  <c r="F83"/>
  <c r="D83"/>
  <c r="B83"/>
  <c r="A83"/>
  <c r="X82"/>
  <c r="W82"/>
  <c r="U82"/>
  <c r="T82"/>
  <c r="R82"/>
  <c r="Q82"/>
  <c r="O82"/>
  <c r="N82"/>
  <c r="L82"/>
  <c r="K82"/>
  <c r="F82"/>
  <c r="D82"/>
  <c r="B82"/>
  <c r="A82"/>
  <c r="X81"/>
  <c r="W81"/>
  <c r="V81"/>
  <c r="U81"/>
  <c r="T81"/>
  <c r="S81"/>
  <c r="R81"/>
  <c r="Q81"/>
  <c r="P81"/>
  <c r="O81"/>
  <c r="N81"/>
  <c r="M81"/>
  <c r="L81"/>
  <c r="K81"/>
  <c r="J81"/>
  <c r="I81"/>
  <c r="H81"/>
  <c r="G81"/>
  <c r="F81"/>
  <c r="E81"/>
  <c r="D81"/>
  <c r="C81"/>
  <c r="A81"/>
  <c r="X80"/>
  <c r="W80"/>
  <c r="U80"/>
  <c r="T80"/>
  <c r="R80"/>
  <c r="Q80"/>
  <c r="O80"/>
  <c r="N80"/>
  <c r="L80"/>
  <c r="K80"/>
  <c r="F80"/>
  <c r="D80"/>
  <c r="B80"/>
  <c r="X79"/>
  <c r="W79"/>
  <c r="U79"/>
  <c r="T79"/>
  <c r="R79"/>
  <c r="Q79"/>
  <c r="O79"/>
  <c r="N79"/>
  <c r="L79"/>
  <c r="K79"/>
  <c r="F79"/>
  <c r="D79"/>
  <c r="B79"/>
  <c r="X78"/>
  <c r="W78"/>
  <c r="U78"/>
  <c r="T78"/>
  <c r="R78"/>
  <c r="Q78"/>
  <c r="O78"/>
  <c r="N78"/>
  <c r="L78"/>
  <c r="K78"/>
  <c r="F78"/>
  <c r="D78"/>
  <c r="B78"/>
  <c r="A78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D77"/>
  <c r="C77"/>
  <c r="A77"/>
  <c r="X76"/>
  <c r="W76"/>
  <c r="U76"/>
  <c r="T76"/>
  <c r="R76"/>
  <c r="Q76"/>
  <c r="O76"/>
  <c r="N76"/>
  <c r="L76"/>
  <c r="K76"/>
  <c r="F76"/>
  <c r="D76"/>
  <c r="B76"/>
  <c r="X75"/>
  <c r="W75"/>
  <c r="T75"/>
  <c r="R75"/>
  <c r="Q75"/>
  <c r="O75"/>
  <c r="N75"/>
  <c r="L75"/>
  <c r="K75"/>
  <c r="F75"/>
  <c r="D75"/>
  <c r="B75"/>
  <c r="X74"/>
  <c r="W74"/>
  <c r="U74"/>
  <c r="T74"/>
  <c r="R74"/>
  <c r="Q74"/>
  <c r="O74"/>
  <c r="N74"/>
  <c r="L74"/>
  <c r="K74"/>
  <c r="F74"/>
  <c r="D74"/>
  <c r="B74"/>
  <c r="X73"/>
  <c r="W73"/>
  <c r="U73"/>
  <c r="T73"/>
  <c r="R73"/>
  <c r="Q73"/>
  <c r="O73"/>
  <c r="N73"/>
  <c r="L73"/>
  <c r="K73"/>
  <c r="F73"/>
  <c r="D73"/>
  <c r="B73"/>
  <c r="X72"/>
  <c r="W72"/>
  <c r="U72"/>
  <c r="T72"/>
  <c r="R72"/>
  <c r="Q72"/>
  <c r="O72"/>
  <c r="N72"/>
  <c r="L72"/>
  <c r="K72"/>
  <c r="F72"/>
  <c r="D72"/>
  <c r="B72"/>
  <c r="X71"/>
  <c r="W71"/>
  <c r="V71"/>
  <c r="U71"/>
  <c r="T71"/>
  <c r="S71"/>
  <c r="R71"/>
  <c r="Q71"/>
  <c r="P71"/>
  <c r="O71"/>
  <c r="N71"/>
  <c r="M71"/>
  <c r="L71"/>
  <c r="K71"/>
  <c r="J71"/>
  <c r="I71"/>
  <c r="H71"/>
  <c r="G71"/>
  <c r="F71"/>
  <c r="E71"/>
  <c r="D71"/>
  <c r="C71"/>
  <c r="A71"/>
  <c r="X70"/>
  <c r="W70"/>
  <c r="U70"/>
  <c r="T70"/>
  <c r="R70"/>
  <c r="Q70"/>
  <c r="O70"/>
  <c r="N70"/>
  <c r="L70"/>
  <c r="K70"/>
  <c r="F70"/>
  <c r="D70"/>
  <c r="B70"/>
  <c r="X69"/>
  <c r="W69"/>
  <c r="U69"/>
  <c r="T69"/>
  <c r="R69"/>
  <c r="Q69"/>
  <c r="O69"/>
  <c r="N69"/>
  <c r="L69"/>
  <c r="K69"/>
  <c r="F69"/>
  <c r="D69"/>
  <c r="B69"/>
  <c r="A69"/>
  <c r="X68"/>
  <c r="W68"/>
  <c r="V68"/>
  <c r="U68"/>
  <c r="T68"/>
  <c r="S68"/>
  <c r="R68"/>
  <c r="Q68"/>
  <c r="P68"/>
  <c r="O68"/>
  <c r="N68"/>
  <c r="M68"/>
  <c r="L68"/>
  <c r="K68"/>
  <c r="J68"/>
  <c r="I68"/>
  <c r="H68"/>
  <c r="G68"/>
  <c r="F68"/>
  <c r="E68"/>
  <c r="D68"/>
  <c r="C68"/>
  <c r="A68"/>
  <c r="X67"/>
  <c r="W67"/>
  <c r="U67"/>
  <c r="T67"/>
  <c r="R67"/>
  <c r="Q67"/>
  <c r="O67"/>
  <c r="N67"/>
  <c r="L67"/>
  <c r="K67"/>
  <c r="F67"/>
  <c r="D67"/>
  <c r="B67"/>
  <c r="X66"/>
  <c r="W66"/>
  <c r="U66"/>
  <c r="T66"/>
  <c r="R66"/>
  <c r="Q66"/>
  <c r="O66"/>
  <c r="N66"/>
  <c r="L66"/>
  <c r="K66"/>
  <c r="F66"/>
  <c r="D66"/>
  <c r="B66"/>
  <c r="X65"/>
  <c r="W65"/>
  <c r="U65"/>
  <c r="T65"/>
  <c r="R65"/>
  <c r="Q65"/>
  <c r="O65"/>
  <c r="N65"/>
  <c r="L65"/>
  <c r="K65"/>
  <c r="F65"/>
  <c r="D65"/>
  <c r="B65"/>
  <c r="X64"/>
  <c r="W64"/>
  <c r="U64"/>
  <c r="T64"/>
  <c r="R64"/>
  <c r="Q64"/>
  <c r="O64"/>
  <c r="N64"/>
  <c r="L64"/>
  <c r="K64"/>
  <c r="F64"/>
  <c r="D64"/>
  <c r="B64"/>
  <c r="X63"/>
  <c r="W63"/>
  <c r="U63"/>
  <c r="T63"/>
  <c r="R63"/>
  <c r="Q63"/>
  <c r="O63"/>
  <c r="N63"/>
  <c r="L63"/>
  <c r="K63"/>
  <c r="F63"/>
  <c r="D63"/>
  <c r="B63"/>
  <c r="X62"/>
  <c r="W62"/>
  <c r="U62"/>
  <c r="T62"/>
  <c r="R62"/>
  <c r="Q62"/>
  <c r="O62"/>
  <c r="N62"/>
  <c r="L62"/>
  <c r="K62"/>
  <c r="F62"/>
  <c r="D62"/>
  <c r="B62"/>
  <c r="X61"/>
  <c r="W61"/>
  <c r="U61"/>
  <c r="T61"/>
  <c r="R61"/>
  <c r="Q61"/>
  <c r="O61"/>
  <c r="N61"/>
  <c r="L61"/>
  <c r="K61"/>
  <c r="F61"/>
  <c r="D61"/>
  <c r="B61"/>
  <c r="X60"/>
  <c r="W60"/>
  <c r="U60"/>
  <c r="T60"/>
  <c r="R60"/>
  <c r="Q60"/>
  <c r="O60"/>
  <c r="N60"/>
  <c r="L60"/>
  <c r="K60"/>
  <c r="F60"/>
  <c r="D60"/>
  <c r="B60"/>
  <c r="X59"/>
  <c r="W59"/>
  <c r="U59"/>
  <c r="T59"/>
  <c r="R59"/>
  <c r="Q59"/>
  <c r="O59"/>
  <c r="N59"/>
  <c r="L59"/>
  <c r="K59"/>
  <c r="F59"/>
  <c r="D59"/>
  <c r="B59"/>
  <c r="X58"/>
  <c r="W58"/>
  <c r="U58"/>
  <c r="T58"/>
  <c r="R58"/>
  <c r="Q58"/>
  <c r="O58"/>
  <c r="N58"/>
  <c r="L58"/>
  <c r="K58"/>
  <c r="F58"/>
  <c r="D58"/>
  <c r="B58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D57"/>
  <c r="C57"/>
  <c r="A57"/>
  <c r="X56"/>
  <c r="W56"/>
  <c r="U56"/>
  <c r="T56"/>
  <c r="R56"/>
  <c r="Q56"/>
  <c r="O56"/>
  <c r="N56"/>
  <c r="L56"/>
  <c r="K56"/>
  <c r="F56"/>
  <c r="D56"/>
  <c r="B56"/>
  <c r="X55"/>
  <c r="W55"/>
  <c r="U55"/>
  <c r="T55"/>
  <c r="R55"/>
  <c r="Q55"/>
  <c r="O55"/>
  <c r="N55"/>
  <c r="L55"/>
  <c r="K55"/>
  <c r="F55"/>
  <c r="D55"/>
  <c r="B55"/>
  <c r="A55"/>
  <c r="X54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D54"/>
  <c r="C54"/>
  <c r="A54"/>
  <c r="X53"/>
  <c r="W53"/>
  <c r="U53"/>
  <c r="T53"/>
  <c r="R53"/>
  <c r="Q53"/>
  <c r="O53"/>
  <c r="N53"/>
  <c r="L53"/>
  <c r="K53"/>
  <c r="F53"/>
  <c r="D53"/>
  <c r="B53"/>
  <c r="X52"/>
  <c r="W52"/>
  <c r="U52"/>
  <c r="T52"/>
  <c r="R52"/>
  <c r="Q52"/>
  <c r="O52"/>
  <c r="N52"/>
  <c r="L52"/>
  <c r="K52"/>
  <c r="F52"/>
  <c r="D52"/>
  <c r="B52"/>
  <c r="X51"/>
  <c r="W51"/>
  <c r="U51"/>
  <c r="T51"/>
  <c r="R51"/>
  <c r="Q51"/>
  <c r="O51"/>
  <c r="N51"/>
  <c r="L51"/>
  <c r="K51"/>
  <c r="F51"/>
  <c r="D51"/>
  <c r="B51"/>
  <c r="X50"/>
  <c r="W50"/>
  <c r="U50"/>
  <c r="T50"/>
  <c r="R50"/>
  <c r="Q50"/>
  <c r="O50"/>
  <c r="N50"/>
  <c r="L50"/>
  <c r="K50"/>
  <c r="F50"/>
  <c r="D50"/>
  <c r="B50"/>
  <c r="X49"/>
  <c r="W49"/>
  <c r="U49"/>
  <c r="T49"/>
  <c r="R49"/>
  <c r="Q49"/>
  <c r="O49"/>
  <c r="N49"/>
  <c r="L49"/>
  <c r="K49"/>
  <c r="F49"/>
  <c r="D49"/>
  <c r="B49"/>
  <c r="A49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D48"/>
  <c r="C48"/>
  <c r="A48"/>
  <c r="X47"/>
  <c r="W47"/>
  <c r="U47"/>
  <c r="T47"/>
  <c r="R47"/>
  <c r="Q47"/>
  <c r="O47"/>
  <c r="N47"/>
  <c r="L47"/>
  <c r="K47"/>
  <c r="F47"/>
  <c r="D47"/>
  <c r="X46"/>
  <c r="W46"/>
  <c r="U46"/>
  <c r="T46"/>
  <c r="R46"/>
  <c r="Q46"/>
  <c r="O46"/>
  <c r="N46"/>
  <c r="L46"/>
  <c r="K46"/>
  <c r="F46"/>
  <c r="D46"/>
  <c r="X45"/>
  <c r="W45"/>
  <c r="U45"/>
  <c r="T45"/>
  <c r="R45"/>
  <c r="Q45"/>
  <c r="O45"/>
  <c r="N45"/>
  <c r="L45"/>
  <c r="K45"/>
  <c r="F45"/>
  <c r="D45"/>
  <c r="X44"/>
  <c r="W44"/>
  <c r="U44"/>
  <c r="T44"/>
  <c r="R44"/>
  <c r="Q44"/>
  <c r="O44"/>
  <c r="N44"/>
  <c r="L44"/>
  <c r="K44"/>
  <c r="F44"/>
  <c r="D44"/>
  <c r="B44"/>
  <c r="X43"/>
  <c r="W43"/>
  <c r="U43"/>
  <c r="T43"/>
  <c r="R43"/>
  <c r="Q43"/>
  <c r="O43"/>
  <c r="N43"/>
  <c r="L43"/>
  <c r="K43"/>
  <c r="F43"/>
  <c r="D43"/>
  <c r="B43"/>
  <c r="X42"/>
  <c r="W42"/>
  <c r="U42"/>
  <c r="T42"/>
  <c r="R42"/>
  <c r="Q42"/>
  <c r="O42"/>
  <c r="N42"/>
  <c r="L42"/>
  <c r="K42"/>
  <c r="F42"/>
  <c r="D42"/>
  <c r="B42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A41"/>
  <c r="X40"/>
  <c r="W40"/>
  <c r="U40"/>
  <c r="T40"/>
  <c r="R40"/>
  <c r="Q40"/>
  <c r="O40"/>
  <c r="N40"/>
  <c r="L40"/>
  <c r="K40"/>
  <c r="F40"/>
  <c r="D40"/>
  <c r="B40"/>
  <c r="X39"/>
  <c r="W39"/>
  <c r="U39"/>
  <c r="T39"/>
  <c r="R39"/>
  <c r="Q39"/>
  <c r="O39"/>
  <c r="N39"/>
  <c r="L39"/>
  <c r="K39"/>
  <c r="F39"/>
  <c r="D39"/>
  <c r="B39"/>
  <c r="A39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A38"/>
  <c r="X37"/>
  <c r="W37"/>
  <c r="U37"/>
  <c r="T37"/>
  <c r="R37"/>
  <c r="Q37"/>
  <c r="O37"/>
  <c r="N37"/>
  <c r="L37"/>
  <c r="K37"/>
  <c r="F37"/>
  <c r="D37"/>
  <c r="B37"/>
  <c r="X36"/>
  <c r="W36"/>
  <c r="U36"/>
  <c r="T36"/>
  <c r="R36"/>
  <c r="Q36"/>
  <c r="O36"/>
  <c r="N36"/>
  <c r="L36"/>
  <c r="K36"/>
  <c r="F36"/>
  <c r="D36"/>
  <c r="B36"/>
  <c r="X35"/>
  <c r="W35"/>
  <c r="U35"/>
  <c r="T35"/>
  <c r="R35"/>
  <c r="Q35"/>
  <c r="O35"/>
  <c r="N35"/>
  <c r="L35"/>
  <c r="K35"/>
  <c r="F35"/>
  <c r="D35"/>
  <c r="B35"/>
  <c r="A35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A34"/>
  <c r="X33"/>
  <c r="W33"/>
  <c r="U33"/>
  <c r="T33"/>
  <c r="R33"/>
  <c r="Q33"/>
  <c r="O33"/>
  <c r="N33"/>
  <c r="L33"/>
  <c r="K33"/>
  <c r="F33"/>
  <c r="D33"/>
  <c r="B33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32"/>
  <c r="X31"/>
  <c r="W31"/>
  <c r="U31"/>
  <c r="T31"/>
  <c r="R31"/>
  <c r="Q31"/>
  <c r="O31"/>
  <c r="N31"/>
  <c r="L31"/>
  <c r="K31"/>
  <c r="F31"/>
  <c r="D31"/>
  <c r="B31"/>
  <c r="X30"/>
  <c r="W30"/>
  <c r="U30"/>
  <c r="T30"/>
  <c r="R30"/>
  <c r="Q30"/>
  <c r="O30"/>
  <c r="N30"/>
  <c r="L30"/>
  <c r="K30"/>
  <c r="F30"/>
  <c r="D30"/>
  <c r="B30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29"/>
  <c r="X28"/>
  <c r="W28"/>
  <c r="U28"/>
  <c r="T28"/>
  <c r="R28"/>
  <c r="Q28"/>
  <c r="O28"/>
  <c r="N28"/>
  <c r="L28"/>
  <c r="K28"/>
  <c r="F28"/>
  <c r="D28"/>
  <c r="B28"/>
  <c r="X27"/>
  <c r="W27"/>
  <c r="U27"/>
  <c r="T27"/>
  <c r="R27"/>
  <c r="Q27"/>
  <c r="O27"/>
  <c r="N27"/>
  <c r="L27"/>
  <c r="K27"/>
  <c r="F27"/>
  <c r="D27"/>
  <c r="B27"/>
  <c r="A27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26"/>
  <c r="X25"/>
  <c r="W25"/>
  <c r="U25"/>
  <c r="T25"/>
  <c r="R25"/>
  <c r="Q25"/>
  <c r="O25"/>
  <c r="N25"/>
  <c r="L25"/>
  <c r="K25"/>
  <c r="F25"/>
  <c r="D25"/>
  <c r="B25"/>
  <c r="X24"/>
  <c r="W24"/>
  <c r="U24"/>
  <c r="T24"/>
  <c r="R24"/>
  <c r="Q24"/>
  <c r="O24"/>
  <c r="N24"/>
  <c r="L24"/>
  <c r="K24"/>
  <c r="F24"/>
  <c r="D24"/>
  <c r="B24"/>
  <c r="X23"/>
  <c r="W23"/>
  <c r="U23"/>
  <c r="T23"/>
  <c r="R23"/>
  <c r="Q23"/>
  <c r="O23"/>
  <c r="N23"/>
  <c r="L23"/>
  <c r="K23"/>
  <c r="F23"/>
  <c r="D23"/>
  <c r="B23"/>
  <c r="X22"/>
  <c r="W22"/>
  <c r="U22"/>
  <c r="T22"/>
  <c r="R22"/>
  <c r="Q22"/>
  <c r="O22"/>
  <c r="N22"/>
  <c r="L22"/>
  <c r="K22"/>
  <c r="F22"/>
  <c r="D22"/>
  <c r="B22"/>
  <c r="X21"/>
  <c r="W21"/>
  <c r="U21"/>
  <c r="T21"/>
  <c r="R21"/>
  <c r="Q21"/>
  <c r="O21"/>
  <c r="N21"/>
  <c r="L21"/>
  <c r="K21"/>
  <c r="F21"/>
  <c r="D21"/>
  <c r="B21"/>
  <c r="A21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20"/>
  <c r="X19"/>
  <c r="W19"/>
  <c r="U19"/>
  <c r="T19"/>
  <c r="R19"/>
  <c r="Q19"/>
  <c r="O19"/>
  <c r="N19"/>
  <c r="L19"/>
  <c r="K19"/>
  <c r="F19"/>
  <c r="D19"/>
  <c r="B19"/>
  <c r="X18"/>
  <c r="W18"/>
  <c r="U18"/>
  <c r="T18"/>
  <c r="R18"/>
  <c r="Q18"/>
  <c r="O18"/>
  <c r="N18"/>
  <c r="L18"/>
  <c r="K18"/>
  <c r="F18"/>
  <c r="D18"/>
  <c r="B18"/>
  <c r="X17"/>
  <c r="W17"/>
  <c r="U17"/>
  <c r="T17"/>
  <c r="R17"/>
  <c r="Q17"/>
  <c r="O17"/>
  <c r="N17"/>
  <c r="L17"/>
  <c r="K17"/>
  <c r="F17"/>
  <c r="D17"/>
  <c r="B17"/>
  <c r="A17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16"/>
  <c r="X15"/>
  <c r="W15"/>
  <c r="U15"/>
  <c r="T15"/>
  <c r="R15"/>
  <c r="Q15"/>
  <c r="O15"/>
  <c r="N15"/>
  <c r="L15"/>
  <c r="K15"/>
  <c r="F15"/>
  <c r="D15"/>
  <c r="B15"/>
  <c r="A15"/>
  <c r="X14"/>
  <c r="W14"/>
  <c r="U14"/>
  <c r="T14"/>
  <c r="R14"/>
  <c r="Q14"/>
  <c r="O14"/>
  <c r="N14"/>
  <c r="L14"/>
  <c r="K14"/>
  <c r="F14"/>
  <c r="D14"/>
  <c r="B14"/>
  <c r="A14"/>
  <c r="X13"/>
  <c r="W13"/>
  <c r="U13"/>
  <c r="T13"/>
  <c r="R13"/>
  <c r="Q13"/>
  <c r="O13"/>
  <c r="N13"/>
  <c r="L13"/>
  <c r="K13"/>
  <c r="F13"/>
  <c r="D13"/>
  <c r="B13"/>
  <c r="A13"/>
  <c r="X12"/>
  <c r="W12"/>
  <c r="U12"/>
  <c r="T12"/>
  <c r="R12"/>
  <c r="Q12"/>
  <c r="O12"/>
  <c r="N12"/>
  <c r="L12"/>
  <c r="K12"/>
  <c r="F12"/>
  <c r="D12"/>
  <c r="B12"/>
  <c r="A12"/>
  <c r="X11"/>
  <c r="W11"/>
  <c r="U11"/>
  <c r="T11"/>
  <c r="R11"/>
  <c r="Q11"/>
  <c r="O11"/>
  <c r="N11"/>
  <c r="L11"/>
  <c r="K11"/>
  <c r="F11"/>
  <c r="D11"/>
  <c r="B11"/>
  <c r="A11"/>
  <c r="X10"/>
  <c r="W10"/>
  <c r="U10"/>
  <c r="T10"/>
  <c r="R10"/>
  <c r="Q10"/>
  <c r="O10"/>
  <c r="N10"/>
  <c r="L10"/>
  <c r="K10"/>
  <c r="F10"/>
  <c r="D10"/>
  <c r="B10"/>
  <c r="A10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9"/>
  <c r="X8"/>
  <c r="W8"/>
  <c r="U8"/>
  <c r="T8"/>
  <c r="R8"/>
  <c r="Q8"/>
  <c r="O8"/>
  <c r="N8"/>
  <c r="L8"/>
  <c r="K8"/>
  <c r="F8"/>
  <c r="D8"/>
  <c r="B8"/>
  <c r="X7"/>
  <c r="W7"/>
  <c r="U7"/>
  <c r="T7"/>
  <c r="R7"/>
  <c r="Q7"/>
  <c r="O7"/>
  <c r="N7"/>
  <c r="L7"/>
  <c r="K7"/>
  <c r="F7"/>
  <c r="D7"/>
  <c r="B7"/>
  <c r="A7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6"/>
  <c r="D4"/>
  <c r="D3"/>
  <c r="BD39" i="2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B39"/>
  <c r="A39"/>
  <c r="BD38"/>
  <c r="BC38"/>
  <c r="BB38"/>
  <c r="BA38"/>
  <c r="AZ38"/>
  <c r="AY38"/>
  <c r="AX38"/>
  <c r="AW38"/>
  <c r="AV38"/>
  <c r="AU38"/>
  <c r="AT38"/>
  <c r="AS38"/>
  <c r="AR38"/>
  <c r="AQ38"/>
  <c r="AP38"/>
  <c r="AO38"/>
  <c r="AN38"/>
  <c r="AM38"/>
  <c r="AL38"/>
  <c r="AK38"/>
  <c r="AJ38"/>
  <c r="AI38"/>
  <c r="AH38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B38"/>
  <c r="BD37"/>
  <c r="BC37"/>
  <c r="BB37"/>
  <c r="BA37"/>
  <c r="AZ37"/>
  <c r="AY37"/>
  <c r="AX37"/>
  <c r="AW37"/>
  <c r="AV37"/>
  <c r="AU37"/>
  <c r="AT37"/>
  <c r="AS37"/>
  <c r="AR37"/>
  <c r="AQ37"/>
  <c r="AP37"/>
  <c r="AO37"/>
  <c r="AN37"/>
  <c r="AM37"/>
  <c r="AL37"/>
  <c r="AK37"/>
  <c r="AJ37"/>
  <c r="AI37"/>
  <c r="AH37"/>
  <c r="AG37"/>
  <c r="AF37"/>
  <c r="AE37"/>
  <c r="AD37"/>
  <c r="AC37"/>
  <c r="AB37"/>
  <c r="AA37"/>
  <c r="Z37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D37"/>
  <c r="C37"/>
  <c r="B37"/>
  <c r="BD36"/>
  <c r="BC36"/>
  <c r="BB36"/>
  <c r="BA36"/>
  <c r="AZ36"/>
  <c r="AY36"/>
  <c r="AX36"/>
  <c r="AW36"/>
  <c r="AV36"/>
  <c r="AU36"/>
  <c r="AT36"/>
  <c r="AS36"/>
  <c r="AR36"/>
  <c r="AQ36"/>
  <c r="AP36"/>
  <c r="AO36"/>
  <c r="AN36"/>
  <c r="AM36"/>
  <c r="AL36"/>
  <c r="AK36"/>
  <c r="AJ36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B36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B35"/>
  <c r="A35"/>
  <c r="BD34"/>
  <c r="BB34"/>
  <c r="BA34"/>
  <c r="AY34"/>
  <c r="AX34"/>
  <c r="AV34"/>
  <c r="AU34"/>
  <c r="AS34"/>
  <c r="AR34"/>
  <c r="AP34"/>
  <c r="AO34"/>
  <c r="AM34"/>
  <c r="AL34"/>
  <c r="AJ34"/>
  <c r="AI34"/>
  <c r="AG34"/>
  <c r="AF34"/>
  <c r="AD34"/>
  <c r="AC34"/>
  <c r="AA34"/>
  <c r="Z34"/>
  <c r="X34"/>
  <c r="W34"/>
  <c r="U34"/>
  <c r="T34"/>
  <c r="R34"/>
  <c r="Q34"/>
  <c r="O34"/>
  <c r="N34"/>
  <c r="L34"/>
  <c r="K34"/>
  <c r="I34"/>
  <c r="BD31"/>
  <c r="BC31"/>
  <c r="BB31"/>
  <c r="BA31"/>
  <c r="AZ31"/>
  <c r="AY31"/>
  <c r="AX31"/>
  <c r="AW31"/>
  <c r="AV31"/>
  <c r="AU31"/>
  <c r="AT31"/>
  <c r="AS31"/>
  <c r="AR31"/>
  <c r="AQ31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31"/>
  <c r="BD30"/>
  <c r="BC30"/>
  <c r="BB30"/>
  <c r="BA30"/>
  <c r="AZ30"/>
  <c r="AY30"/>
  <c r="AX30"/>
  <c r="AW30"/>
  <c r="AV30"/>
  <c r="AU30"/>
  <c r="AT30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30"/>
  <c r="BD29"/>
  <c r="BC29"/>
  <c r="BB29"/>
  <c r="BA29"/>
  <c r="AZ29"/>
  <c r="AY29"/>
  <c r="AX29"/>
  <c r="AW29"/>
  <c r="AV29"/>
  <c r="AU29"/>
  <c r="AT29"/>
  <c r="AS29"/>
  <c r="AR29"/>
  <c r="AQ29"/>
  <c r="AP29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29"/>
  <c r="BD28"/>
  <c r="BC28"/>
  <c r="BB28"/>
  <c r="BA28"/>
  <c r="AZ28"/>
  <c r="AY28"/>
  <c r="AX28"/>
  <c r="AW28"/>
  <c r="AV28"/>
  <c r="AU28"/>
  <c r="AT28"/>
  <c r="AS28"/>
  <c r="AR28"/>
  <c r="AQ28"/>
  <c r="AP28"/>
  <c r="AO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28"/>
  <c r="BD27"/>
  <c r="BC27"/>
  <c r="BB27"/>
  <c r="BA27"/>
  <c r="AZ27"/>
  <c r="AY27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27"/>
  <c r="BD26"/>
  <c r="BC26"/>
  <c r="BB26"/>
  <c r="BA26"/>
  <c r="AZ26"/>
  <c r="AY26"/>
  <c r="AX26"/>
  <c r="AW26"/>
  <c r="AV26"/>
  <c r="AU26"/>
  <c r="AT26"/>
  <c r="AS26"/>
  <c r="AR26"/>
  <c r="AQ26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26"/>
  <c r="BD25"/>
  <c r="BC25"/>
  <c r="BB25"/>
  <c r="BA25"/>
  <c r="AZ25"/>
  <c r="AY25"/>
  <c r="AX25"/>
  <c r="AW25"/>
  <c r="AV25"/>
  <c r="AU25"/>
  <c r="AT25"/>
  <c r="AS25"/>
  <c r="AR25"/>
  <c r="AQ25"/>
  <c r="AP25"/>
  <c r="AO25"/>
  <c r="AN25"/>
  <c r="AM25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25"/>
  <c r="BD24"/>
  <c r="BC24"/>
  <c r="BB24"/>
  <c r="BA24"/>
  <c r="AZ24"/>
  <c r="AY24"/>
  <c r="AX24"/>
  <c r="AW24"/>
  <c r="AV24"/>
  <c r="AU24"/>
  <c r="AT24"/>
  <c r="AS24"/>
  <c r="AR24"/>
  <c r="AQ24"/>
  <c r="AP24"/>
  <c r="AO24"/>
  <c r="AN24"/>
  <c r="AM24"/>
  <c r="AL24"/>
  <c r="AK24"/>
  <c r="AJ24"/>
  <c r="AI24"/>
  <c r="AH24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24"/>
  <c r="BD23"/>
  <c r="BC23"/>
  <c r="BB23"/>
  <c r="BA23"/>
  <c r="AZ23"/>
  <c r="AY23"/>
  <c r="AX23"/>
  <c r="AW23"/>
  <c r="AV23"/>
  <c r="AU23"/>
  <c r="AT23"/>
  <c r="AS23"/>
  <c r="AR23"/>
  <c r="AQ23"/>
  <c r="AP23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23"/>
  <c r="BD22"/>
  <c r="BC22"/>
  <c r="BB22"/>
  <c r="BA22"/>
  <c r="AZ22"/>
  <c r="AY22"/>
  <c r="AX22"/>
  <c r="AW22"/>
  <c r="AV22"/>
  <c r="AU22"/>
  <c r="AT22"/>
  <c r="AS22"/>
  <c r="AR22"/>
  <c r="AQ22"/>
  <c r="AP22"/>
  <c r="AO22"/>
  <c r="AN22"/>
  <c r="AM22"/>
  <c r="AL22"/>
  <c r="AK22"/>
  <c r="AJ22"/>
  <c r="AI22"/>
  <c r="AH22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22"/>
  <c r="BD21"/>
  <c r="BC21"/>
  <c r="BB21"/>
  <c r="BA21"/>
  <c r="AZ21"/>
  <c r="AY21"/>
  <c r="AX21"/>
  <c r="AW21"/>
  <c r="AV21"/>
  <c r="AU21"/>
  <c r="AT21"/>
  <c r="AS21"/>
  <c r="AR21"/>
  <c r="AQ21"/>
  <c r="AP21"/>
  <c r="AO21"/>
  <c r="AN21"/>
  <c r="AM21"/>
  <c r="AL21"/>
  <c r="AK21"/>
  <c r="AJ21"/>
  <c r="AI21"/>
  <c r="AH21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21"/>
  <c r="BD20"/>
  <c r="BC20"/>
  <c r="BB20"/>
  <c r="BA20"/>
  <c r="AZ20"/>
  <c r="AY20"/>
  <c r="AX20"/>
  <c r="AW20"/>
  <c r="AV20"/>
  <c r="AU20"/>
  <c r="AT20"/>
  <c r="AS20"/>
  <c r="AR20"/>
  <c r="AQ20"/>
  <c r="AP20"/>
  <c r="AO20"/>
  <c r="AN20"/>
  <c r="AM20"/>
  <c r="AL20"/>
  <c r="AK20"/>
  <c r="AJ20"/>
  <c r="AI20"/>
  <c r="AH20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20"/>
  <c r="BD19"/>
  <c r="BC19"/>
  <c r="BB19"/>
  <c r="BA19"/>
  <c r="AZ19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19"/>
  <c r="BD18"/>
  <c r="BC18"/>
  <c r="BB18"/>
  <c r="BA18"/>
  <c r="AZ18"/>
  <c r="AY18"/>
  <c r="AX18"/>
  <c r="AW18"/>
  <c r="AV18"/>
  <c r="AU18"/>
  <c r="AT18"/>
  <c r="AS18"/>
  <c r="AR18"/>
  <c r="AQ18"/>
  <c r="AP18"/>
  <c r="AO18"/>
  <c r="AN18"/>
  <c r="AM18"/>
  <c r="AL18"/>
  <c r="AK18"/>
  <c r="AJ18"/>
  <c r="AI18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18"/>
  <c r="BD17"/>
  <c r="BC17"/>
  <c r="BB17"/>
  <c r="BA17"/>
  <c r="AZ17"/>
  <c r="AY17"/>
  <c r="AX17"/>
  <c r="AW17"/>
  <c r="AV17"/>
  <c r="AU17"/>
  <c r="AT17"/>
  <c r="AS17"/>
  <c r="AR17"/>
  <c r="AQ17"/>
  <c r="AP17"/>
  <c r="AO17"/>
  <c r="AN17"/>
  <c r="AM17"/>
  <c r="AL17"/>
  <c r="AK17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17"/>
  <c r="BD16"/>
  <c r="BC16"/>
  <c r="BB16"/>
  <c r="BA16"/>
  <c r="AZ16"/>
  <c r="AY16"/>
  <c r="AX16"/>
  <c r="AW16"/>
  <c r="AV16"/>
  <c r="AU16"/>
  <c r="AT16"/>
  <c r="AS16"/>
  <c r="AR16"/>
  <c r="AQ16"/>
  <c r="AP16"/>
  <c r="AO16"/>
  <c r="AN16"/>
  <c r="AM16"/>
  <c r="AL16"/>
  <c r="AK16"/>
  <c r="AJ16"/>
  <c r="AI16"/>
  <c r="AH16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16"/>
  <c r="BD15"/>
  <c r="BC15"/>
  <c r="BB15"/>
  <c r="BA15"/>
  <c r="AZ15"/>
  <c r="AY15"/>
  <c r="AX15"/>
  <c r="AW15"/>
  <c r="AV15"/>
  <c r="AU15"/>
  <c r="AT15"/>
  <c r="AS15"/>
  <c r="AR15"/>
  <c r="AQ15"/>
  <c r="AP15"/>
  <c r="AO15"/>
  <c r="AN15"/>
  <c r="AM15"/>
  <c r="AL15"/>
  <c r="AK15"/>
  <c r="AJ15"/>
  <c r="AI15"/>
  <c r="AH15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15"/>
  <c r="BD14"/>
  <c r="BC14"/>
  <c r="BB14"/>
  <c r="BA14"/>
  <c r="AZ14"/>
  <c r="AY14"/>
  <c r="AX14"/>
  <c r="AW14"/>
  <c r="AV14"/>
  <c r="AU14"/>
  <c r="AT14"/>
  <c r="AS14"/>
  <c r="AR14"/>
  <c r="AQ14"/>
  <c r="AP14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14"/>
  <c r="BD13"/>
  <c r="BC13"/>
  <c r="BB13"/>
  <c r="BA13"/>
  <c r="AZ13"/>
  <c r="AY13"/>
  <c r="AX13"/>
  <c r="AW13"/>
  <c r="AV13"/>
  <c r="AU13"/>
  <c r="AT13"/>
  <c r="AS13"/>
  <c r="AR13"/>
  <c r="AQ13"/>
  <c r="AP13"/>
  <c r="AO13"/>
  <c r="AN13"/>
  <c r="AM13"/>
  <c r="AL13"/>
  <c r="AK13"/>
  <c r="AJ13"/>
  <c r="AI13"/>
  <c r="AH13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13"/>
  <c r="BD12"/>
  <c r="BC12"/>
  <c r="BB12"/>
  <c r="BA12"/>
  <c r="AZ12"/>
  <c r="AY12"/>
  <c r="AX12"/>
  <c r="AW12"/>
  <c r="AV12"/>
  <c r="AU12"/>
  <c r="AT12"/>
  <c r="AS12"/>
  <c r="AR12"/>
  <c r="AQ12"/>
  <c r="AP12"/>
  <c r="AO12"/>
  <c r="AN12"/>
  <c r="AM12"/>
  <c r="AL12"/>
  <c r="AK12"/>
  <c r="AJ12"/>
  <c r="AI12"/>
  <c r="AH12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12"/>
  <c r="BD11"/>
  <c r="BC11"/>
  <c r="BB11"/>
  <c r="BA11"/>
  <c r="AZ11"/>
  <c r="AY11"/>
  <c r="AX11"/>
  <c r="AW11"/>
  <c r="AV11"/>
  <c r="AU11"/>
  <c r="AT11"/>
  <c r="AS11"/>
  <c r="AR11"/>
  <c r="AQ11"/>
  <c r="AP11"/>
  <c r="AO11"/>
  <c r="AN11"/>
  <c r="AM11"/>
  <c r="AL11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11"/>
  <c r="BD10"/>
  <c r="BC10"/>
  <c r="BB10"/>
  <c r="BA10"/>
  <c r="AZ10"/>
  <c r="AY10"/>
  <c r="AX10"/>
  <c r="AW10"/>
  <c r="AV10"/>
  <c r="AU10"/>
  <c r="AT10"/>
  <c r="AS10"/>
  <c r="AR10"/>
  <c r="AQ10"/>
  <c r="AP10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10"/>
  <c r="BD9"/>
  <c r="BC9"/>
  <c r="BB9"/>
  <c r="BA9"/>
  <c r="AZ9"/>
  <c r="AY9"/>
  <c r="AX9"/>
  <c r="AW9"/>
  <c r="AV9"/>
  <c r="AU9"/>
  <c r="AT9"/>
  <c r="AS9"/>
  <c r="AR9"/>
  <c r="AQ9"/>
  <c r="AP9"/>
  <c r="AO9"/>
  <c r="AN9"/>
  <c r="AM9"/>
  <c r="AL9"/>
  <c r="AK9"/>
  <c r="AJ9"/>
  <c r="AI9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9"/>
  <c r="BD8"/>
  <c r="BC8"/>
  <c r="BB8"/>
  <c r="BA8"/>
  <c r="AZ8"/>
  <c r="AY8"/>
  <c r="AX8"/>
  <c r="AW8"/>
  <c r="AV8"/>
  <c r="AU8"/>
  <c r="AT8"/>
  <c r="AS8"/>
  <c r="AR8"/>
  <c r="AQ8"/>
  <c r="AP8"/>
  <c r="AO8"/>
  <c r="AN8"/>
  <c r="AM8"/>
  <c r="AL8"/>
  <c r="AK8"/>
  <c r="AJ8"/>
  <c r="AI8"/>
  <c r="AH8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8"/>
  <c r="BD7"/>
  <c r="BC7"/>
  <c r="BB7"/>
  <c r="BA7"/>
  <c r="AZ7"/>
  <c r="AY7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7"/>
  <c r="BD6"/>
  <c r="BC6"/>
  <c r="BB6"/>
  <c r="BA6"/>
  <c r="AZ6"/>
  <c r="AY6"/>
  <c r="AX6"/>
  <c r="AW6"/>
  <c r="AV6"/>
  <c r="AU6"/>
  <c r="AT6"/>
  <c r="AS6"/>
  <c r="AR6"/>
  <c r="AQ6"/>
  <c r="AP6"/>
  <c r="AO6"/>
  <c r="AN6"/>
  <c r="AM6"/>
  <c r="AL6"/>
  <c r="AK6"/>
  <c r="AJ6"/>
  <c r="AI6"/>
  <c r="AH6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6"/>
  <c r="BD5"/>
  <c r="BC5"/>
  <c r="BB5"/>
  <c r="BA5"/>
  <c r="AZ5"/>
  <c r="AY5"/>
  <c r="AX5"/>
  <c r="AW5"/>
  <c r="AV5"/>
  <c r="AU5"/>
  <c r="AT5"/>
  <c r="AS5"/>
  <c r="AR5"/>
  <c r="AQ5"/>
  <c r="AP5"/>
  <c r="AO5"/>
  <c r="AN5"/>
  <c r="AM5"/>
  <c r="AL5"/>
  <c r="AK5"/>
  <c r="AJ5"/>
  <c r="AI5"/>
  <c r="AH5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5"/>
  <c r="BD4"/>
  <c r="BC4"/>
  <c r="BB4"/>
  <c r="BA4"/>
  <c r="AZ4"/>
  <c r="AY4"/>
  <c r="AX4"/>
  <c r="AW4"/>
  <c r="AV4"/>
  <c r="AU4"/>
  <c r="AT4"/>
  <c r="AS4"/>
  <c r="AR4"/>
  <c r="AQ4"/>
  <c r="AP4"/>
  <c r="AO4"/>
  <c r="AN4"/>
  <c r="AM4"/>
  <c r="AL4"/>
  <c r="AK4"/>
  <c r="AJ4"/>
  <c r="AI4"/>
  <c r="AH4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4"/>
  <c r="BD3"/>
  <c r="BB3"/>
  <c r="BA3"/>
  <c r="AY3"/>
  <c r="AX3"/>
  <c r="AV3"/>
  <c r="AU3"/>
  <c r="AS3"/>
  <c r="AR3"/>
  <c r="AP3"/>
  <c r="AO3"/>
  <c r="AM3"/>
  <c r="AL3"/>
  <c r="AJ3"/>
  <c r="AI3"/>
  <c r="AG3"/>
  <c r="AF3"/>
  <c r="AD3"/>
  <c r="AC3"/>
  <c r="AA3"/>
  <c r="Z3"/>
  <c r="X3"/>
  <c r="W3"/>
  <c r="U3"/>
  <c r="T3"/>
  <c r="R3"/>
  <c r="Q3"/>
  <c r="O3"/>
  <c r="N3"/>
  <c r="L3"/>
  <c r="K3"/>
  <c r="I3"/>
</calcChain>
</file>

<file path=xl/sharedStrings.xml><?xml version="1.0" encoding="utf-8"?>
<sst xmlns="http://schemas.openxmlformats.org/spreadsheetml/2006/main" count="171" uniqueCount="106">
  <si>
    <t>TOTAL CIRCO 1</t>
    <phoneticPr fontId="5" type="noConversion"/>
  </si>
  <si>
    <t>Inscrits</t>
  </si>
  <si>
    <t>Abstentions</t>
  </si>
  <si>
    <t>Votants</t>
  </si>
  <si>
    <t>Exprimés</t>
  </si>
  <si>
    <t>Voix</t>
  </si>
  <si>
    <t>% Voix/Exp</t>
  </si>
  <si>
    <t>Faaite</t>
    <phoneticPr fontId="5" type="noConversion"/>
  </si>
  <si>
    <t>Apataki</t>
    <phoneticPr fontId="5" type="noConversion"/>
  </si>
  <si>
    <t>Kaukura</t>
    <phoneticPr fontId="5" type="noConversion"/>
  </si>
  <si>
    <t>Kaueki</t>
    <phoneticPr fontId="5" type="noConversion"/>
  </si>
  <si>
    <t>Aratika</t>
    <phoneticPr fontId="5" type="noConversion"/>
  </si>
  <si>
    <t>Raraka</t>
    <phoneticPr fontId="5" type="noConversion"/>
  </si>
  <si>
    <t>Niau</t>
    <phoneticPr fontId="5" type="noConversion"/>
  </si>
  <si>
    <t>Fakahina</t>
    <phoneticPr fontId="5" type="noConversion"/>
  </si>
  <si>
    <t>Omoa</t>
    <phoneticPr fontId="5" type="noConversion"/>
  </si>
  <si>
    <t>Hanavave</t>
    <phoneticPr fontId="5" type="noConversion"/>
  </si>
  <si>
    <t>Rikitea</t>
    <phoneticPr fontId="5" type="noConversion"/>
  </si>
  <si>
    <t>Amanu</t>
    <phoneticPr fontId="5" type="noConversion"/>
  </si>
  <si>
    <t>Hereheretue</t>
    <phoneticPr fontId="5" type="noConversion"/>
  </si>
  <si>
    <t>Marokau</t>
    <phoneticPr fontId="5" type="noConversion"/>
  </si>
  <si>
    <t>Atuona</t>
    <phoneticPr fontId="5" type="noConversion"/>
  </si>
  <si>
    <t>Hanaiapa</t>
    <phoneticPr fontId="5" type="noConversion"/>
  </si>
  <si>
    <t>Puamau</t>
    <phoneticPr fontId="5" type="noConversion"/>
  </si>
  <si>
    <t>Katiu</t>
    <phoneticPr fontId="5" type="noConversion"/>
  </si>
  <si>
    <t>Taenga</t>
    <phoneticPr fontId="5" type="noConversion"/>
  </si>
  <si>
    <t>Takume</t>
    <phoneticPr fontId="5" type="noConversion"/>
  </si>
  <si>
    <t>Raroia</t>
    <phoneticPr fontId="5" type="noConversion"/>
  </si>
  <si>
    <t>Ahe</t>
    <phoneticPr fontId="5" type="noConversion"/>
  </si>
  <si>
    <t>Afareaitu</t>
    <phoneticPr fontId="5" type="noConversion"/>
  </si>
  <si>
    <t>Afareaitu</t>
    <phoneticPr fontId="5" type="noConversion"/>
  </si>
  <si>
    <t>Paopao</t>
    <phoneticPr fontId="5" type="noConversion"/>
  </si>
  <si>
    <t>Papetoai</t>
    <phoneticPr fontId="5" type="noConversion"/>
  </si>
  <si>
    <t>Maiao</t>
    <phoneticPr fontId="5" type="noConversion"/>
  </si>
  <si>
    <t>Tepoto</t>
    <phoneticPr fontId="5" type="noConversion"/>
  </si>
  <si>
    <t>Taiohae</t>
    <phoneticPr fontId="5" type="noConversion"/>
  </si>
  <si>
    <t>Taipivai</t>
    <phoneticPr fontId="5" type="noConversion"/>
  </si>
  <si>
    <t>Heure 22:21</t>
    <phoneticPr fontId="5" type="noConversion"/>
  </si>
  <si>
    <t>Hatiheu</t>
    <phoneticPr fontId="5" type="noConversion"/>
  </si>
  <si>
    <t>LEGISLATIVES PARTIELLES 2014</t>
  </si>
  <si>
    <t>Résultats provisoires pour la 1ère circonscription législative</t>
  </si>
  <si>
    <t>Sous-total C1 - IDV</t>
    <phoneticPr fontId="4" type="noConversion"/>
  </si>
  <si>
    <t>Sous-total C1 - TG</t>
    <phoneticPr fontId="4" type="noConversion"/>
  </si>
  <si>
    <t>Sous-total C1 - Marquises</t>
    <phoneticPr fontId="4" type="noConversion"/>
  </si>
  <si>
    <t>Résultats prvisoires pour la 1ère circonscription législative</t>
  </si>
  <si>
    <t>Debora KIMITETE</t>
  </si>
  <si>
    <t>Tauhiti NENA</t>
  </si>
  <si>
    <t>Maina SAGE</t>
  </si>
  <si>
    <t>Tati SALMON</t>
  </si>
  <si>
    <t>Gustave HEITAA</t>
  </si>
  <si>
    <t>Sous-total C1 - TG</t>
    <phoneticPr fontId="4" type="noConversion"/>
  </si>
  <si>
    <t>Sous-total C1 - Marquises</t>
    <phoneticPr fontId="4" type="noConversion"/>
  </si>
  <si>
    <t>Teavaro</t>
  </si>
  <si>
    <t>Paopao</t>
  </si>
  <si>
    <t>Papetoai</t>
  </si>
  <si>
    <t>Haapiti</t>
  </si>
  <si>
    <t>Pirae</t>
  </si>
  <si>
    <t>Hanapaaoa</t>
  </si>
  <si>
    <t>Taaoa</t>
  </si>
  <si>
    <t>Nahoe</t>
  </si>
  <si>
    <t>Haakuti</t>
  </si>
  <si>
    <t>Hakamaii</t>
  </si>
  <si>
    <t>Hakatao</t>
  </si>
  <si>
    <t>Hohoi</t>
  </si>
  <si>
    <t>TOTAL CIRCO 1</t>
  </si>
  <si>
    <t>%             Voix         Ins</t>
  </si>
  <si>
    <t>%         Voix             Exp</t>
  </si>
  <si>
    <t>Sous-total C1 - Marquises</t>
  </si>
  <si>
    <t>LEGISLATIVES PARTIELLES 2014 - Circo 1</t>
  </si>
  <si>
    <t>Blancs</t>
  </si>
  <si>
    <t xml:space="preserve"> Nuls</t>
  </si>
  <si>
    <t>Nuls</t>
  </si>
  <si>
    <t>% Voix             Ins</t>
  </si>
  <si>
    <t>% Voix          Ins</t>
  </si>
  <si>
    <t>% Voix         Ins</t>
  </si>
  <si>
    <t>% Voix      Ins</t>
  </si>
  <si>
    <t>% Voix     Ins</t>
  </si>
  <si>
    <t>% Voix     Exp</t>
  </si>
  <si>
    <t>% Voix    Exp</t>
  </si>
  <si>
    <t>Communes</t>
  </si>
  <si>
    <t>Bureaux de vote</t>
  </si>
  <si>
    <t>Bureaux de vote saisis</t>
  </si>
  <si>
    <t>Bureaux de vote restant à saisir</t>
  </si>
  <si>
    <t>Abstentions</t>
    <phoneticPr fontId="5" type="noConversion"/>
  </si>
  <si>
    <t>Aakapa</t>
    <phoneticPr fontId="5" type="noConversion"/>
  </si>
  <si>
    <t>Vahitahi</t>
    <phoneticPr fontId="5" type="noConversion"/>
  </si>
  <si>
    <t>Vairaatea</t>
    <phoneticPr fontId="5" type="noConversion"/>
  </si>
  <si>
    <t>Tiputa</t>
    <phoneticPr fontId="5" type="noConversion"/>
  </si>
  <si>
    <t>Avatoru</t>
    <phoneticPr fontId="5" type="noConversion"/>
  </si>
  <si>
    <t>Makatea</t>
    <phoneticPr fontId="5" type="noConversion"/>
  </si>
  <si>
    <t>Mataiva</t>
    <phoneticPr fontId="5" type="noConversion"/>
  </si>
  <si>
    <t>Tikehau</t>
    <phoneticPr fontId="5" type="noConversion"/>
  </si>
  <si>
    <t>Pukarua</t>
    <phoneticPr fontId="5" type="noConversion"/>
  </si>
  <si>
    <t>Vaitahu</t>
    <phoneticPr fontId="5" type="noConversion"/>
  </si>
  <si>
    <t>Motopu</t>
    <phoneticPr fontId="5" type="noConversion"/>
  </si>
  <si>
    <t>Hanatetena</t>
    <phoneticPr fontId="5" type="noConversion"/>
  </si>
  <si>
    <t>Hapatoni</t>
    <phoneticPr fontId="5" type="noConversion"/>
  </si>
  <si>
    <t>Takapoto</t>
    <phoneticPr fontId="5" type="noConversion"/>
  </si>
  <si>
    <t>Tematangi</t>
    <phoneticPr fontId="5" type="noConversion"/>
  </si>
  <si>
    <t>Hane</t>
    <phoneticPr fontId="5" type="noConversion"/>
  </si>
  <si>
    <t>Vaipaee</t>
    <phoneticPr fontId="5" type="noConversion"/>
  </si>
  <si>
    <t>Hakahau</t>
    <phoneticPr fontId="5" type="noConversion"/>
  </si>
  <si>
    <t>Hakahetau</t>
    <phoneticPr fontId="5" type="noConversion"/>
  </si>
  <si>
    <t>TOTAL</t>
  </si>
  <si>
    <t>Nbr bureau de vote</t>
  </si>
  <si>
    <t>% Particip.</t>
  </si>
</sst>
</file>

<file path=xl/styles.xml><?xml version="1.0" encoding="utf-8"?>
<styleSheet xmlns="http://schemas.openxmlformats.org/spreadsheetml/2006/main">
  <numFmts count="1">
    <numFmt numFmtId="164" formatCode="d\ mmmm\ yyyy"/>
  </numFmts>
  <fonts count="11">
    <font>
      <sz val="10"/>
      <name val="Verdana"/>
    </font>
    <font>
      <sz val="11"/>
      <color theme="1"/>
      <name val="Calibri"/>
      <family val="2"/>
      <scheme val="minor"/>
    </font>
    <font>
      <b/>
      <sz val="10"/>
      <name val="Verdana"/>
    </font>
    <font>
      <sz val="10"/>
      <name val="Verdana"/>
    </font>
    <font>
      <i/>
      <sz val="9"/>
      <name val="Verdana"/>
    </font>
    <font>
      <sz val="8"/>
      <name val="Verdana"/>
    </font>
    <font>
      <b/>
      <sz val="16"/>
      <name val="Verdana"/>
    </font>
    <font>
      <b/>
      <sz val="9"/>
      <name val="Verdana"/>
      <family val="2"/>
    </font>
    <font>
      <b/>
      <sz val="10"/>
      <name val="Verdana"/>
    </font>
    <font>
      <b/>
      <sz val="11"/>
      <color theme="1"/>
      <name val="Calibri"/>
      <family val="2"/>
      <scheme val="minor"/>
    </font>
    <font>
      <sz val="10"/>
      <name val="Verdana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72">
    <xf numFmtId="0" fontId="0" fillId="0" borderId="0" xfId="0"/>
    <xf numFmtId="0" fontId="4" fillId="0" borderId="0" xfId="0" applyFont="1" applyAlignment="1">
      <alignment horizontal="left"/>
    </xf>
    <xf numFmtId="0" fontId="6" fillId="0" borderId="0" xfId="0" applyFont="1"/>
    <xf numFmtId="22" fontId="5" fillId="0" borderId="0" xfId="0" applyNumberFormat="1" applyFont="1"/>
    <xf numFmtId="164" fontId="4" fillId="0" borderId="0" xfId="0" applyNumberFormat="1" applyFont="1" applyAlignment="1">
      <alignment horizontal="left"/>
    </xf>
    <xf numFmtId="0" fontId="0" fillId="0" borderId="3" xfId="0" applyBorder="1"/>
    <xf numFmtId="0" fontId="0" fillId="2" borderId="1" xfId="0" applyFill="1" applyBorder="1"/>
    <xf numFmtId="0" fontId="0" fillId="2" borderId="2" xfId="0" applyFill="1" applyBorder="1"/>
    <xf numFmtId="10" fontId="0" fillId="2" borderId="2" xfId="0" applyNumberFormat="1" applyFill="1" applyBorder="1"/>
    <xf numFmtId="10" fontId="0" fillId="2" borderId="7" xfId="0" applyNumberFormat="1" applyFill="1" applyBorder="1"/>
    <xf numFmtId="10" fontId="0" fillId="2" borderId="0" xfId="0" applyNumberFormat="1" applyFill="1" applyBorder="1"/>
    <xf numFmtId="0" fontId="0" fillId="0" borderId="8" xfId="0" applyBorder="1"/>
    <xf numFmtId="0" fontId="0" fillId="0" borderId="0" xfId="0" applyBorder="1"/>
    <xf numFmtId="0" fontId="0" fillId="0" borderId="7" xfId="0" applyBorder="1"/>
    <xf numFmtId="0" fontId="0" fillId="2" borderId="8" xfId="0" applyFill="1" applyBorder="1"/>
    <xf numFmtId="0" fontId="0" fillId="2" borderId="0" xfId="0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3" borderId="0" xfId="0" applyFill="1"/>
    <xf numFmtId="0" fontId="0" fillId="3" borderId="3" xfId="0" applyFill="1" applyBorder="1"/>
    <xf numFmtId="0" fontId="0" fillId="3" borderId="9" xfId="0" applyFill="1" applyBorder="1"/>
    <xf numFmtId="0" fontId="0" fillId="3" borderId="10" xfId="0" applyFill="1" applyBorder="1"/>
    <xf numFmtId="10" fontId="0" fillId="3" borderId="10" xfId="0" applyNumberFormat="1" applyFill="1" applyBorder="1"/>
    <xf numFmtId="0" fontId="3" fillId="3" borderId="9" xfId="0" applyFont="1" applyFill="1" applyBorder="1"/>
    <xf numFmtId="10" fontId="3" fillId="3" borderId="10" xfId="0" applyNumberFormat="1" applyFont="1" applyFill="1" applyBorder="1"/>
    <xf numFmtId="10" fontId="0" fillId="3" borderId="11" xfId="0" applyNumberFormat="1" applyFill="1" applyBorder="1"/>
    <xf numFmtId="1" fontId="0" fillId="0" borderId="0" xfId="0" applyNumberFormat="1"/>
    <xf numFmtId="10" fontId="0" fillId="0" borderId="0" xfId="0" applyNumberFormat="1" applyBorder="1"/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7" xfId="0" applyNumberFormat="1" applyBorder="1"/>
    <xf numFmtId="10" fontId="0" fillId="0" borderId="5" xfId="0" applyNumberFormat="1" applyBorder="1"/>
    <xf numFmtId="10" fontId="0" fillId="0" borderId="6" xfId="0" applyNumberFormat="1" applyBorder="1"/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10" fontId="2" fillId="4" borderId="0" xfId="0" applyNumberFormat="1" applyFont="1" applyFill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10" fontId="2" fillId="4" borderId="0" xfId="0" applyNumberFormat="1" applyFont="1" applyFill="1" applyBorder="1" applyAlignment="1">
      <alignment horizontal="center" vertical="center"/>
    </xf>
    <xf numFmtId="10" fontId="2" fillId="4" borderId="7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3" borderId="4" xfId="0" applyFill="1" applyBorder="1"/>
    <xf numFmtId="10" fontId="0" fillId="3" borderId="5" xfId="0" applyNumberFormat="1" applyFill="1" applyBorder="1"/>
    <xf numFmtId="10" fontId="0" fillId="3" borderId="6" xfId="0" applyNumberFormat="1" applyFill="1" applyBorder="1"/>
    <xf numFmtId="0" fontId="7" fillId="0" borderId="0" xfId="0" applyFont="1" applyAlignment="1">
      <alignment horizontal="left"/>
    </xf>
    <xf numFmtId="164" fontId="7" fillId="0" borderId="0" xfId="0" applyNumberFormat="1" applyFont="1" applyAlignment="1">
      <alignment horizontal="left"/>
    </xf>
    <xf numFmtId="1" fontId="0" fillId="0" borderId="0" xfId="0" applyNumberFormat="1" applyFill="1"/>
    <xf numFmtId="1" fontId="0" fillId="0" borderId="0" xfId="0" applyNumberFormat="1" applyBorder="1"/>
    <xf numFmtId="0" fontId="2" fillId="4" borderId="0" xfId="0" applyFont="1" applyFill="1" applyAlignment="1">
      <alignment horizontal="right" vertical="center" wrapText="1"/>
    </xf>
    <xf numFmtId="0" fontId="2" fillId="4" borderId="0" xfId="0" applyFont="1" applyFill="1" applyAlignment="1">
      <alignment horizontal="right" vertical="center"/>
    </xf>
    <xf numFmtId="2" fontId="2" fillId="4" borderId="0" xfId="0" applyNumberFormat="1" applyFont="1" applyFill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2" fontId="2" fillId="4" borderId="2" xfId="0" applyNumberFormat="1" applyFont="1" applyFill="1" applyBorder="1" applyAlignment="1">
      <alignment horizontal="right" vertical="center"/>
    </xf>
    <xf numFmtId="2" fontId="2" fillId="4" borderId="3" xfId="0" applyNumberFormat="1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right" vertical="center"/>
    </xf>
    <xf numFmtId="0" fontId="2" fillId="4" borderId="8" xfId="0" applyFont="1" applyFill="1" applyBorder="1" applyAlignment="1">
      <alignment horizontal="right" vertical="center"/>
    </xf>
    <xf numFmtId="2" fontId="2" fillId="4" borderId="0" xfId="0" applyNumberFormat="1" applyFont="1" applyFill="1" applyBorder="1" applyAlignment="1">
      <alignment horizontal="right" vertical="center"/>
    </xf>
    <xf numFmtId="2" fontId="2" fillId="4" borderId="7" xfId="0" applyNumberFormat="1" applyFont="1" applyFill="1" applyBorder="1" applyAlignment="1">
      <alignment horizontal="right" vertical="center"/>
    </xf>
    <xf numFmtId="0" fontId="2" fillId="4" borderId="0" xfId="0" applyFont="1" applyFill="1" applyBorder="1" applyAlignment="1">
      <alignment horizontal="right" vertical="center"/>
    </xf>
    <xf numFmtId="0" fontId="2" fillId="4" borderId="4" xfId="0" applyFont="1" applyFill="1" applyBorder="1" applyAlignment="1">
      <alignment horizontal="right" vertical="center"/>
    </xf>
    <xf numFmtId="2" fontId="2" fillId="4" borderId="5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0" fontId="2" fillId="4" borderId="5" xfId="0" applyFont="1" applyFill="1" applyBorder="1" applyAlignment="1">
      <alignment horizontal="right" vertical="center"/>
    </xf>
    <xf numFmtId="0" fontId="1" fillId="0" borderId="0" xfId="1"/>
    <xf numFmtId="0" fontId="0" fillId="0" borderId="0" xfId="0" applyFill="1" applyBorder="1"/>
    <xf numFmtId="0" fontId="1" fillId="0" borderId="0" xfId="1" applyFill="1"/>
    <xf numFmtId="0" fontId="1" fillId="6" borderId="0" xfId="1" applyFill="1"/>
    <xf numFmtId="0" fontId="2" fillId="0" borderId="5" xfId="0" applyFont="1" applyFill="1" applyBorder="1" applyAlignment="1">
      <alignment horizontal="center" vertical="center" wrapText="1"/>
    </xf>
    <xf numFmtId="0" fontId="1" fillId="0" borderId="0" xfId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8" fillId="7" borderId="14" xfId="0" applyFont="1" applyFill="1" applyBorder="1"/>
    <xf numFmtId="0" fontId="9" fillId="7" borderId="0" xfId="1" applyFont="1" applyFill="1"/>
    <xf numFmtId="0" fontId="9" fillId="0" borderId="0" xfId="1" applyFont="1" applyFill="1"/>
    <xf numFmtId="0" fontId="2" fillId="6" borderId="6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2" fillId="10" borderId="6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/>
    <xf numFmtId="10" fontId="8" fillId="7" borderId="10" xfId="0" applyNumberFormat="1" applyFont="1" applyFill="1" applyBorder="1" applyAlignment="1"/>
    <xf numFmtId="0" fontId="8" fillId="7" borderId="9" xfId="0" applyFont="1" applyFill="1" applyBorder="1" applyAlignment="1"/>
    <xf numFmtId="2" fontId="8" fillId="7" borderId="10" xfId="0" applyNumberFormat="1" applyFont="1" applyFill="1" applyBorder="1" applyAlignment="1"/>
    <xf numFmtId="2" fontId="8" fillId="7" borderId="11" xfId="0" applyNumberFormat="1" applyFont="1" applyFill="1" applyBorder="1" applyAlignment="1"/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2" fontId="0" fillId="0" borderId="0" xfId="0" applyNumberFormat="1" applyBorder="1"/>
    <xf numFmtId="0" fontId="0" fillId="0" borderId="2" xfId="0" applyBorder="1"/>
    <xf numFmtId="2" fontId="0" fillId="0" borderId="7" xfId="0" applyNumberFormat="1" applyBorder="1"/>
    <xf numFmtId="2" fontId="0" fillId="0" borderId="5" xfId="0" applyNumberFormat="1" applyBorder="1"/>
    <xf numFmtId="2" fontId="0" fillId="0" borderId="6" xfId="0" applyNumberFormat="1" applyBorder="1"/>
    <xf numFmtId="0" fontId="0" fillId="2" borderId="2" xfId="3" applyNumberFormat="1" applyFont="1" applyFill="1" applyBorder="1"/>
    <xf numFmtId="0" fontId="0" fillId="2" borderId="0" xfId="0" applyNumberFormat="1" applyFill="1" applyBorder="1"/>
    <xf numFmtId="0" fontId="10" fillId="0" borderId="0" xfId="0" applyFont="1" applyAlignment="1">
      <alignment vertical="center"/>
    </xf>
    <xf numFmtId="0" fontId="0" fillId="0" borderId="0" xfId="0" applyAlignment="1"/>
    <xf numFmtId="0" fontId="8" fillId="0" borderId="15" xfId="0" applyFont="1" applyBorder="1"/>
    <xf numFmtId="0" fontId="8" fillId="0" borderId="16" xfId="0" applyFont="1" applyBorder="1" applyAlignment="1">
      <alignment horizontal="right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2" fontId="2" fillId="0" borderId="0" xfId="0" applyNumberFormat="1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2" fontId="2" fillId="0" borderId="2" xfId="0" applyNumberFormat="1" applyFont="1" applyFill="1" applyBorder="1" applyAlignment="1">
      <alignment vertical="center"/>
    </xf>
    <xf numFmtId="2" fontId="2" fillId="0" borderId="3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2" fontId="2" fillId="0" borderId="0" xfId="0" applyNumberFormat="1" applyFont="1" applyFill="1" applyBorder="1" applyAlignment="1">
      <alignment vertical="center"/>
    </xf>
    <xf numFmtId="2" fontId="2" fillId="0" borderId="7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3" borderId="10" xfId="0" applyNumberFormat="1" applyFill="1" applyBorder="1"/>
    <xf numFmtId="0" fontId="10" fillId="0" borderId="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10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8" fillId="9" borderId="1" xfId="0" applyFont="1" applyFill="1" applyBorder="1" applyAlignment="1">
      <alignment horizontal="center"/>
    </xf>
    <xf numFmtId="0" fontId="8" fillId="9" borderId="2" xfId="0" applyFont="1" applyFill="1" applyBorder="1" applyAlignment="1">
      <alignment horizontal="center"/>
    </xf>
    <xf numFmtId="0" fontId="8" fillId="9" borderId="3" xfId="0" applyFont="1" applyFill="1" applyBorder="1" applyAlignment="1">
      <alignment horizontal="center"/>
    </xf>
    <xf numFmtId="0" fontId="8" fillId="10" borderId="1" xfId="0" applyFont="1" applyFill="1" applyBorder="1" applyAlignment="1">
      <alignment horizontal="center"/>
    </xf>
    <xf numFmtId="0" fontId="8" fillId="10" borderId="2" xfId="0" applyFont="1" applyFill="1" applyBorder="1" applyAlignment="1">
      <alignment horizontal="center"/>
    </xf>
    <xf numFmtId="0" fontId="8" fillId="10" borderId="3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0" fontId="8" fillId="8" borderId="3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</cellXfs>
  <cellStyles count="4">
    <cellStyle name="Normal" xfId="0" builtinId="0"/>
    <cellStyle name="Normal 2" xfId="1"/>
    <cellStyle name="Pourcentage" xfId="3" builtinId="5"/>
    <cellStyle name="Pourcentage 2" xfId="2"/>
  </cellStyles>
  <dxfs count="1">
    <dxf>
      <font>
        <b/>
        <i val="0"/>
        <condense val="0"/>
        <extend val="0"/>
        <color indexed="27"/>
      </font>
    </dxf>
  </dxfs>
  <tableStyles count="0" defaultTableStyle="TableStyleMedium9"/>
  <colors>
    <mruColors>
      <color rgb="FFF5801F"/>
      <color rgb="FF00CCFF"/>
      <color rgb="FF35EB4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/>
            </a:pPr>
            <a:r>
              <a:rPr lang="fr-FR"/>
              <a:t>Circo 1 - Résultats provisoires</a:t>
            </a:r>
          </a:p>
          <a:p>
            <a:pPr>
              <a:defRPr sz="1600"/>
            </a:pPr>
            <a:r>
              <a:rPr lang="fr-FR"/>
              <a:t>1er Tour de l'élection des législatives partielles</a:t>
            </a:r>
          </a:p>
          <a:p>
            <a:pPr>
              <a:defRPr sz="1600"/>
            </a:pPr>
            <a:r>
              <a:rPr lang="fr-FR"/>
              <a:t>de Polynésie française (% Voix/Exp)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46D58D"/>
            </a:solidFill>
            <a:ln>
              <a:solidFill>
                <a:sysClr val="windowText" lastClr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1"/>
            <c:spPr>
              <a:solidFill>
                <a:srgbClr val="00CCFF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2"/>
            <c:spPr>
              <a:solidFill>
                <a:srgbClr val="F5801F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3"/>
            <c:spPr>
              <a:solidFill>
                <a:srgbClr val="92D050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dPt>
          <c:dLbls>
            <c:showVal val="1"/>
          </c:dLbls>
          <c:cat>
            <c:strRef>
              <c:f>('Circo1 - Histogramme'!$J$6,'Circo1 - Histogramme'!$M$6,'Circo1 - Histogramme'!$P$6,'Circo1 - Histogramme'!$S$6,'Circo1 - Histogramme'!$V$6)</c:f>
              <c:strCache>
                <c:ptCount val="5"/>
                <c:pt idx="0">
                  <c:v>Debora KIMITETE</c:v>
                </c:pt>
                <c:pt idx="1">
                  <c:v>Tauhiti NENA</c:v>
                </c:pt>
                <c:pt idx="2">
                  <c:v>Maina SAGE</c:v>
                </c:pt>
                <c:pt idx="3">
                  <c:v>Tati SALMON</c:v>
                </c:pt>
                <c:pt idx="4">
                  <c:v>Gustave HEITAA</c:v>
                </c:pt>
              </c:strCache>
            </c:strRef>
          </c:cat>
          <c:val>
            <c:numRef>
              <c:f>('Circo1 - Histogramme'!$L$11,'Circo1 - Histogramme'!$O$11,'Circo1 - Histogramme'!$R$11,'Circo1 - Histogramme'!$U$11,'Circo1 - Histogramme'!$X$11)</c:f>
              <c:numCache>
                <c:formatCode>0.00</c:formatCode>
                <c:ptCount val="5"/>
                <c:pt idx="0">
                  <c:v>11.41842490077293</c:v>
                </c:pt>
                <c:pt idx="1">
                  <c:v>33.21913515771882</c:v>
                </c:pt>
                <c:pt idx="2">
                  <c:v>52.96427825360352</c:v>
                </c:pt>
                <c:pt idx="3">
                  <c:v>1.83831209525799</c:v>
                </c:pt>
                <c:pt idx="4">
                  <c:v>0.568205556716106</c:v>
                </c:pt>
              </c:numCache>
            </c:numRef>
          </c:val>
        </c:ser>
        <c:dLbls>
          <c:showVal val="1"/>
        </c:dLbls>
        <c:gapWidth val="75"/>
        <c:overlap val="-25"/>
        <c:axId val="527581672"/>
        <c:axId val="528218344"/>
      </c:barChart>
      <c:catAx>
        <c:axId val="527581672"/>
        <c:scaling>
          <c:orientation val="minMax"/>
        </c:scaling>
        <c:axPos val="b"/>
        <c:majorTickMark val="none"/>
        <c:tickLblPos val="nextTo"/>
        <c:crossAx val="528218344"/>
        <c:crosses val="autoZero"/>
        <c:auto val="1"/>
        <c:lblAlgn val="ctr"/>
        <c:lblOffset val="100"/>
      </c:catAx>
      <c:valAx>
        <c:axId val="528218344"/>
        <c:scaling>
          <c:orientation val="minMax"/>
        </c:scaling>
        <c:axPos val="l"/>
        <c:majorGridlines/>
        <c:numFmt formatCode="0.00" sourceLinked="1"/>
        <c:majorTickMark val="none"/>
        <c:tickLblPos val="nextTo"/>
        <c:spPr>
          <a:ln w="9525">
            <a:noFill/>
          </a:ln>
        </c:spPr>
        <c:crossAx val="5275816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517502841548"/>
          <c:y val="0.366615616831566"/>
          <c:w val="0.166168269074476"/>
          <c:h val="0.301499881527427"/>
        </c:manualLayout>
      </c:layout>
    </c:legend>
    <c:plotVisOnly val="1"/>
    <c:dispBlanksAs val="gap"/>
  </c:chart>
  <c:printSettings>
    <c:headerFooter/>
    <c:pageMargins b="0.75" l="0.7" r="0.7" t="0.75" header="0.3" footer="0.3"/>
    <c:pageSetup paperSize="66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/>
              <a:t>Circo 1 - Résultats provisoires</a:t>
            </a:r>
          </a:p>
          <a:p>
            <a:pPr>
              <a:defRPr/>
            </a:pPr>
            <a:r>
              <a:rPr lang="fr-FR"/>
              <a:t>1er Tour de l'élection des législatives partielles</a:t>
            </a:r>
          </a:p>
          <a:p>
            <a:pPr>
              <a:defRPr/>
            </a:pPr>
            <a:r>
              <a:rPr lang="fr-FR"/>
              <a:t>de Polynésie française (Voix)</a:t>
            </a:r>
          </a:p>
        </c:rich>
      </c:tx>
      <c:layout/>
    </c:title>
    <c:plotArea>
      <c:layout/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1"/>
            <c:spPr>
              <a:solidFill>
                <a:srgbClr val="00CCFF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2"/>
            <c:spPr>
              <a:solidFill>
                <a:srgbClr val="F5801F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3"/>
            <c:spPr>
              <a:solidFill>
                <a:srgbClr val="92D050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dPt>
          <c:dLbls>
            <c:dLbl>
              <c:idx val="3"/>
              <c:layout>
                <c:manualLayout>
                  <c:x val="0.0371619319343422"/>
                  <c:y val="-0.0925973082126396"/>
                </c:manualLayout>
              </c:layout>
              <c:dLblPos val="bestFit"/>
              <c:showVal val="1"/>
            </c:dLbl>
            <c:dLbl>
              <c:idx val="4"/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</c:dLbl>
            <c:dLblPos val="inEnd"/>
            <c:showVal val="1"/>
            <c:showLeaderLines val="1"/>
          </c:dLbls>
          <c:cat>
            <c:strRef>
              <c:f>('Circo1 - Histogramme'!$J$6,'Circo1 - Histogramme'!$M$6,'Circo1 - Histogramme'!$P$6,'Circo1 - Histogramme'!$S$6,'Circo1 - Histogramme'!$V$6)</c:f>
              <c:strCache>
                <c:ptCount val="5"/>
                <c:pt idx="0">
                  <c:v>Debora KIMITETE</c:v>
                </c:pt>
                <c:pt idx="1">
                  <c:v>Tauhiti NENA</c:v>
                </c:pt>
                <c:pt idx="2">
                  <c:v>Maina SAGE</c:v>
                </c:pt>
                <c:pt idx="3">
                  <c:v>Tati SALMON</c:v>
                </c:pt>
                <c:pt idx="4">
                  <c:v>Gustave HEITAA</c:v>
                </c:pt>
              </c:strCache>
            </c:strRef>
          </c:cat>
          <c:val>
            <c:numRef>
              <c:f>('Circo1 - Histogramme'!$J$11,'Circo1 - Histogramme'!$M$11,'Circo1 - Histogramme'!$P$11,'Circo1 - Histogramme'!$S$11,'Circo1 - Histogramme'!$V$11)</c:f>
              <c:numCache>
                <c:formatCode>General</c:formatCode>
                <c:ptCount val="5"/>
                <c:pt idx="0">
                  <c:v>2733.0</c:v>
                </c:pt>
                <c:pt idx="1">
                  <c:v>7951.0</c:v>
                </c:pt>
                <c:pt idx="2">
                  <c:v>12677.0</c:v>
                </c:pt>
                <c:pt idx="3">
                  <c:v>440.0</c:v>
                </c:pt>
                <c:pt idx="4">
                  <c:v>136.0</c:v>
                </c:pt>
              </c:numCache>
            </c:numRef>
          </c:val>
        </c:ser>
        <c:firstSliceAng val="0"/>
      </c:pieChart>
    </c:plotArea>
    <c:legend>
      <c:legendPos val="r"/>
      <c:layout>
        <c:manualLayout>
          <c:xMode val="edge"/>
          <c:yMode val="edge"/>
          <c:x val="0.808861408190278"/>
          <c:y val="0.402655923759901"/>
          <c:w val="0.15362635517499"/>
          <c:h val="0.290287869173621"/>
        </c:manualLayout>
      </c:layout>
    </c:legend>
    <c:plotVisOnly val="1"/>
    <c:dispBlanksAs val="zero"/>
  </c:chart>
  <c:printSettings>
    <c:headerFooter/>
    <c:pageMargins b="0.750000000000001" l="0.700000000000001" r="0.700000000000001" t="0.750000000000001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/>
            </a:pPr>
            <a:r>
              <a:rPr lang="fr-FR"/>
              <a:t>Circo 1 - Résultats provisoires</a:t>
            </a:r>
          </a:p>
          <a:p>
            <a:pPr>
              <a:defRPr sz="1600"/>
            </a:pPr>
            <a:r>
              <a:rPr lang="fr-FR"/>
              <a:t>1er Tour de l'élection des législatives partielles</a:t>
            </a:r>
          </a:p>
          <a:p>
            <a:pPr>
              <a:defRPr sz="1600"/>
            </a:pPr>
            <a:r>
              <a:rPr lang="fr-FR"/>
              <a:t>de Polynésie française </a:t>
            </a:r>
            <a:r>
              <a:rPr lang="fr-FR" sz="1600" b="1" i="0" u="none" strike="noStrike" baseline="0"/>
              <a:t>(% Voix/Ins)</a:t>
            </a:r>
            <a:endParaRPr lang="fr-FR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46D58D"/>
            </a:solidFill>
            <a:ln>
              <a:solidFill>
                <a:sysClr val="windowText" lastClr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1"/>
            <c:spPr>
              <a:solidFill>
                <a:srgbClr val="00CCFF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2"/>
            <c:spPr>
              <a:solidFill>
                <a:srgbClr val="F5801F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3"/>
            <c:spPr>
              <a:solidFill>
                <a:srgbClr val="92D050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dPt>
          <c:dLbls>
            <c:showVal val="1"/>
          </c:dLbls>
          <c:cat>
            <c:strRef>
              <c:f>('Circo1 - Histogramme'!$J$6,'Circo1 - Histogramme'!$M$6,'Circo1 - Histogramme'!$P$6,'Circo1 - Histogramme'!$S$6,'Circo1 - Histogramme'!$V$6)</c:f>
              <c:strCache>
                <c:ptCount val="5"/>
                <c:pt idx="0">
                  <c:v>Debora KIMITETE</c:v>
                </c:pt>
                <c:pt idx="1">
                  <c:v>Tauhiti NENA</c:v>
                </c:pt>
                <c:pt idx="2">
                  <c:v>Maina SAGE</c:v>
                </c:pt>
                <c:pt idx="3">
                  <c:v>Tati SALMON</c:v>
                </c:pt>
                <c:pt idx="4">
                  <c:v>Gustave HEITAA</c:v>
                </c:pt>
              </c:strCache>
            </c:strRef>
          </c:cat>
          <c:val>
            <c:numRef>
              <c:f>('Circo1 - Histogramme'!$K$11,'Circo1 - Histogramme'!$N$11,'Circo1 - Histogramme'!$Q$11,'Circo1 - Histogramme'!$T$11,'Circo1 - Histogramme'!$W$11)</c:f>
              <c:numCache>
                <c:formatCode>0.00</c:formatCode>
                <c:ptCount val="5"/>
                <c:pt idx="0">
                  <c:v>3.876430790179141</c:v>
                </c:pt>
                <c:pt idx="1">
                  <c:v>11.27753428932102</c:v>
                </c:pt>
                <c:pt idx="2">
                  <c:v>17.98079514346907</c:v>
                </c:pt>
                <c:pt idx="3">
                  <c:v>0.624086918287165</c:v>
                </c:pt>
                <c:pt idx="4">
                  <c:v>0.192899592925124</c:v>
                </c:pt>
              </c:numCache>
            </c:numRef>
          </c:val>
        </c:ser>
        <c:dLbls>
          <c:showVal val="1"/>
        </c:dLbls>
        <c:gapWidth val="75"/>
        <c:overlap val="-25"/>
        <c:axId val="528461352"/>
        <c:axId val="528365304"/>
      </c:barChart>
      <c:catAx>
        <c:axId val="528461352"/>
        <c:scaling>
          <c:orientation val="minMax"/>
        </c:scaling>
        <c:axPos val="b"/>
        <c:majorTickMark val="none"/>
        <c:tickLblPos val="nextTo"/>
        <c:crossAx val="528365304"/>
        <c:crosses val="autoZero"/>
        <c:auto val="1"/>
        <c:lblAlgn val="ctr"/>
        <c:lblOffset val="100"/>
      </c:catAx>
      <c:valAx>
        <c:axId val="528365304"/>
        <c:scaling>
          <c:orientation val="minMax"/>
        </c:scaling>
        <c:axPos val="l"/>
        <c:majorGridlines/>
        <c:numFmt formatCode="0.00" sourceLinked="1"/>
        <c:majorTickMark val="none"/>
        <c:tickLblPos val="nextTo"/>
        <c:spPr>
          <a:ln w="9525">
            <a:noFill/>
          </a:ln>
        </c:spPr>
        <c:crossAx val="528461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9469279914474"/>
          <c:y val="0.340052534411422"/>
          <c:w val="0.161874081795005"/>
          <c:h val="0.328062923982636"/>
        </c:manualLayout>
      </c:layout>
    </c:legend>
    <c:plotVisOnly val="1"/>
    <c:dispBlanksAs val="gap"/>
  </c:chart>
  <c:printSettings>
    <c:headerFooter/>
    <c:pageMargins b="0.750000000000001" l="0.700000000000001" r="0.700000000000001" t="0.750000000000001" header="0.3" footer="0.3"/>
    <c:pageSetup paperSize="8"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16</xdr:row>
      <xdr:rowOff>9525</xdr:rowOff>
    </xdr:from>
    <xdr:ext cx="184731" cy="264560"/>
    <xdr:sp macro="" textlink="">
      <xdr:nvSpPr>
        <xdr:cNvPr id="2" name="ZoneTexte 1"/>
        <xdr:cNvSpPr txBox="1"/>
      </xdr:nvSpPr>
      <xdr:spPr>
        <a:xfrm>
          <a:off x="5591175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748393</xdr:colOff>
      <xdr:row>47</xdr:row>
      <xdr:rowOff>136278</xdr:rowOff>
    </xdr:from>
    <xdr:to>
      <xdr:col>23</xdr:col>
      <xdr:colOff>353786</xdr:colOff>
      <xdr:row>78</xdr:row>
      <xdr:rowOff>13607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399556</xdr:colOff>
      <xdr:row>15</xdr:row>
      <xdr:rowOff>106383</xdr:rowOff>
    </xdr:from>
    <xdr:to>
      <xdr:col>15</xdr:col>
      <xdr:colOff>421822</xdr:colOff>
      <xdr:row>43</xdr:row>
      <xdr:rowOff>54428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17318</xdr:colOff>
      <xdr:row>47</xdr:row>
      <xdr:rowOff>138546</xdr:rowOff>
    </xdr:from>
    <xdr:to>
      <xdr:col>8</xdr:col>
      <xdr:colOff>571500</xdr:colOff>
      <xdr:row>77</xdr:row>
      <xdr:rowOff>149679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lection%20l&#233;gis%201erTou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LECTIONS%20LEGISLATIVES%202014%20PARTIELLE/Archives%202012/1er%20tour/Election%20l&#233;gis%201erTou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Bureau de vote"/>
      <sheetName val="Circo1 legislative"/>
      <sheetName val="Circo1 Com-Archi"/>
      <sheetName val="Circo2 legislative"/>
      <sheetName val="Circo2 Com-Archi"/>
      <sheetName val="Circo3 legislative"/>
      <sheetName val="Circo3 Com-Archi"/>
      <sheetName val="Récap Circo Com-Archi"/>
      <sheetName val="recap prepa camembert"/>
      <sheetName val="Cam1"/>
      <sheetName val="Cam2"/>
      <sheetName val="Cam3"/>
    </sheetNames>
    <sheetDataSet>
      <sheetData sheetId="0" refreshError="1">
        <row r="2">
          <cell r="E2" t="str">
            <v>Anaa</v>
          </cell>
          <cell r="F2">
            <v>1</v>
          </cell>
        </row>
        <row r="3">
          <cell r="F3">
            <v>2</v>
          </cell>
        </row>
        <row r="4">
          <cell r="E4" t="str">
            <v>Arue</v>
          </cell>
          <cell r="F4">
            <v>1</v>
          </cell>
        </row>
        <row r="5">
          <cell r="E5" t="str">
            <v>Arue</v>
          </cell>
          <cell r="F5">
            <v>2</v>
          </cell>
        </row>
        <row r="6">
          <cell r="E6" t="str">
            <v>Arue</v>
          </cell>
          <cell r="F6">
            <v>3</v>
          </cell>
        </row>
        <row r="7">
          <cell r="E7" t="str">
            <v>Arue</v>
          </cell>
          <cell r="F7">
            <v>4</v>
          </cell>
        </row>
        <row r="8">
          <cell r="E8" t="str">
            <v>Arue</v>
          </cell>
          <cell r="F8">
            <v>5</v>
          </cell>
        </row>
        <row r="9">
          <cell r="E9" t="str">
            <v>Arue</v>
          </cell>
          <cell r="F9">
            <v>6</v>
          </cell>
        </row>
        <row r="10">
          <cell r="E10" t="str">
            <v>Arutua</v>
          </cell>
          <cell r="F10">
            <v>1</v>
          </cell>
        </row>
        <row r="11">
          <cell r="F11">
            <v>2</v>
          </cell>
        </row>
        <row r="12">
          <cell r="F12">
            <v>3</v>
          </cell>
        </row>
        <row r="32">
          <cell r="E32" t="str">
            <v>Fakarava</v>
          </cell>
          <cell r="F32">
            <v>1</v>
          </cell>
        </row>
        <row r="33">
          <cell r="F33">
            <v>2</v>
          </cell>
        </row>
        <row r="34">
          <cell r="F34">
            <v>3</v>
          </cell>
        </row>
        <row r="35">
          <cell r="F35">
            <v>4</v>
          </cell>
        </row>
        <row r="36">
          <cell r="F36">
            <v>5</v>
          </cell>
        </row>
        <row r="37">
          <cell r="E37" t="str">
            <v>Fangatau</v>
          </cell>
          <cell r="F37">
            <v>1</v>
          </cell>
        </row>
        <row r="38">
          <cell r="F38">
            <v>2</v>
          </cell>
        </row>
        <row r="39">
          <cell r="E39" t="str">
            <v>Fatu-Hiva</v>
          </cell>
          <cell r="F39">
            <v>1</v>
          </cell>
        </row>
        <row r="40">
          <cell r="F40">
            <v>2</v>
          </cell>
        </row>
        <row r="41">
          <cell r="E41" t="str">
            <v>Gambier</v>
          </cell>
          <cell r="F41">
            <v>1</v>
          </cell>
        </row>
        <row r="42">
          <cell r="E42" t="str">
            <v>Hao</v>
          </cell>
          <cell r="F42">
            <v>1</v>
          </cell>
        </row>
        <row r="43">
          <cell r="F43">
            <v>2</v>
          </cell>
        </row>
        <row r="44">
          <cell r="F44">
            <v>3</v>
          </cell>
        </row>
        <row r="45">
          <cell r="E45" t="str">
            <v>Hikueru</v>
          </cell>
          <cell r="F45">
            <v>1</v>
          </cell>
        </row>
        <row r="46">
          <cell r="F46">
            <v>2</v>
          </cell>
        </row>
        <row r="53">
          <cell r="E53" t="str">
            <v>Hiva-Oa</v>
          </cell>
          <cell r="F53">
            <v>1</v>
          </cell>
        </row>
        <row r="54">
          <cell r="F54">
            <v>2</v>
          </cell>
        </row>
        <row r="55">
          <cell r="F55">
            <v>3</v>
          </cell>
        </row>
        <row r="77">
          <cell r="E77" t="str">
            <v>Makemo</v>
          </cell>
          <cell r="F77">
            <v>1</v>
          </cell>
        </row>
        <row r="78">
          <cell r="F78">
            <v>2</v>
          </cell>
        </row>
        <row r="79">
          <cell r="F79">
            <v>3</v>
          </cell>
        </row>
        <row r="80">
          <cell r="F80">
            <v>4</v>
          </cell>
        </row>
        <row r="81">
          <cell r="F81">
            <v>5</v>
          </cell>
        </row>
        <row r="82">
          <cell r="E82" t="str">
            <v>Manihi</v>
          </cell>
          <cell r="F82">
            <v>1</v>
          </cell>
        </row>
        <row r="83">
          <cell r="F83">
            <v>2</v>
          </cell>
        </row>
        <row r="85">
          <cell r="E85" t="str">
            <v>Moorea-Maiao</v>
          </cell>
          <cell r="F85">
            <v>1</v>
          </cell>
        </row>
        <row r="86">
          <cell r="F86">
            <v>2</v>
          </cell>
        </row>
        <row r="87">
          <cell r="F87">
            <v>3</v>
          </cell>
        </row>
        <row r="88">
          <cell r="F88">
            <v>4</v>
          </cell>
        </row>
        <row r="89">
          <cell r="F89">
            <v>5</v>
          </cell>
        </row>
        <row r="90">
          <cell r="F90">
            <v>6</v>
          </cell>
        </row>
        <row r="91">
          <cell r="F91">
            <v>7</v>
          </cell>
        </row>
        <row r="92">
          <cell r="F92">
            <v>8</v>
          </cell>
        </row>
        <row r="93">
          <cell r="F93">
            <v>9</v>
          </cell>
        </row>
        <row r="94">
          <cell r="F94">
            <v>10</v>
          </cell>
        </row>
        <row r="95">
          <cell r="E95" t="str">
            <v>Napuka</v>
          </cell>
          <cell r="F95">
            <v>1</v>
          </cell>
        </row>
        <row r="96">
          <cell r="F96">
            <v>2</v>
          </cell>
        </row>
        <row r="97">
          <cell r="E97" t="str">
            <v>Nuku-Hiva</v>
          </cell>
          <cell r="F97">
            <v>1</v>
          </cell>
        </row>
        <row r="98">
          <cell r="F98">
            <v>2</v>
          </cell>
        </row>
        <row r="99">
          <cell r="F99">
            <v>3</v>
          </cell>
        </row>
        <row r="100">
          <cell r="F100">
            <v>4</v>
          </cell>
        </row>
        <row r="101">
          <cell r="F101">
            <v>5</v>
          </cell>
        </row>
        <row r="102">
          <cell r="E102" t="str">
            <v>Nukutavake</v>
          </cell>
          <cell r="F102">
            <v>1</v>
          </cell>
        </row>
        <row r="103">
          <cell r="F103">
            <v>2</v>
          </cell>
        </row>
        <row r="104">
          <cell r="F104">
            <v>3</v>
          </cell>
        </row>
        <row r="120">
          <cell r="E120" t="str">
            <v>Papeete</v>
          </cell>
          <cell r="F120">
            <v>1</v>
          </cell>
        </row>
        <row r="121">
          <cell r="E121" t="str">
            <v>Papeete</v>
          </cell>
          <cell r="F121">
            <v>2</v>
          </cell>
        </row>
        <row r="122">
          <cell r="E122" t="str">
            <v>Papeete</v>
          </cell>
          <cell r="F122">
            <v>3</v>
          </cell>
        </row>
        <row r="123">
          <cell r="E123" t="str">
            <v>Papeete</v>
          </cell>
          <cell r="F123">
            <v>4</v>
          </cell>
        </row>
        <row r="124">
          <cell r="E124" t="str">
            <v>Papeete</v>
          </cell>
          <cell r="F124">
            <v>5</v>
          </cell>
        </row>
        <row r="125">
          <cell r="E125" t="str">
            <v>Papeete</v>
          </cell>
          <cell r="F125">
            <v>6</v>
          </cell>
        </row>
        <row r="126">
          <cell r="E126" t="str">
            <v>Papeete</v>
          </cell>
          <cell r="F126">
            <v>7</v>
          </cell>
        </row>
        <row r="127">
          <cell r="E127" t="str">
            <v>Papeete</v>
          </cell>
          <cell r="F127">
            <v>8</v>
          </cell>
        </row>
        <row r="128">
          <cell r="E128" t="str">
            <v>Papeete</v>
          </cell>
          <cell r="F128">
            <v>9</v>
          </cell>
        </row>
        <row r="129">
          <cell r="E129" t="str">
            <v>Papeete</v>
          </cell>
          <cell r="F129">
            <v>10</v>
          </cell>
        </row>
        <row r="130">
          <cell r="E130" t="str">
            <v>Papeete</v>
          </cell>
          <cell r="F130">
            <v>11</v>
          </cell>
        </row>
        <row r="131">
          <cell r="E131" t="str">
            <v>Papeete</v>
          </cell>
          <cell r="F131">
            <v>12</v>
          </cell>
        </row>
        <row r="132">
          <cell r="E132" t="str">
            <v>Papeete</v>
          </cell>
          <cell r="F132">
            <v>13</v>
          </cell>
        </row>
        <row r="133">
          <cell r="E133" t="str">
            <v>Papeete</v>
          </cell>
          <cell r="F133">
            <v>14</v>
          </cell>
        </row>
        <row r="134">
          <cell r="E134" t="str">
            <v>Papeete</v>
          </cell>
          <cell r="F134">
            <v>15</v>
          </cell>
        </row>
        <row r="135">
          <cell r="E135" t="str">
            <v>Pirae</v>
          </cell>
          <cell r="F135">
            <v>1</v>
          </cell>
        </row>
        <row r="136">
          <cell r="E136" t="str">
            <v>Pirae</v>
          </cell>
          <cell r="F136">
            <v>2</v>
          </cell>
        </row>
        <row r="137">
          <cell r="E137" t="str">
            <v>Pirae</v>
          </cell>
          <cell r="F137">
            <v>3</v>
          </cell>
        </row>
        <row r="138">
          <cell r="E138" t="str">
            <v>Pirae</v>
          </cell>
          <cell r="F138">
            <v>4</v>
          </cell>
        </row>
        <row r="139">
          <cell r="E139" t="str">
            <v>Pirae</v>
          </cell>
          <cell r="F139">
            <v>5</v>
          </cell>
        </row>
        <row r="140">
          <cell r="E140" t="str">
            <v>Pirae</v>
          </cell>
          <cell r="F140">
            <v>6</v>
          </cell>
        </row>
        <row r="141">
          <cell r="E141" t="str">
            <v>Pirae</v>
          </cell>
          <cell r="F141">
            <v>7</v>
          </cell>
        </row>
        <row r="142">
          <cell r="E142" t="str">
            <v>Pirae</v>
          </cell>
        </row>
        <row r="143">
          <cell r="E143" t="str">
            <v>Puka Puka</v>
          </cell>
          <cell r="F143">
            <v>1</v>
          </cell>
        </row>
        <row r="162">
          <cell r="E162" t="str">
            <v>Rangiroa</v>
          </cell>
          <cell r="F162">
            <v>1</v>
          </cell>
        </row>
        <row r="163">
          <cell r="F163">
            <v>2</v>
          </cell>
        </row>
        <row r="164">
          <cell r="F164">
            <v>3</v>
          </cell>
        </row>
        <row r="165">
          <cell r="F165">
            <v>4</v>
          </cell>
        </row>
        <row r="166">
          <cell r="F166">
            <v>5</v>
          </cell>
        </row>
        <row r="168">
          <cell r="E168" t="str">
            <v>Reao</v>
          </cell>
          <cell r="F168">
            <v>1</v>
          </cell>
        </row>
        <row r="169">
          <cell r="F169">
            <v>2</v>
          </cell>
        </row>
        <row r="184">
          <cell r="E184" t="str">
            <v>Tahuata</v>
          </cell>
          <cell r="F184">
            <v>1</v>
          </cell>
        </row>
        <row r="185">
          <cell r="F185">
            <v>2</v>
          </cell>
        </row>
        <row r="186">
          <cell r="F186">
            <v>3</v>
          </cell>
        </row>
        <row r="187">
          <cell r="F187">
            <v>4</v>
          </cell>
        </row>
        <row r="198">
          <cell r="E198" t="str">
            <v>Takaroa</v>
          </cell>
          <cell r="F198">
            <v>1</v>
          </cell>
        </row>
        <row r="199">
          <cell r="F199">
            <v>2</v>
          </cell>
        </row>
        <row r="204">
          <cell r="E204" t="str">
            <v>Tatakoto</v>
          </cell>
          <cell r="F204">
            <v>1</v>
          </cell>
        </row>
        <row r="216">
          <cell r="E216" t="str">
            <v>Tureia</v>
          </cell>
          <cell r="F216">
            <v>1</v>
          </cell>
        </row>
        <row r="217">
          <cell r="F217">
            <v>2</v>
          </cell>
        </row>
        <row r="218">
          <cell r="E218" t="str">
            <v>Ua-Huka</v>
          </cell>
          <cell r="F218">
            <v>1</v>
          </cell>
          <cell r="AW218">
            <v>0</v>
          </cell>
        </row>
        <row r="219">
          <cell r="F219">
            <v>2</v>
          </cell>
          <cell r="AW219">
            <v>0</v>
          </cell>
        </row>
        <row r="220">
          <cell r="E220" t="str">
            <v>Ua-Pou</v>
          </cell>
          <cell r="F220">
            <v>1</v>
          </cell>
        </row>
        <row r="221">
          <cell r="F221">
            <v>2</v>
          </cell>
        </row>
        <row r="222">
          <cell r="F222">
            <v>3</v>
          </cell>
        </row>
        <row r="223">
          <cell r="F223">
            <v>4</v>
          </cell>
        </row>
        <row r="224">
          <cell r="F224">
            <v>5</v>
          </cell>
        </row>
        <row r="225">
          <cell r="F225">
            <v>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Bureau de vote"/>
      <sheetName val="Circo1 legislative"/>
      <sheetName val="Circo1 Com-Archi"/>
      <sheetName val="Circo2 legislative"/>
      <sheetName val="Circo2 Com-Archi"/>
      <sheetName val="Circo3 legislative"/>
      <sheetName val="Circo3 Com-Archi"/>
      <sheetName val="Récap Circo Com-Archi"/>
      <sheetName val="recap prepa camembert"/>
      <sheetName val="Cam1"/>
      <sheetName val="Cam2"/>
      <sheetName val="Cam3"/>
    </sheetNames>
    <sheetDataSet>
      <sheetData sheetId="0" refreshError="1"/>
      <sheetData sheetId="1" refreshError="1"/>
      <sheetData sheetId="2" refreshError="1">
        <row r="1">
          <cell r="A1" t="str">
            <v xml:space="preserve">LEGISLATIVES 2012 1er tour </v>
          </cell>
        </row>
        <row r="3">
          <cell r="I3" t="str">
            <v>DUPONT-TEIKIVAEOHO</v>
          </cell>
          <cell r="K3" t="str">
            <v>Teaki</v>
          </cell>
          <cell r="L3" t="str">
            <v>REGURON</v>
          </cell>
          <cell r="N3" t="str">
            <v>Karl</v>
          </cell>
          <cell r="O3" t="str">
            <v>HEITAA</v>
          </cell>
          <cell r="Q3" t="str">
            <v>Gustave</v>
          </cell>
          <cell r="R3" t="str">
            <v>TANG-PIDOUX</v>
          </cell>
          <cell r="T3" t="str">
            <v>Poema</v>
          </cell>
          <cell r="U3" t="str">
            <v>BRAUN-ORTEGA</v>
          </cell>
          <cell r="W3" t="str">
            <v>Quito</v>
          </cell>
          <cell r="X3" t="str">
            <v>FREBAULT</v>
          </cell>
          <cell r="Z3" t="str">
            <v>Pierre</v>
          </cell>
          <cell r="AA3" t="str">
            <v>SCHYLE</v>
          </cell>
          <cell r="AC3" t="str">
            <v>Philip</v>
          </cell>
          <cell r="AD3" t="str">
            <v>FREBAULT</v>
          </cell>
          <cell r="AF3" t="str">
            <v>Louis</v>
          </cell>
          <cell r="AG3" t="str">
            <v>BOUTEAU</v>
          </cell>
          <cell r="AI3" t="str">
            <v>Nicole</v>
          </cell>
          <cell r="AJ3" t="str">
            <v>FORTELEONI</v>
          </cell>
          <cell r="AL3" t="str">
            <v>Teiva</v>
          </cell>
          <cell r="AM3" t="str">
            <v>MARCHESINI</v>
          </cell>
          <cell r="AO3" t="str">
            <v>Pierre</v>
          </cell>
          <cell r="AP3" t="str">
            <v>FRITCH</v>
          </cell>
          <cell r="AR3" t="str">
            <v>Edouard</v>
          </cell>
          <cell r="AS3" t="str">
            <v>ANANIA</v>
          </cell>
          <cell r="AU3" t="str">
            <v>Robert</v>
          </cell>
          <cell r="AV3" t="str">
            <v>TEROROTUA</v>
          </cell>
          <cell r="AX3" t="str">
            <v>Ronald</v>
          </cell>
          <cell r="AY3" t="str">
            <v>BENNETT</v>
          </cell>
          <cell r="BA3" t="str">
            <v>Pita</v>
          </cell>
          <cell r="BB3" t="str">
            <v>MAIROTO</v>
          </cell>
          <cell r="BD3" t="str">
            <v>Tevahine</v>
          </cell>
        </row>
        <row r="4">
          <cell r="A4" t="str">
            <v>Commune</v>
          </cell>
          <cell r="C4" t="str">
            <v>Inscrits</v>
          </cell>
          <cell r="D4" t="str">
            <v>Abstentions</v>
          </cell>
          <cell r="E4" t="str">
            <v>Votants</v>
          </cell>
          <cell r="F4" t="str">
            <v>% Particip.</v>
          </cell>
          <cell r="G4" t="str">
            <v>Blancs et nuls</v>
          </cell>
          <cell r="H4" t="str">
            <v>Exprimés</v>
          </cell>
          <cell r="I4" t="str">
            <v>Voix</v>
          </cell>
          <cell r="J4" t="str">
            <v>% Voix/Ins</v>
          </cell>
          <cell r="K4" t="str">
            <v>% Voix/Exp</v>
          </cell>
          <cell r="L4" t="str">
            <v>Voix</v>
          </cell>
          <cell r="M4" t="str">
            <v>% Voix/Ins</v>
          </cell>
          <cell r="N4" t="str">
            <v>% Voix/Exp</v>
          </cell>
          <cell r="O4" t="str">
            <v>Voix</v>
          </cell>
          <cell r="P4" t="str">
            <v>% Voix/Ins</v>
          </cell>
          <cell r="Q4" t="str">
            <v>% Voix/Exp</v>
          </cell>
          <cell r="R4" t="str">
            <v>Voix</v>
          </cell>
          <cell r="S4" t="str">
            <v>% Voix/Ins</v>
          </cell>
          <cell r="T4" t="str">
            <v>% Voix/Exp</v>
          </cell>
          <cell r="U4" t="str">
            <v>Voix</v>
          </cell>
          <cell r="V4" t="str">
            <v>% Voix/Ins</v>
          </cell>
          <cell r="W4" t="str">
            <v>% Voix/Exp</v>
          </cell>
          <cell r="X4" t="str">
            <v>Voix</v>
          </cell>
          <cell r="Y4" t="str">
            <v>% Voix/Ins</v>
          </cell>
          <cell r="Z4" t="str">
            <v>% Voix/Exp</v>
          </cell>
          <cell r="AA4" t="str">
            <v>Voix</v>
          </cell>
          <cell r="AB4" t="str">
            <v>% Voix/Ins</v>
          </cell>
          <cell r="AC4" t="str">
            <v>% Voix/Exp</v>
          </cell>
          <cell r="AD4" t="str">
            <v>Voix</v>
          </cell>
          <cell r="AE4" t="str">
            <v>% Voix/Ins</v>
          </cell>
          <cell r="AF4" t="str">
            <v>% Voix/Exp</v>
          </cell>
          <cell r="AG4" t="str">
            <v>Voix</v>
          </cell>
          <cell r="AH4" t="str">
            <v>% Voix/Ins</v>
          </cell>
          <cell r="AI4" t="str">
            <v>% Voix/Exp</v>
          </cell>
          <cell r="AJ4" t="str">
            <v>Voix</v>
          </cell>
          <cell r="AK4" t="str">
            <v>% Voix/Ins</v>
          </cell>
          <cell r="AL4" t="str">
            <v>% Voix/Exp</v>
          </cell>
          <cell r="AM4" t="str">
            <v>Voix</v>
          </cell>
          <cell r="AN4" t="str">
            <v>% Voix/Ins</v>
          </cell>
          <cell r="AO4" t="str">
            <v>% Voix/Exp</v>
          </cell>
          <cell r="AP4" t="str">
            <v>Voix</v>
          </cell>
          <cell r="AQ4" t="str">
            <v>% Voix/Ins</v>
          </cell>
          <cell r="AR4" t="str">
            <v>% Voix/Exp</v>
          </cell>
          <cell r="AS4" t="str">
            <v>Voix</v>
          </cell>
          <cell r="AT4" t="str">
            <v>% Voix/Ins</v>
          </cell>
          <cell r="AU4" t="str">
            <v>% Voix/Exp</v>
          </cell>
          <cell r="AV4" t="str">
            <v>Voix</v>
          </cell>
          <cell r="AW4" t="str">
            <v>% Voix/Ins</v>
          </cell>
          <cell r="AX4" t="str">
            <v>% Voix/Exp</v>
          </cell>
          <cell r="AY4" t="str">
            <v>Voix</v>
          </cell>
          <cell r="AZ4" t="str">
            <v>% Voix/Ins</v>
          </cell>
          <cell r="BA4" t="str">
            <v>% Voix/Exp</v>
          </cell>
          <cell r="BB4" t="str">
            <v>Voix</v>
          </cell>
          <cell r="BC4" t="str">
            <v>% Voix/Ins</v>
          </cell>
          <cell r="BD4" t="str">
            <v>% Voix/Exp</v>
          </cell>
        </row>
        <row r="5">
          <cell r="A5" t="str">
            <v>ANAA</v>
          </cell>
          <cell r="C5">
            <v>562</v>
          </cell>
          <cell r="D5">
            <v>340</v>
          </cell>
          <cell r="E5">
            <v>222</v>
          </cell>
          <cell r="F5">
            <v>0.39501779359430605</v>
          </cell>
          <cell r="G5">
            <v>4</v>
          </cell>
          <cell r="H5">
            <v>218</v>
          </cell>
          <cell r="I5">
            <v>6</v>
          </cell>
          <cell r="J5">
            <v>1.0676156583629894E-2</v>
          </cell>
          <cell r="K5">
            <v>2.7522935779816515E-2</v>
          </cell>
          <cell r="L5">
            <v>23</v>
          </cell>
          <cell r="M5">
            <v>4.0925266903914591E-2</v>
          </cell>
          <cell r="N5">
            <v>0.10550458715596331</v>
          </cell>
          <cell r="O5">
            <v>0</v>
          </cell>
          <cell r="P5">
            <v>0</v>
          </cell>
          <cell r="Q5">
            <v>0</v>
          </cell>
          <cell r="R5">
            <v>1</v>
          </cell>
          <cell r="S5">
            <v>1.7793594306049821E-3</v>
          </cell>
          <cell r="T5">
            <v>4.5871559633027525E-3</v>
          </cell>
          <cell r="U5">
            <v>0</v>
          </cell>
          <cell r="V5">
            <v>0</v>
          </cell>
          <cell r="W5">
            <v>0</v>
          </cell>
          <cell r="X5">
            <v>61</v>
          </cell>
          <cell r="Y5">
            <v>0.10854092526690391</v>
          </cell>
          <cell r="Z5">
            <v>0.27981651376146788</v>
          </cell>
          <cell r="AA5">
            <v>1</v>
          </cell>
          <cell r="AB5">
            <v>1.7793594306049821E-3</v>
          </cell>
          <cell r="AC5">
            <v>4.5871559633027525E-3</v>
          </cell>
          <cell r="AD5">
            <v>29</v>
          </cell>
          <cell r="AE5">
            <v>5.1601423487544484E-2</v>
          </cell>
          <cell r="AF5">
            <v>0.13302752293577982</v>
          </cell>
          <cell r="AG5">
            <v>6</v>
          </cell>
          <cell r="AH5">
            <v>1.0676156583629894E-2</v>
          </cell>
          <cell r="AI5">
            <v>2.7522935779816515E-2</v>
          </cell>
          <cell r="AJ5">
            <v>2</v>
          </cell>
          <cell r="AK5">
            <v>3.5587188612099642E-3</v>
          </cell>
          <cell r="AL5">
            <v>9.1743119266055051E-3</v>
          </cell>
          <cell r="AM5">
            <v>1</v>
          </cell>
          <cell r="AN5">
            <v>1.7793594306049821E-3</v>
          </cell>
          <cell r="AO5">
            <v>4.5871559633027525E-3</v>
          </cell>
          <cell r="AP5">
            <v>76</v>
          </cell>
          <cell r="AQ5">
            <v>0.13523131672597866</v>
          </cell>
          <cell r="AR5">
            <v>0.34862385321100919</v>
          </cell>
          <cell r="AS5">
            <v>6</v>
          </cell>
          <cell r="AT5">
            <v>1.0676156583629894E-2</v>
          </cell>
          <cell r="AU5">
            <v>2.7522935779816515E-2</v>
          </cell>
          <cell r="AV5">
            <v>1</v>
          </cell>
          <cell r="AW5">
            <v>1.7793594306049821E-3</v>
          </cell>
          <cell r="AX5">
            <v>4.5871559633027525E-3</v>
          </cell>
          <cell r="AY5">
            <v>1</v>
          </cell>
          <cell r="AZ5">
            <v>1.7793594306049821E-3</v>
          </cell>
          <cell r="BA5">
            <v>4.5871559633027525E-3</v>
          </cell>
          <cell r="BB5">
            <v>4</v>
          </cell>
          <cell r="BC5">
            <v>7.1174377224199285E-3</v>
          </cell>
          <cell r="BD5">
            <v>1.834862385321101E-2</v>
          </cell>
        </row>
        <row r="6">
          <cell r="B6">
            <v>1</v>
          </cell>
        </row>
        <row r="7">
          <cell r="B7">
            <v>2</v>
          </cell>
        </row>
        <row r="8">
          <cell r="A8" t="str">
            <v>ARUE</v>
          </cell>
          <cell r="C8">
            <v>7187</v>
          </cell>
          <cell r="D8">
            <v>4373</v>
          </cell>
          <cell r="E8">
            <v>2814</v>
          </cell>
          <cell r="F8">
            <v>0.39154028106303046</v>
          </cell>
          <cell r="G8">
            <v>50</v>
          </cell>
          <cell r="H8">
            <v>2764</v>
          </cell>
          <cell r="I8">
            <v>108</v>
          </cell>
          <cell r="J8">
            <v>1.5027132322248504E-2</v>
          </cell>
          <cell r="K8">
            <v>3.9073806078147609E-2</v>
          </cell>
          <cell r="L8">
            <v>60</v>
          </cell>
          <cell r="M8">
            <v>8.3484068456936133E-3</v>
          </cell>
          <cell r="N8">
            <v>2.1707670043415339E-2</v>
          </cell>
          <cell r="O8">
            <v>7</v>
          </cell>
          <cell r="P8">
            <v>9.739807986642549E-4</v>
          </cell>
          <cell r="Q8">
            <v>2.532561505065123E-3</v>
          </cell>
          <cell r="R8">
            <v>63</v>
          </cell>
          <cell r="S8">
            <v>8.7658271879782947E-3</v>
          </cell>
          <cell r="T8">
            <v>2.2793053545586108E-2</v>
          </cell>
          <cell r="U8">
            <v>145</v>
          </cell>
          <cell r="V8">
            <v>2.0175316543759567E-2</v>
          </cell>
          <cell r="W8">
            <v>5.2460202604920403E-2</v>
          </cell>
          <cell r="X8">
            <v>429</v>
          </cell>
          <cell r="Y8">
            <v>5.9691108946709336E-2</v>
          </cell>
          <cell r="Z8">
            <v>0.15520984081041969</v>
          </cell>
          <cell r="AA8">
            <v>972</v>
          </cell>
          <cell r="AB8">
            <v>0.13524419090023654</v>
          </cell>
          <cell r="AC8">
            <v>0.35166425470332852</v>
          </cell>
          <cell r="AD8">
            <v>10</v>
          </cell>
          <cell r="AE8">
            <v>1.3914011409489355E-3</v>
          </cell>
          <cell r="AF8">
            <v>3.6179450072358899E-3</v>
          </cell>
          <cell r="AG8">
            <v>113</v>
          </cell>
          <cell r="AH8">
            <v>1.5722832892722971E-2</v>
          </cell>
          <cell r="AI8">
            <v>4.0882778581765554E-2</v>
          </cell>
          <cell r="AJ8">
            <v>29</v>
          </cell>
          <cell r="AK8">
            <v>4.0350633087519131E-3</v>
          </cell>
          <cell r="AL8">
            <v>1.0492040520984082E-2</v>
          </cell>
          <cell r="AM8">
            <v>26</v>
          </cell>
          <cell r="AN8">
            <v>3.6176429664672325E-3</v>
          </cell>
          <cell r="AO8">
            <v>9.4066570188133143E-3</v>
          </cell>
          <cell r="AP8">
            <v>736</v>
          </cell>
          <cell r="AQ8">
            <v>0.10240712397384166</v>
          </cell>
          <cell r="AR8">
            <v>0.2662807525325615</v>
          </cell>
          <cell r="AS8">
            <v>24</v>
          </cell>
          <cell r="AT8">
            <v>3.3393627382774455E-3</v>
          </cell>
          <cell r="AU8">
            <v>8.6830680173661367E-3</v>
          </cell>
          <cell r="AV8">
            <v>16</v>
          </cell>
          <cell r="AW8">
            <v>2.2262418255182968E-3</v>
          </cell>
          <cell r="AX8">
            <v>5.7887120115774236E-3</v>
          </cell>
          <cell r="AY8">
            <v>18</v>
          </cell>
          <cell r="AZ8">
            <v>2.5045220537080839E-3</v>
          </cell>
          <cell r="BA8">
            <v>6.5123010130246021E-3</v>
          </cell>
          <cell r="BB8">
            <v>8</v>
          </cell>
          <cell r="BC8">
            <v>1.1131209127591484E-3</v>
          </cell>
          <cell r="BD8">
            <v>2.8943560057887118E-3</v>
          </cell>
        </row>
        <row r="9">
          <cell r="B9">
            <v>1</v>
          </cell>
        </row>
        <row r="10">
          <cell r="B10">
            <v>2</v>
          </cell>
        </row>
        <row r="11">
          <cell r="B11">
            <v>3</v>
          </cell>
        </row>
        <row r="12">
          <cell r="B12">
            <v>4</v>
          </cell>
        </row>
        <row r="13">
          <cell r="B13">
            <v>5</v>
          </cell>
        </row>
        <row r="14">
          <cell r="B14">
            <v>6</v>
          </cell>
        </row>
        <row r="15">
          <cell r="A15" t="str">
            <v>ARUTUA</v>
          </cell>
          <cell r="C15">
            <v>1404</v>
          </cell>
          <cell r="D15">
            <v>797</v>
          </cell>
          <cell r="E15">
            <v>607</v>
          </cell>
          <cell r="F15">
            <v>0.43233618233618232</v>
          </cell>
          <cell r="G15">
            <v>19</v>
          </cell>
          <cell r="H15">
            <v>588</v>
          </cell>
          <cell r="I15">
            <v>8</v>
          </cell>
          <cell r="J15">
            <v>5.6980056980056983E-3</v>
          </cell>
          <cell r="K15">
            <v>1.3605442176870748E-2</v>
          </cell>
          <cell r="L15">
            <v>3</v>
          </cell>
          <cell r="M15">
            <v>2.136752136752137E-3</v>
          </cell>
          <cell r="N15">
            <v>5.1020408163265302E-3</v>
          </cell>
          <cell r="O15">
            <v>1</v>
          </cell>
          <cell r="P15">
            <v>7.1225071225071229E-4</v>
          </cell>
          <cell r="Q15">
            <v>1.7006802721088435E-3</v>
          </cell>
          <cell r="R15">
            <v>10</v>
          </cell>
          <cell r="S15">
            <v>7.1225071225071226E-3</v>
          </cell>
          <cell r="T15">
            <v>1.7006802721088437E-2</v>
          </cell>
          <cell r="U15">
            <v>20</v>
          </cell>
          <cell r="V15">
            <v>1.4245014245014245E-2</v>
          </cell>
          <cell r="W15">
            <v>3.4013605442176874E-2</v>
          </cell>
          <cell r="X15">
            <v>115</v>
          </cell>
          <cell r="Y15">
            <v>8.1908831908831914E-2</v>
          </cell>
          <cell r="Z15">
            <v>0.195578231292517</v>
          </cell>
          <cell r="AA15">
            <v>4</v>
          </cell>
          <cell r="AB15">
            <v>2.8490028490028491E-3</v>
          </cell>
          <cell r="AC15">
            <v>6.8027210884353739E-3</v>
          </cell>
          <cell r="AD15">
            <v>101</v>
          </cell>
          <cell r="AE15">
            <v>7.1937321937321941E-2</v>
          </cell>
          <cell r="AF15">
            <v>0.17176870748299319</v>
          </cell>
          <cell r="AG15">
            <v>57</v>
          </cell>
          <cell r="AH15">
            <v>4.05982905982906E-2</v>
          </cell>
          <cell r="AI15">
            <v>9.6938775510204078E-2</v>
          </cell>
          <cell r="AJ15">
            <v>3</v>
          </cell>
          <cell r="AK15">
            <v>2.136752136752137E-3</v>
          </cell>
          <cell r="AL15">
            <v>5.1020408163265302E-3</v>
          </cell>
          <cell r="AM15">
            <v>0</v>
          </cell>
          <cell r="AN15">
            <v>0</v>
          </cell>
          <cell r="AO15">
            <v>0</v>
          </cell>
          <cell r="AP15">
            <v>205</v>
          </cell>
          <cell r="AQ15">
            <v>0.14601139601139601</v>
          </cell>
          <cell r="AR15">
            <v>0.34863945578231292</v>
          </cell>
          <cell r="AS15">
            <v>8</v>
          </cell>
          <cell r="AT15">
            <v>5.6980056980056983E-3</v>
          </cell>
          <cell r="AU15">
            <v>1.3605442176870748E-2</v>
          </cell>
          <cell r="AV15">
            <v>1</v>
          </cell>
          <cell r="AW15">
            <v>7.1225071225071229E-4</v>
          </cell>
          <cell r="AX15">
            <v>1.7006802721088435E-3</v>
          </cell>
          <cell r="AY15">
            <v>2</v>
          </cell>
          <cell r="AZ15">
            <v>1.4245014245014246E-3</v>
          </cell>
          <cell r="BA15">
            <v>3.4013605442176869E-3</v>
          </cell>
          <cell r="BB15">
            <v>50</v>
          </cell>
          <cell r="BC15">
            <v>3.5612535612535613E-2</v>
          </cell>
          <cell r="BD15">
            <v>8.5034013605442174E-2</v>
          </cell>
        </row>
        <row r="16">
          <cell r="B16">
            <v>1</v>
          </cell>
        </row>
        <row r="17">
          <cell r="B17">
            <v>2</v>
          </cell>
        </row>
        <row r="18">
          <cell r="B18">
            <v>3</v>
          </cell>
        </row>
        <row r="19">
          <cell r="A19" t="str">
            <v>FAKARAVA</v>
          </cell>
          <cell r="C19">
            <v>1236</v>
          </cell>
          <cell r="D19">
            <v>512</v>
          </cell>
          <cell r="E19">
            <v>724</v>
          </cell>
          <cell r="F19">
            <v>0.58576051779935279</v>
          </cell>
          <cell r="G19">
            <v>10</v>
          </cell>
          <cell r="H19">
            <v>714</v>
          </cell>
          <cell r="I19">
            <v>9</v>
          </cell>
          <cell r="J19">
            <v>7.2815533980582527E-3</v>
          </cell>
          <cell r="K19">
            <v>1.2605042016806723E-2</v>
          </cell>
          <cell r="L19">
            <v>2</v>
          </cell>
          <cell r="M19">
            <v>1.6181229773462784E-3</v>
          </cell>
          <cell r="N19">
            <v>2.8011204481792717E-3</v>
          </cell>
          <cell r="O19">
            <v>1</v>
          </cell>
          <cell r="P19">
            <v>8.090614886731392E-4</v>
          </cell>
          <cell r="Q19">
            <v>1.4005602240896359E-3</v>
          </cell>
          <cell r="R19">
            <v>2</v>
          </cell>
          <cell r="S19">
            <v>1.6181229773462784E-3</v>
          </cell>
          <cell r="T19">
            <v>2.8011204481792717E-3</v>
          </cell>
          <cell r="U19">
            <v>27</v>
          </cell>
          <cell r="V19">
            <v>2.1844660194174758E-2</v>
          </cell>
          <cell r="W19">
            <v>3.7815126050420166E-2</v>
          </cell>
          <cell r="X19">
            <v>132</v>
          </cell>
          <cell r="Y19">
            <v>0.10679611650485436</v>
          </cell>
          <cell r="Z19">
            <v>0.18487394957983194</v>
          </cell>
          <cell r="AA19">
            <v>13</v>
          </cell>
          <cell r="AB19">
            <v>1.0517799352750809E-2</v>
          </cell>
          <cell r="AC19">
            <v>1.8207282913165267E-2</v>
          </cell>
          <cell r="AD19">
            <v>79</v>
          </cell>
          <cell r="AE19">
            <v>6.3915857605177998E-2</v>
          </cell>
          <cell r="AF19">
            <v>0.11064425770308123</v>
          </cell>
          <cell r="AG19">
            <v>104</v>
          </cell>
          <cell r="AH19">
            <v>8.4142394822006472E-2</v>
          </cell>
          <cell r="AI19">
            <v>0.14565826330532214</v>
          </cell>
          <cell r="AJ19">
            <v>3</v>
          </cell>
          <cell r="AK19">
            <v>2.4271844660194173E-3</v>
          </cell>
          <cell r="AL19">
            <v>4.2016806722689074E-3</v>
          </cell>
          <cell r="AM19">
            <v>4</v>
          </cell>
          <cell r="AN19">
            <v>3.2362459546925568E-3</v>
          </cell>
          <cell r="AO19">
            <v>5.6022408963585435E-3</v>
          </cell>
          <cell r="AP19">
            <v>318</v>
          </cell>
          <cell r="AQ19">
            <v>0.25728155339805825</v>
          </cell>
          <cell r="AR19">
            <v>0.44537815126050423</v>
          </cell>
          <cell r="AS19">
            <v>3</v>
          </cell>
          <cell r="AT19">
            <v>2.4271844660194173E-3</v>
          </cell>
          <cell r="AU19">
            <v>4.2016806722689074E-3</v>
          </cell>
          <cell r="AV19">
            <v>1</v>
          </cell>
          <cell r="AW19">
            <v>8.090614886731392E-4</v>
          </cell>
          <cell r="AX19">
            <v>1.4005602240896359E-3</v>
          </cell>
          <cell r="AY19">
            <v>5</v>
          </cell>
          <cell r="AZ19">
            <v>4.0453074433656954E-3</v>
          </cell>
          <cell r="BA19">
            <v>7.0028011204481795E-3</v>
          </cell>
          <cell r="BB19">
            <v>11</v>
          </cell>
          <cell r="BC19">
            <v>8.8996763754045308E-3</v>
          </cell>
          <cell r="BD19">
            <v>1.5406162464985995E-2</v>
          </cell>
        </row>
        <row r="20">
          <cell r="B20">
            <v>1</v>
          </cell>
        </row>
        <row r="21">
          <cell r="B21">
            <v>2</v>
          </cell>
        </row>
        <row r="22">
          <cell r="B22">
            <v>3</v>
          </cell>
        </row>
        <row r="23">
          <cell r="B23">
            <v>4</v>
          </cell>
        </row>
        <row r="24">
          <cell r="B24">
            <v>5</v>
          </cell>
        </row>
        <row r="25">
          <cell r="A25" t="str">
            <v>FANGATAU</v>
          </cell>
          <cell r="C25">
            <v>264</v>
          </cell>
          <cell r="D25">
            <v>106</v>
          </cell>
          <cell r="E25">
            <v>158</v>
          </cell>
          <cell r="F25">
            <v>0.59848484848484851</v>
          </cell>
          <cell r="G25">
            <v>0</v>
          </cell>
          <cell r="H25">
            <v>158</v>
          </cell>
          <cell r="I25">
            <v>1</v>
          </cell>
          <cell r="J25">
            <v>3.787878787878788E-3</v>
          </cell>
          <cell r="K25">
            <v>6.3291139240506328E-3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3</v>
          </cell>
          <cell r="S25">
            <v>1.1363636363636364E-2</v>
          </cell>
          <cell r="T25">
            <v>1.8987341772151899E-2</v>
          </cell>
          <cell r="U25">
            <v>5</v>
          </cell>
          <cell r="V25">
            <v>1.893939393939394E-2</v>
          </cell>
          <cell r="W25">
            <v>3.1645569620253167E-2</v>
          </cell>
          <cell r="X25">
            <v>44</v>
          </cell>
          <cell r="Y25">
            <v>0.16666666666666666</v>
          </cell>
          <cell r="Z25">
            <v>0.27848101265822783</v>
          </cell>
          <cell r="AA25">
            <v>2</v>
          </cell>
          <cell r="AB25">
            <v>7.575757575757576E-3</v>
          </cell>
          <cell r="AC25">
            <v>1.2658227848101266E-2</v>
          </cell>
          <cell r="AD25">
            <v>4</v>
          </cell>
          <cell r="AE25">
            <v>1.5151515151515152E-2</v>
          </cell>
          <cell r="AF25">
            <v>2.5316455696202531E-2</v>
          </cell>
          <cell r="AG25">
            <v>4</v>
          </cell>
          <cell r="AH25">
            <v>1.5151515151515152E-2</v>
          </cell>
          <cell r="AI25">
            <v>2.5316455696202531E-2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89</v>
          </cell>
          <cell r="AQ25">
            <v>0.3371212121212121</v>
          </cell>
          <cell r="AR25">
            <v>0.56329113924050633</v>
          </cell>
          <cell r="AS25">
            <v>1</v>
          </cell>
          <cell r="AT25">
            <v>3.787878787878788E-3</v>
          </cell>
          <cell r="AU25">
            <v>6.3291139240506328E-3</v>
          </cell>
          <cell r="AV25">
            <v>2</v>
          </cell>
          <cell r="AW25">
            <v>7.575757575757576E-3</v>
          </cell>
          <cell r="AX25">
            <v>1.2658227848101266E-2</v>
          </cell>
          <cell r="AY25">
            <v>1</v>
          </cell>
          <cell r="AZ25">
            <v>3.787878787878788E-3</v>
          </cell>
          <cell r="BA25">
            <v>6.3291139240506328E-3</v>
          </cell>
          <cell r="BB25">
            <v>2</v>
          </cell>
          <cell r="BC25">
            <v>7.575757575757576E-3</v>
          </cell>
          <cell r="BD25">
            <v>1.2658227848101266E-2</v>
          </cell>
        </row>
        <row r="26">
          <cell r="B26">
            <v>1</v>
          </cell>
        </row>
        <row r="27">
          <cell r="B27">
            <v>2</v>
          </cell>
        </row>
        <row r="28">
          <cell r="A28" t="str">
            <v>FATU-HIVA</v>
          </cell>
          <cell r="C28">
            <v>513</v>
          </cell>
          <cell r="D28">
            <v>197</v>
          </cell>
          <cell r="E28">
            <v>316</v>
          </cell>
          <cell r="F28">
            <v>0.61598440545808963</v>
          </cell>
          <cell r="G28">
            <v>4</v>
          </cell>
          <cell r="H28">
            <v>312</v>
          </cell>
          <cell r="I28">
            <v>14</v>
          </cell>
          <cell r="J28">
            <v>2.7290448343079921E-2</v>
          </cell>
          <cell r="K28">
            <v>4.4871794871794872E-2</v>
          </cell>
          <cell r="L28">
            <v>0</v>
          </cell>
          <cell r="M28">
            <v>0</v>
          </cell>
          <cell r="N28">
            <v>0</v>
          </cell>
          <cell r="O28">
            <v>3</v>
          </cell>
          <cell r="P28">
            <v>5.8479532163742687E-3</v>
          </cell>
          <cell r="Q28">
            <v>9.6153846153846159E-3</v>
          </cell>
          <cell r="R28">
            <v>0</v>
          </cell>
          <cell r="S28">
            <v>0</v>
          </cell>
          <cell r="T28">
            <v>0</v>
          </cell>
          <cell r="U28">
            <v>4</v>
          </cell>
          <cell r="V28">
            <v>7.7972709551656916E-3</v>
          </cell>
          <cell r="W28">
            <v>1.282051282051282E-2</v>
          </cell>
          <cell r="X28">
            <v>21</v>
          </cell>
          <cell r="Y28">
            <v>4.0935672514619881E-2</v>
          </cell>
          <cell r="Z28">
            <v>6.7307692307692304E-2</v>
          </cell>
          <cell r="AA28">
            <v>0</v>
          </cell>
          <cell r="AB28">
            <v>0</v>
          </cell>
          <cell r="AC28">
            <v>0</v>
          </cell>
          <cell r="AD28">
            <v>160</v>
          </cell>
          <cell r="AE28">
            <v>0.31189083820662766</v>
          </cell>
          <cell r="AF28">
            <v>0.51282051282051277</v>
          </cell>
          <cell r="AG28">
            <v>11</v>
          </cell>
          <cell r="AH28">
            <v>2.1442495126705652E-2</v>
          </cell>
          <cell r="AI28">
            <v>3.5256410256410256E-2</v>
          </cell>
          <cell r="AJ28">
            <v>0</v>
          </cell>
          <cell r="AK28">
            <v>0</v>
          </cell>
          <cell r="AL28">
            <v>0</v>
          </cell>
          <cell r="AM28">
            <v>5</v>
          </cell>
          <cell r="AN28">
            <v>9.7465886939571145E-3</v>
          </cell>
          <cell r="AO28">
            <v>1.6025641025641024E-2</v>
          </cell>
          <cell r="AP28">
            <v>90</v>
          </cell>
          <cell r="AQ28">
            <v>0.17543859649122806</v>
          </cell>
          <cell r="AR28">
            <v>0.28846153846153844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3</v>
          </cell>
          <cell r="AZ28">
            <v>5.8479532163742687E-3</v>
          </cell>
          <cell r="BA28">
            <v>9.6153846153846159E-3</v>
          </cell>
          <cell r="BB28">
            <v>1</v>
          </cell>
          <cell r="BC28">
            <v>1.9493177387914229E-3</v>
          </cell>
          <cell r="BD28">
            <v>3.205128205128205E-3</v>
          </cell>
        </row>
        <row r="29">
          <cell r="B29">
            <v>1</v>
          </cell>
        </row>
        <row r="30">
          <cell r="B30">
            <v>2</v>
          </cell>
        </row>
        <row r="31">
          <cell r="A31" t="str">
            <v>GAMBIER</v>
          </cell>
          <cell r="C31">
            <v>696</v>
          </cell>
          <cell r="D31">
            <v>327</v>
          </cell>
          <cell r="E31">
            <v>369</v>
          </cell>
          <cell r="F31">
            <v>0.53017241379310343</v>
          </cell>
          <cell r="G31">
            <v>6</v>
          </cell>
          <cell r="H31">
            <v>363</v>
          </cell>
          <cell r="I31">
            <v>16</v>
          </cell>
          <cell r="J31">
            <v>2.2988505747126436E-2</v>
          </cell>
          <cell r="K31">
            <v>4.4077134986225897E-2</v>
          </cell>
          <cell r="L31">
            <v>4</v>
          </cell>
          <cell r="M31">
            <v>5.7471264367816091E-3</v>
          </cell>
          <cell r="N31">
            <v>1.1019283746556474E-2</v>
          </cell>
          <cell r="O31">
            <v>0</v>
          </cell>
          <cell r="P31">
            <v>0</v>
          </cell>
          <cell r="Q31">
            <v>0</v>
          </cell>
          <cell r="R31">
            <v>26</v>
          </cell>
          <cell r="S31">
            <v>3.7356321839080463E-2</v>
          </cell>
          <cell r="T31">
            <v>7.1625344352617082E-2</v>
          </cell>
          <cell r="U31">
            <v>5</v>
          </cell>
          <cell r="V31">
            <v>7.1839080459770114E-3</v>
          </cell>
          <cell r="W31">
            <v>1.3774104683195593E-2</v>
          </cell>
          <cell r="X31">
            <v>37</v>
          </cell>
          <cell r="Y31">
            <v>5.3160919540229883E-2</v>
          </cell>
          <cell r="Z31">
            <v>0.10192837465564739</v>
          </cell>
          <cell r="AA31">
            <v>10</v>
          </cell>
          <cell r="AB31">
            <v>1.4367816091954023E-2</v>
          </cell>
          <cell r="AC31">
            <v>2.7548209366391185E-2</v>
          </cell>
          <cell r="AD31">
            <v>1</v>
          </cell>
          <cell r="AE31">
            <v>1.4367816091954023E-3</v>
          </cell>
          <cell r="AF31">
            <v>2.7548209366391185E-3</v>
          </cell>
          <cell r="AG31">
            <v>10</v>
          </cell>
          <cell r="AH31">
            <v>1.4367816091954023E-2</v>
          </cell>
          <cell r="AI31">
            <v>2.7548209366391185E-2</v>
          </cell>
          <cell r="AJ31">
            <v>6</v>
          </cell>
          <cell r="AK31">
            <v>8.6206896551724137E-3</v>
          </cell>
          <cell r="AL31">
            <v>1.6528925619834711E-2</v>
          </cell>
          <cell r="AM31">
            <v>1</v>
          </cell>
          <cell r="AN31">
            <v>1.4367816091954023E-3</v>
          </cell>
          <cell r="AO31">
            <v>2.7548209366391185E-3</v>
          </cell>
          <cell r="AP31">
            <v>238</v>
          </cell>
          <cell r="AQ31">
            <v>0.34195402298850575</v>
          </cell>
          <cell r="AR31">
            <v>0.65564738292011016</v>
          </cell>
          <cell r="AS31">
            <v>6</v>
          </cell>
          <cell r="AT31">
            <v>8.6206896551724137E-3</v>
          </cell>
          <cell r="AU31">
            <v>1.6528925619834711E-2</v>
          </cell>
          <cell r="AV31">
            <v>1</v>
          </cell>
          <cell r="AW31">
            <v>1.4367816091954023E-3</v>
          </cell>
          <cell r="AX31">
            <v>2.7548209366391185E-3</v>
          </cell>
          <cell r="AY31">
            <v>0</v>
          </cell>
          <cell r="AZ31">
            <v>0</v>
          </cell>
          <cell r="BA31">
            <v>0</v>
          </cell>
          <cell r="BB31">
            <v>2</v>
          </cell>
          <cell r="BC31">
            <v>2.8735632183908046E-3</v>
          </cell>
          <cell r="BD31">
            <v>5.5096418732782371E-3</v>
          </cell>
        </row>
        <row r="32">
          <cell r="B32">
            <v>1</v>
          </cell>
        </row>
        <row r="33">
          <cell r="A33" t="str">
            <v>HAO</v>
          </cell>
          <cell r="C33">
            <v>1153</v>
          </cell>
          <cell r="D33">
            <v>537</v>
          </cell>
          <cell r="E33">
            <v>616</v>
          </cell>
          <cell r="F33">
            <v>0.53425845620121426</v>
          </cell>
          <cell r="G33">
            <v>8</v>
          </cell>
          <cell r="H33">
            <v>608</v>
          </cell>
          <cell r="I33">
            <v>5</v>
          </cell>
          <cell r="J33">
            <v>4.3365134431916736E-3</v>
          </cell>
          <cell r="K33">
            <v>8.2236842105263153E-3</v>
          </cell>
          <cell r="L33">
            <v>5</v>
          </cell>
          <cell r="M33">
            <v>4.3365134431916736E-3</v>
          </cell>
          <cell r="N33">
            <v>8.2236842105263153E-3</v>
          </cell>
          <cell r="O33">
            <v>1</v>
          </cell>
          <cell r="P33">
            <v>8.6730268863833475E-4</v>
          </cell>
          <cell r="Q33">
            <v>1.6447368421052631E-3</v>
          </cell>
          <cell r="R33">
            <v>1</v>
          </cell>
          <cell r="S33">
            <v>8.6730268863833475E-4</v>
          </cell>
          <cell r="T33">
            <v>1.6447368421052631E-3</v>
          </cell>
          <cell r="U33">
            <v>63</v>
          </cell>
          <cell r="V33">
            <v>5.464006938421509E-2</v>
          </cell>
          <cell r="W33">
            <v>0.10361842105263158</v>
          </cell>
          <cell r="X33">
            <v>146</v>
          </cell>
          <cell r="Y33">
            <v>0.12662619254119689</v>
          </cell>
          <cell r="Z33">
            <v>0.24013157894736842</v>
          </cell>
          <cell r="AA33">
            <v>13</v>
          </cell>
          <cell r="AB33">
            <v>1.1274934952298352E-2</v>
          </cell>
          <cell r="AC33">
            <v>2.1381578947368422E-2</v>
          </cell>
          <cell r="AD33">
            <v>4</v>
          </cell>
          <cell r="AE33">
            <v>3.469210754553339E-3</v>
          </cell>
          <cell r="AF33">
            <v>6.5789473684210523E-3</v>
          </cell>
          <cell r="AG33">
            <v>61</v>
          </cell>
          <cell r="AH33">
            <v>5.2905464006938421E-2</v>
          </cell>
          <cell r="AI33">
            <v>0.10032894736842106</v>
          </cell>
          <cell r="AJ33">
            <v>7</v>
          </cell>
          <cell r="AK33">
            <v>6.0711188204683438E-3</v>
          </cell>
          <cell r="AL33">
            <v>1.1513157894736841E-2</v>
          </cell>
          <cell r="AM33">
            <v>1</v>
          </cell>
          <cell r="AN33">
            <v>8.6730268863833475E-4</v>
          </cell>
          <cell r="AO33">
            <v>1.6447368421052631E-3</v>
          </cell>
          <cell r="AP33">
            <v>234</v>
          </cell>
          <cell r="AQ33">
            <v>0.20294882914137033</v>
          </cell>
          <cell r="AR33">
            <v>0.38486842105263158</v>
          </cell>
          <cell r="AS33">
            <v>57</v>
          </cell>
          <cell r="AT33">
            <v>4.9436253252385085E-2</v>
          </cell>
          <cell r="AU33">
            <v>9.375E-2</v>
          </cell>
          <cell r="AV33">
            <v>2</v>
          </cell>
          <cell r="AW33">
            <v>1.7346053772766695E-3</v>
          </cell>
          <cell r="AX33">
            <v>3.2894736842105261E-3</v>
          </cell>
          <cell r="AY33">
            <v>2</v>
          </cell>
          <cell r="AZ33">
            <v>1.7346053772766695E-3</v>
          </cell>
          <cell r="BA33">
            <v>3.2894736842105261E-3</v>
          </cell>
          <cell r="BB33">
            <v>6</v>
          </cell>
          <cell r="BC33">
            <v>5.2038161318300087E-3</v>
          </cell>
          <cell r="BD33">
            <v>9.8684210526315784E-3</v>
          </cell>
        </row>
        <row r="34">
          <cell r="B34">
            <v>1</v>
          </cell>
        </row>
        <row r="35">
          <cell r="B35">
            <v>2</v>
          </cell>
        </row>
        <row r="36">
          <cell r="B36">
            <v>3</v>
          </cell>
        </row>
        <row r="37">
          <cell r="A37" t="str">
            <v>HIKUERU</v>
          </cell>
          <cell r="C37">
            <v>195</v>
          </cell>
          <cell r="D37">
            <v>49</v>
          </cell>
          <cell r="E37">
            <v>146</v>
          </cell>
          <cell r="F37">
            <v>0.74871794871794872</v>
          </cell>
          <cell r="G37">
            <v>0</v>
          </cell>
          <cell r="H37">
            <v>146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21</v>
          </cell>
          <cell r="Y37">
            <v>0.1076923076923077</v>
          </cell>
          <cell r="Z37">
            <v>0.14383561643835616</v>
          </cell>
          <cell r="AA37">
            <v>6</v>
          </cell>
          <cell r="AB37">
            <v>3.0769230769230771E-2</v>
          </cell>
          <cell r="AC37">
            <v>4.1095890410958902E-2</v>
          </cell>
          <cell r="AD37">
            <v>108</v>
          </cell>
          <cell r="AE37">
            <v>0.55384615384615388</v>
          </cell>
          <cell r="AF37">
            <v>0.73972602739726023</v>
          </cell>
          <cell r="AG37">
            <v>1</v>
          </cell>
          <cell r="AH37">
            <v>5.1282051282051282E-3</v>
          </cell>
          <cell r="AI37">
            <v>6.8493150684931503E-3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9</v>
          </cell>
          <cell r="AQ37">
            <v>4.6153846153846156E-2</v>
          </cell>
          <cell r="AR37">
            <v>6.1643835616438353E-2</v>
          </cell>
          <cell r="AS37">
            <v>0</v>
          </cell>
          <cell r="AT37">
            <v>0</v>
          </cell>
          <cell r="AU37">
            <v>0</v>
          </cell>
          <cell r="AV37">
            <v>1</v>
          </cell>
          <cell r="AW37">
            <v>5.1282051282051282E-3</v>
          </cell>
          <cell r="AX37">
            <v>6.8493150684931503E-3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</row>
        <row r="38">
          <cell r="B38">
            <v>1</v>
          </cell>
        </row>
        <row r="39">
          <cell r="B39">
            <v>2</v>
          </cell>
        </row>
        <row r="40">
          <cell r="A40" t="str">
            <v>HIVA-OA</v>
          </cell>
          <cell r="C40">
            <v>1723</v>
          </cell>
          <cell r="D40">
            <v>591</v>
          </cell>
          <cell r="E40">
            <v>1132</v>
          </cell>
          <cell r="F40">
            <v>0.65699361578641902</v>
          </cell>
          <cell r="G40">
            <v>10</v>
          </cell>
          <cell r="H40">
            <v>1122</v>
          </cell>
          <cell r="I40">
            <v>25</v>
          </cell>
          <cell r="J40">
            <v>1.4509576320371444E-2</v>
          </cell>
          <cell r="K40">
            <v>2.2281639928698752E-2</v>
          </cell>
          <cell r="L40">
            <v>3</v>
          </cell>
          <cell r="M40">
            <v>1.7411491584445734E-3</v>
          </cell>
          <cell r="N40">
            <v>2.6737967914438501E-3</v>
          </cell>
          <cell r="O40">
            <v>9</v>
          </cell>
          <cell r="P40">
            <v>5.2234474753337203E-3</v>
          </cell>
          <cell r="Q40">
            <v>8.0213903743315516E-3</v>
          </cell>
          <cell r="R40">
            <v>1</v>
          </cell>
          <cell r="S40">
            <v>5.8038305281485781E-4</v>
          </cell>
          <cell r="T40">
            <v>8.9126559714795004E-4</v>
          </cell>
          <cell r="U40">
            <v>47</v>
          </cell>
          <cell r="V40">
            <v>2.7278003482298318E-2</v>
          </cell>
          <cell r="W40">
            <v>4.1889483065953657E-2</v>
          </cell>
          <cell r="X40">
            <v>107</v>
          </cell>
          <cell r="Y40">
            <v>6.2100986651189787E-2</v>
          </cell>
          <cell r="Z40">
            <v>9.5365418894830661E-2</v>
          </cell>
          <cell r="AA40">
            <v>12</v>
          </cell>
          <cell r="AB40">
            <v>6.9645966337782937E-3</v>
          </cell>
          <cell r="AC40">
            <v>1.06951871657754E-2</v>
          </cell>
          <cell r="AD40">
            <v>575</v>
          </cell>
          <cell r="AE40">
            <v>0.33372025536854322</v>
          </cell>
          <cell r="AF40">
            <v>0.51247771836007128</v>
          </cell>
          <cell r="AG40">
            <v>40</v>
          </cell>
          <cell r="AH40">
            <v>2.3215322112594312E-2</v>
          </cell>
          <cell r="AI40">
            <v>3.5650623885918005E-2</v>
          </cell>
          <cell r="AJ40">
            <v>2</v>
          </cell>
          <cell r="AK40">
            <v>1.1607661056297156E-3</v>
          </cell>
          <cell r="AL40">
            <v>1.7825311942959001E-3</v>
          </cell>
          <cell r="AM40">
            <v>2</v>
          </cell>
          <cell r="AN40">
            <v>1.1607661056297156E-3</v>
          </cell>
          <cell r="AO40">
            <v>1.7825311942959001E-3</v>
          </cell>
          <cell r="AP40">
            <v>297</v>
          </cell>
          <cell r="AQ40">
            <v>0.17237376668601276</v>
          </cell>
          <cell r="AR40">
            <v>0.26470588235294118</v>
          </cell>
          <cell r="AS40">
            <v>1</v>
          </cell>
          <cell r="AT40">
            <v>5.8038305281485781E-4</v>
          </cell>
          <cell r="AU40">
            <v>8.9126559714795004E-4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1</v>
          </cell>
          <cell r="BC40">
            <v>5.8038305281485781E-4</v>
          </cell>
          <cell r="BD40">
            <v>8.9126559714795004E-4</v>
          </cell>
        </row>
        <row r="41">
          <cell r="B41">
            <v>1</v>
          </cell>
        </row>
        <row r="42">
          <cell r="B42">
            <v>2</v>
          </cell>
        </row>
        <row r="43">
          <cell r="B43">
            <v>3</v>
          </cell>
        </row>
        <row r="44">
          <cell r="B44">
            <v>4</v>
          </cell>
        </row>
        <row r="45">
          <cell r="A45" t="str">
            <v>MAKEMO</v>
          </cell>
          <cell r="C45">
            <v>1069</v>
          </cell>
          <cell r="D45">
            <v>447</v>
          </cell>
          <cell r="E45">
            <v>622</v>
          </cell>
          <cell r="F45">
            <v>0.5818521983161834</v>
          </cell>
          <cell r="G45">
            <v>8</v>
          </cell>
          <cell r="H45">
            <v>614</v>
          </cell>
          <cell r="I45">
            <v>11</v>
          </cell>
          <cell r="J45">
            <v>1.028999064546305E-2</v>
          </cell>
          <cell r="K45">
            <v>1.7915309446254073E-2</v>
          </cell>
          <cell r="L45">
            <v>1</v>
          </cell>
          <cell r="M45">
            <v>9.3545369504209543E-4</v>
          </cell>
          <cell r="N45">
            <v>1.6286644951140066E-3</v>
          </cell>
          <cell r="O45">
            <v>0</v>
          </cell>
          <cell r="P45">
            <v>0</v>
          </cell>
          <cell r="Q45">
            <v>0</v>
          </cell>
          <cell r="R45">
            <v>10</v>
          </cell>
          <cell r="S45">
            <v>9.3545369504209538E-3</v>
          </cell>
          <cell r="T45">
            <v>1.6286644951140065E-2</v>
          </cell>
          <cell r="U45">
            <v>150</v>
          </cell>
          <cell r="V45">
            <v>0.1403180542563143</v>
          </cell>
          <cell r="W45">
            <v>0.24429967426710097</v>
          </cell>
          <cell r="X45">
            <v>75</v>
          </cell>
          <cell r="Y45">
            <v>7.015902712815715E-2</v>
          </cell>
          <cell r="Z45">
            <v>0.12214983713355049</v>
          </cell>
          <cell r="AA45">
            <v>4</v>
          </cell>
          <cell r="AB45">
            <v>3.7418147801683817E-3</v>
          </cell>
          <cell r="AC45">
            <v>6.5146579804560263E-3</v>
          </cell>
          <cell r="AD45">
            <v>34</v>
          </cell>
          <cell r="AE45">
            <v>3.1805425631431246E-2</v>
          </cell>
          <cell r="AF45">
            <v>5.5374592833876218E-2</v>
          </cell>
          <cell r="AG45">
            <v>35</v>
          </cell>
          <cell r="AH45">
            <v>3.2740879326473342E-2</v>
          </cell>
          <cell r="AI45">
            <v>5.7003257328990226E-2</v>
          </cell>
          <cell r="AJ45">
            <v>2</v>
          </cell>
          <cell r="AK45">
            <v>1.8709073900841909E-3</v>
          </cell>
          <cell r="AL45">
            <v>3.2573289902280132E-3</v>
          </cell>
          <cell r="AM45">
            <v>2</v>
          </cell>
          <cell r="AN45">
            <v>1.8709073900841909E-3</v>
          </cell>
          <cell r="AO45">
            <v>3.2573289902280132E-3</v>
          </cell>
          <cell r="AP45">
            <v>149</v>
          </cell>
          <cell r="AQ45">
            <v>0.13938260056127222</v>
          </cell>
          <cell r="AR45">
            <v>0.24267100977198697</v>
          </cell>
          <cell r="AS45">
            <v>14</v>
          </cell>
          <cell r="AT45">
            <v>1.3096351730589336E-2</v>
          </cell>
          <cell r="AU45">
            <v>2.2801302931596091E-2</v>
          </cell>
          <cell r="AV45">
            <v>1</v>
          </cell>
          <cell r="AW45">
            <v>9.3545369504209543E-4</v>
          </cell>
          <cell r="AX45">
            <v>1.6286644951140066E-3</v>
          </cell>
          <cell r="AY45">
            <v>2</v>
          </cell>
          <cell r="AZ45">
            <v>1.8709073900841909E-3</v>
          </cell>
          <cell r="BA45">
            <v>3.2573289902280132E-3</v>
          </cell>
          <cell r="BB45">
            <v>124</v>
          </cell>
          <cell r="BC45">
            <v>0.11599625818521983</v>
          </cell>
          <cell r="BD45">
            <v>0.20195439739413681</v>
          </cell>
        </row>
        <row r="46">
          <cell r="B46">
            <v>1</v>
          </cell>
        </row>
        <row r="47">
          <cell r="B47">
            <v>2</v>
          </cell>
        </row>
        <row r="48">
          <cell r="B48">
            <v>3</v>
          </cell>
        </row>
        <row r="49">
          <cell r="B49">
            <v>4</v>
          </cell>
        </row>
        <row r="50">
          <cell r="B50">
            <v>5</v>
          </cell>
        </row>
        <row r="51">
          <cell r="A51" t="str">
            <v>MANIHI</v>
          </cell>
          <cell r="C51">
            <v>879</v>
          </cell>
          <cell r="D51">
            <v>373</v>
          </cell>
          <cell r="E51">
            <v>506</v>
          </cell>
          <cell r="F51">
            <v>0.5756541524459613</v>
          </cell>
          <cell r="G51">
            <v>5</v>
          </cell>
          <cell r="H51">
            <v>501</v>
          </cell>
          <cell r="I51">
            <v>6</v>
          </cell>
          <cell r="J51">
            <v>6.8259385665529011E-3</v>
          </cell>
          <cell r="K51">
            <v>1.1976047904191617E-2</v>
          </cell>
          <cell r="L51">
            <v>3</v>
          </cell>
          <cell r="M51">
            <v>3.4129692832764505E-3</v>
          </cell>
          <cell r="N51">
            <v>5.9880239520958087E-3</v>
          </cell>
          <cell r="O51">
            <v>0</v>
          </cell>
          <cell r="P51">
            <v>0</v>
          </cell>
          <cell r="Q51">
            <v>0</v>
          </cell>
          <cell r="R51">
            <v>10</v>
          </cell>
          <cell r="S51">
            <v>1.1376564277588168E-2</v>
          </cell>
          <cell r="T51">
            <v>1.9960079840319361E-2</v>
          </cell>
          <cell r="U51">
            <v>0</v>
          </cell>
          <cell r="V51">
            <v>0</v>
          </cell>
          <cell r="W51">
            <v>0</v>
          </cell>
          <cell r="X51">
            <v>153</v>
          </cell>
          <cell r="Y51">
            <v>0.17406143344709898</v>
          </cell>
          <cell r="Z51">
            <v>0.30538922155688625</v>
          </cell>
          <cell r="AA51">
            <v>6</v>
          </cell>
          <cell r="AB51">
            <v>6.8259385665529011E-3</v>
          </cell>
          <cell r="AC51">
            <v>1.1976047904191617E-2</v>
          </cell>
          <cell r="AD51">
            <v>44</v>
          </cell>
          <cell r="AE51">
            <v>5.0056882821387941E-2</v>
          </cell>
          <cell r="AF51">
            <v>8.7824351297405193E-2</v>
          </cell>
          <cell r="AG51">
            <v>135</v>
          </cell>
          <cell r="AH51">
            <v>0.15358361774744028</v>
          </cell>
          <cell r="AI51">
            <v>0.26946107784431139</v>
          </cell>
          <cell r="AJ51">
            <v>3</v>
          </cell>
          <cell r="AK51">
            <v>3.4129692832764505E-3</v>
          </cell>
          <cell r="AL51">
            <v>5.9880239520958087E-3</v>
          </cell>
          <cell r="AM51">
            <v>1</v>
          </cell>
          <cell r="AN51">
            <v>1.1376564277588168E-3</v>
          </cell>
          <cell r="AO51">
            <v>1.996007984031936E-3</v>
          </cell>
          <cell r="AP51">
            <v>132</v>
          </cell>
          <cell r="AQ51">
            <v>0.15017064846416384</v>
          </cell>
          <cell r="AR51">
            <v>0.26347305389221559</v>
          </cell>
          <cell r="AS51">
            <v>2</v>
          </cell>
          <cell r="AT51">
            <v>2.2753128555176336E-3</v>
          </cell>
          <cell r="AU51">
            <v>3.9920159680638719E-3</v>
          </cell>
          <cell r="AV51">
            <v>2</v>
          </cell>
          <cell r="AW51">
            <v>2.2753128555176336E-3</v>
          </cell>
          <cell r="AX51">
            <v>3.9920159680638719E-3</v>
          </cell>
          <cell r="AY51">
            <v>2</v>
          </cell>
          <cell r="AZ51">
            <v>2.2753128555176336E-3</v>
          </cell>
          <cell r="BA51">
            <v>3.9920159680638719E-3</v>
          </cell>
          <cell r="BB51">
            <v>2</v>
          </cell>
          <cell r="BC51">
            <v>2.2753128555176336E-3</v>
          </cell>
          <cell r="BD51">
            <v>3.9920159680638719E-3</v>
          </cell>
        </row>
        <row r="52">
          <cell r="B52">
            <v>1</v>
          </cell>
        </row>
        <row r="53">
          <cell r="B53">
            <v>2</v>
          </cell>
        </row>
        <row r="54">
          <cell r="A54" t="str">
            <v>MOOREA-MAIAO</v>
          </cell>
          <cell r="C54">
            <v>11951</v>
          </cell>
          <cell r="D54">
            <v>7376</v>
          </cell>
          <cell r="E54">
            <v>4575</v>
          </cell>
          <cell r="F54">
            <v>0.38281315371098651</v>
          </cell>
          <cell r="G54">
            <v>92</v>
          </cell>
          <cell r="H54">
            <v>4483</v>
          </cell>
          <cell r="I54">
            <v>127</v>
          </cell>
          <cell r="J54">
            <v>1.0626725797004435E-2</v>
          </cell>
          <cell r="K54">
            <v>2.8329243809948695E-2</v>
          </cell>
          <cell r="L54">
            <v>73</v>
          </cell>
          <cell r="M54">
            <v>6.1082754581206593E-3</v>
          </cell>
          <cell r="N54">
            <v>1.6283738567923266E-2</v>
          </cell>
          <cell r="O54">
            <v>11</v>
          </cell>
          <cell r="P54">
            <v>9.2042506903188014E-4</v>
          </cell>
          <cell r="Q54">
            <v>2.4537140307829578E-3</v>
          </cell>
          <cell r="R54">
            <v>131</v>
          </cell>
          <cell r="S54">
            <v>1.0961425822106937E-2</v>
          </cell>
          <cell r="T54">
            <v>2.9221503457506133E-2</v>
          </cell>
          <cell r="U54">
            <v>165</v>
          </cell>
          <cell r="V54">
            <v>1.3806376035478202E-2</v>
          </cell>
          <cell r="W54">
            <v>3.680571046174437E-2</v>
          </cell>
          <cell r="X54">
            <v>1258</v>
          </cell>
          <cell r="Y54">
            <v>0.10526315789473684</v>
          </cell>
          <cell r="Z54">
            <v>0.28061565915681463</v>
          </cell>
          <cell r="AA54">
            <v>214</v>
          </cell>
          <cell r="AB54">
            <v>1.790645134298385E-2</v>
          </cell>
          <cell r="AC54">
            <v>4.7735891144323001E-2</v>
          </cell>
          <cell r="AD54">
            <v>20</v>
          </cell>
          <cell r="AE54">
            <v>1.6735001255125093E-3</v>
          </cell>
          <cell r="AF54">
            <v>4.461298237787196E-3</v>
          </cell>
          <cell r="AG54">
            <v>373</v>
          </cell>
          <cell r="AH54">
            <v>3.12107773408083E-2</v>
          </cell>
          <cell r="AI54">
            <v>8.3203212134731211E-2</v>
          </cell>
          <cell r="AJ54">
            <v>52</v>
          </cell>
          <cell r="AK54">
            <v>4.3511003263325245E-3</v>
          </cell>
          <cell r="AL54">
            <v>1.159937541824671E-2</v>
          </cell>
          <cell r="AM54">
            <v>65</v>
          </cell>
          <cell r="AN54">
            <v>5.4388754079156554E-3</v>
          </cell>
          <cell r="AO54">
            <v>1.4499219272808388E-2</v>
          </cell>
          <cell r="AP54">
            <v>1842</v>
          </cell>
          <cell r="AQ54">
            <v>0.15412936155970211</v>
          </cell>
          <cell r="AR54">
            <v>0.41088556770020074</v>
          </cell>
          <cell r="AS54">
            <v>18</v>
          </cell>
          <cell r="AT54">
            <v>1.5061501129612586E-3</v>
          </cell>
          <cell r="AU54">
            <v>4.0151684140084763E-3</v>
          </cell>
          <cell r="AV54">
            <v>91</v>
          </cell>
          <cell r="AW54">
            <v>7.6144255710819181E-3</v>
          </cell>
          <cell r="AX54">
            <v>2.0298906981931743E-2</v>
          </cell>
          <cell r="AY54">
            <v>12</v>
          </cell>
          <cell r="AZ54">
            <v>1.0041000753075056E-3</v>
          </cell>
          <cell r="BA54">
            <v>2.6767789426723177E-3</v>
          </cell>
          <cell r="BB54">
            <v>31</v>
          </cell>
          <cell r="BC54">
            <v>2.5939251945443897E-3</v>
          </cell>
          <cell r="BD54">
            <v>6.9150122685701539E-3</v>
          </cell>
        </row>
        <row r="55">
          <cell r="B55">
            <v>1</v>
          </cell>
        </row>
        <row r="56">
          <cell r="B56">
            <v>2</v>
          </cell>
        </row>
        <row r="57">
          <cell r="B57">
            <v>3</v>
          </cell>
        </row>
        <row r="58">
          <cell r="B58">
            <v>4</v>
          </cell>
        </row>
        <row r="59">
          <cell r="B59">
            <v>5</v>
          </cell>
        </row>
        <row r="60">
          <cell r="B60">
            <v>6</v>
          </cell>
        </row>
        <row r="61">
          <cell r="B61">
            <v>7</v>
          </cell>
        </row>
        <row r="62">
          <cell r="B62">
            <v>8</v>
          </cell>
        </row>
        <row r="63">
          <cell r="B63">
            <v>9</v>
          </cell>
        </row>
        <row r="64">
          <cell r="B64">
            <v>10</v>
          </cell>
        </row>
        <row r="65">
          <cell r="A65" t="str">
            <v>NAPUKA</v>
          </cell>
          <cell r="C65">
            <v>266</v>
          </cell>
          <cell r="D65">
            <v>136</v>
          </cell>
          <cell r="E65">
            <v>130</v>
          </cell>
          <cell r="F65">
            <v>0.48872180451127817</v>
          </cell>
          <cell r="G65">
            <v>1</v>
          </cell>
          <cell r="H65">
            <v>129</v>
          </cell>
          <cell r="I65">
            <v>0</v>
          </cell>
          <cell r="J65">
            <v>0</v>
          </cell>
          <cell r="K65">
            <v>0</v>
          </cell>
          <cell r="L65">
            <v>3</v>
          </cell>
          <cell r="M65">
            <v>1.1278195488721804E-2</v>
          </cell>
          <cell r="N65">
            <v>2.3255813953488372E-2</v>
          </cell>
          <cell r="O65">
            <v>0</v>
          </cell>
          <cell r="P65">
            <v>0</v>
          </cell>
          <cell r="Q65">
            <v>0</v>
          </cell>
          <cell r="R65">
            <v>4</v>
          </cell>
          <cell r="S65">
            <v>1.5037593984962405E-2</v>
          </cell>
          <cell r="T65">
            <v>3.1007751937984496E-2</v>
          </cell>
          <cell r="U65">
            <v>0</v>
          </cell>
          <cell r="V65">
            <v>0</v>
          </cell>
          <cell r="W65">
            <v>0</v>
          </cell>
          <cell r="X65">
            <v>40</v>
          </cell>
          <cell r="Y65">
            <v>0.15037593984962405</v>
          </cell>
          <cell r="Z65">
            <v>0.31007751937984496</v>
          </cell>
          <cell r="AA65">
            <v>2</v>
          </cell>
          <cell r="AB65">
            <v>7.5187969924812026E-3</v>
          </cell>
          <cell r="AC65">
            <v>1.5503875968992248E-2</v>
          </cell>
          <cell r="AD65">
            <v>13</v>
          </cell>
          <cell r="AE65">
            <v>4.8872180451127817E-2</v>
          </cell>
          <cell r="AF65">
            <v>0.10077519379844961</v>
          </cell>
          <cell r="AG65">
            <v>7</v>
          </cell>
          <cell r="AH65">
            <v>2.6315789473684209E-2</v>
          </cell>
          <cell r="AI65">
            <v>5.4263565891472867E-2</v>
          </cell>
          <cell r="AJ65">
            <v>0</v>
          </cell>
          <cell r="AK65">
            <v>0</v>
          </cell>
          <cell r="AL65">
            <v>0</v>
          </cell>
          <cell r="AM65">
            <v>1</v>
          </cell>
          <cell r="AN65">
            <v>3.7593984962406013E-3</v>
          </cell>
          <cell r="AO65">
            <v>7.7519379844961239E-3</v>
          </cell>
          <cell r="AP65">
            <v>45</v>
          </cell>
          <cell r="AQ65">
            <v>0.16917293233082706</v>
          </cell>
          <cell r="AR65">
            <v>0.34883720930232559</v>
          </cell>
          <cell r="AS65">
            <v>0</v>
          </cell>
          <cell r="AT65">
            <v>0</v>
          </cell>
          <cell r="AU65">
            <v>0</v>
          </cell>
          <cell r="AV65">
            <v>1</v>
          </cell>
          <cell r="AW65">
            <v>3.7593984962406013E-3</v>
          </cell>
          <cell r="AX65">
            <v>7.7519379844961239E-3</v>
          </cell>
          <cell r="AY65">
            <v>12</v>
          </cell>
          <cell r="AZ65">
            <v>4.5112781954887216E-2</v>
          </cell>
          <cell r="BA65">
            <v>9.3023255813953487E-2</v>
          </cell>
          <cell r="BB65">
            <v>1</v>
          </cell>
          <cell r="BC65">
            <v>3.7593984962406013E-3</v>
          </cell>
          <cell r="BD65">
            <v>7.7519379844961239E-3</v>
          </cell>
        </row>
        <row r="66">
          <cell r="B66">
            <v>1</v>
          </cell>
        </row>
        <row r="67">
          <cell r="B67">
            <v>2</v>
          </cell>
        </row>
        <row r="68">
          <cell r="A68" t="str">
            <v>NUKU-HIVA</v>
          </cell>
          <cell r="C68">
            <v>2048</v>
          </cell>
          <cell r="D68">
            <v>775</v>
          </cell>
          <cell r="E68">
            <v>1273</v>
          </cell>
          <cell r="F68">
            <v>0.62158203125</v>
          </cell>
          <cell r="G68">
            <v>17</v>
          </cell>
          <cell r="H68">
            <v>1256</v>
          </cell>
          <cell r="I68">
            <v>81</v>
          </cell>
          <cell r="J68">
            <v>3.955078125E-2</v>
          </cell>
          <cell r="K68">
            <v>6.4490445859872611E-2</v>
          </cell>
          <cell r="L68">
            <v>6</v>
          </cell>
          <cell r="M68">
            <v>2.9296875E-3</v>
          </cell>
          <cell r="N68">
            <v>4.7770700636942673E-3</v>
          </cell>
          <cell r="O68">
            <v>7</v>
          </cell>
          <cell r="P68">
            <v>3.41796875E-3</v>
          </cell>
          <cell r="Q68">
            <v>5.5732484076433117E-3</v>
          </cell>
          <cell r="R68">
            <v>20</v>
          </cell>
          <cell r="S68">
            <v>9.765625E-3</v>
          </cell>
          <cell r="T68">
            <v>1.5923566878980892E-2</v>
          </cell>
          <cell r="U68">
            <v>18</v>
          </cell>
          <cell r="V68">
            <v>8.7890625E-3</v>
          </cell>
          <cell r="W68">
            <v>1.4331210191082803E-2</v>
          </cell>
          <cell r="X68">
            <v>157</v>
          </cell>
          <cell r="Y68">
            <v>7.666015625E-2</v>
          </cell>
          <cell r="Z68">
            <v>0.125</v>
          </cell>
          <cell r="AA68">
            <v>21</v>
          </cell>
          <cell r="AB68">
            <v>1.025390625E-2</v>
          </cell>
          <cell r="AC68">
            <v>1.6719745222929936E-2</v>
          </cell>
          <cell r="AD68">
            <v>324</v>
          </cell>
          <cell r="AE68">
            <v>0.158203125</v>
          </cell>
          <cell r="AF68">
            <v>0.25796178343949044</v>
          </cell>
          <cell r="AG68">
            <v>222</v>
          </cell>
          <cell r="AH68">
            <v>0.1083984375</v>
          </cell>
          <cell r="AI68">
            <v>0.17675159235668789</v>
          </cell>
          <cell r="AJ68">
            <v>4</v>
          </cell>
          <cell r="AK68">
            <v>1.953125E-3</v>
          </cell>
          <cell r="AL68">
            <v>3.1847133757961785E-3</v>
          </cell>
          <cell r="AM68">
            <v>31</v>
          </cell>
          <cell r="AN68">
            <v>1.513671875E-2</v>
          </cell>
          <cell r="AO68">
            <v>2.4681528662420384E-2</v>
          </cell>
          <cell r="AP68">
            <v>355</v>
          </cell>
          <cell r="AQ68">
            <v>0.17333984375</v>
          </cell>
          <cell r="AR68">
            <v>0.28264331210191085</v>
          </cell>
          <cell r="AS68">
            <v>4</v>
          </cell>
          <cell r="AT68">
            <v>1.953125E-3</v>
          </cell>
          <cell r="AU68">
            <v>3.1847133757961785E-3</v>
          </cell>
          <cell r="AV68">
            <v>4</v>
          </cell>
          <cell r="AW68">
            <v>1.953125E-3</v>
          </cell>
          <cell r="AX68">
            <v>3.1847133757961785E-3</v>
          </cell>
          <cell r="AY68">
            <v>0</v>
          </cell>
          <cell r="AZ68">
            <v>0</v>
          </cell>
          <cell r="BA68">
            <v>0</v>
          </cell>
          <cell r="BB68">
            <v>2</v>
          </cell>
          <cell r="BC68">
            <v>9.765625E-4</v>
          </cell>
          <cell r="BD68">
            <v>1.5923566878980893E-3</v>
          </cell>
        </row>
        <row r="69">
          <cell r="B69">
            <v>1</v>
          </cell>
        </row>
        <row r="70">
          <cell r="B70">
            <v>2</v>
          </cell>
        </row>
        <row r="71">
          <cell r="B71">
            <v>3</v>
          </cell>
        </row>
        <row r="72">
          <cell r="B72">
            <v>4</v>
          </cell>
        </row>
        <row r="73">
          <cell r="B73">
            <v>5</v>
          </cell>
        </row>
        <row r="74">
          <cell r="A74" t="str">
            <v>NUKUTAVAKE</v>
          </cell>
          <cell r="C74">
            <v>264</v>
          </cell>
          <cell r="D74">
            <v>142</v>
          </cell>
          <cell r="E74">
            <v>122</v>
          </cell>
          <cell r="F74">
            <v>0.4621212121212121</v>
          </cell>
          <cell r="G74">
            <v>0</v>
          </cell>
          <cell r="H74">
            <v>122</v>
          </cell>
          <cell r="I74">
            <v>5</v>
          </cell>
          <cell r="J74">
            <v>1.893939393939394E-2</v>
          </cell>
          <cell r="K74">
            <v>4.0983606557377046E-2</v>
          </cell>
          <cell r="L74">
            <v>1</v>
          </cell>
          <cell r="M74">
            <v>3.787878787878788E-3</v>
          </cell>
          <cell r="N74">
            <v>8.1967213114754103E-3</v>
          </cell>
          <cell r="O74">
            <v>0</v>
          </cell>
          <cell r="P74">
            <v>0</v>
          </cell>
          <cell r="Q74">
            <v>0</v>
          </cell>
          <cell r="R74">
            <v>4</v>
          </cell>
          <cell r="S74">
            <v>1.5151515151515152E-2</v>
          </cell>
          <cell r="T74">
            <v>3.2786885245901641E-2</v>
          </cell>
          <cell r="U74">
            <v>0</v>
          </cell>
          <cell r="V74">
            <v>0</v>
          </cell>
          <cell r="W74">
            <v>0</v>
          </cell>
          <cell r="X74">
            <v>45</v>
          </cell>
          <cell r="Y74">
            <v>0.17045454545454544</v>
          </cell>
          <cell r="Z74">
            <v>0.36885245901639346</v>
          </cell>
          <cell r="AA74">
            <v>0</v>
          </cell>
          <cell r="AB74">
            <v>0</v>
          </cell>
          <cell r="AC74">
            <v>0</v>
          </cell>
          <cell r="AD74">
            <v>24</v>
          </cell>
          <cell r="AE74">
            <v>9.0909090909090912E-2</v>
          </cell>
          <cell r="AF74">
            <v>0.19672131147540983</v>
          </cell>
          <cell r="AG74">
            <v>2</v>
          </cell>
          <cell r="AH74">
            <v>7.575757575757576E-3</v>
          </cell>
          <cell r="AI74">
            <v>1.6393442622950821E-2</v>
          </cell>
          <cell r="AJ74">
            <v>1</v>
          </cell>
          <cell r="AK74">
            <v>3.787878787878788E-3</v>
          </cell>
          <cell r="AL74">
            <v>8.1967213114754103E-3</v>
          </cell>
          <cell r="AM74">
            <v>2</v>
          </cell>
          <cell r="AN74">
            <v>7.575757575757576E-3</v>
          </cell>
          <cell r="AO74">
            <v>1.6393442622950821E-2</v>
          </cell>
          <cell r="AP74">
            <v>25</v>
          </cell>
          <cell r="AQ74">
            <v>9.4696969696969696E-2</v>
          </cell>
          <cell r="AR74">
            <v>0.20491803278688525</v>
          </cell>
          <cell r="AS74">
            <v>12</v>
          </cell>
          <cell r="AT74">
            <v>4.5454545454545456E-2</v>
          </cell>
          <cell r="AU74">
            <v>9.8360655737704916E-2</v>
          </cell>
          <cell r="AV74">
            <v>0</v>
          </cell>
          <cell r="AW74">
            <v>0</v>
          </cell>
          <cell r="AX74">
            <v>0</v>
          </cell>
          <cell r="AY74">
            <v>1</v>
          </cell>
          <cell r="AZ74">
            <v>3.787878787878788E-3</v>
          </cell>
          <cell r="BA74">
            <v>8.1967213114754103E-3</v>
          </cell>
          <cell r="BB74">
            <v>0</v>
          </cell>
          <cell r="BC74">
            <v>0</v>
          </cell>
          <cell r="BD74">
            <v>0</v>
          </cell>
        </row>
        <row r="75">
          <cell r="B75">
            <v>1</v>
          </cell>
        </row>
        <row r="76">
          <cell r="B76">
            <v>2</v>
          </cell>
        </row>
        <row r="77">
          <cell r="B77">
            <v>3</v>
          </cell>
        </row>
        <row r="78">
          <cell r="A78" t="str">
            <v>PAPEETE</v>
          </cell>
          <cell r="C78">
            <v>17950</v>
          </cell>
          <cell r="D78">
            <v>10732</v>
          </cell>
          <cell r="E78">
            <v>7218</v>
          </cell>
          <cell r="F78">
            <v>0.40211699164345405</v>
          </cell>
          <cell r="G78">
            <v>176</v>
          </cell>
          <cell r="H78">
            <v>7042</v>
          </cell>
          <cell r="I78">
            <v>328</v>
          </cell>
          <cell r="J78">
            <v>1.8272980501392758E-2</v>
          </cell>
          <cell r="K78">
            <v>4.6577676796364667E-2</v>
          </cell>
          <cell r="L78">
            <v>139</v>
          </cell>
          <cell r="M78">
            <v>7.7437325905292476E-3</v>
          </cell>
          <cell r="N78">
            <v>1.9738710593581368E-2</v>
          </cell>
          <cell r="O78">
            <v>17</v>
          </cell>
          <cell r="P78">
            <v>9.4707520891364899E-4</v>
          </cell>
          <cell r="Q78">
            <v>2.4140869071286567E-3</v>
          </cell>
          <cell r="R78">
            <v>450</v>
          </cell>
          <cell r="S78">
            <v>2.5069637883008356E-2</v>
          </cell>
          <cell r="T78">
            <v>6.3902300482817379E-2</v>
          </cell>
          <cell r="U78">
            <v>344</v>
          </cell>
          <cell r="V78">
            <v>1.9164345403899722E-2</v>
          </cell>
          <cell r="W78">
            <v>4.8849758591309286E-2</v>
          </cell>
          <cell r="X78">
            <v>1475</v>
          </cell>
          <cell r="Y78">
            <v>8.2172701949860719E-2</v>
          </cell>
          <cell r="Z78">
            <v>0.20945754047145698</v>
          </cell>
          <cell r="AA78">
            <v>643</v>
          </cell>
          <cell r="AB78">
            <v>3.5821727019498609E-2</v>
          </cell>
          <cell r="AC78">
            <v>9.1309287134336836E-2</v>
          </cell>
          <cell r="AD78">
            <v>72</v>
          </cell>
          <cell r="AE78">
            <v>4.0111420612813373E-3</v>
          </cell>
          <cell r="AF78">
            <v>1.0224368077250781E-2</v>
          </cell>
          <cell r="AG78">
            <v>789</v>
          </cell>
          <cell r="AH78">
            <v>4.3955431754874652E-2</v>
          </cell>
          <cell r="AI78">
            <v>0.11204203351320648</v>
          </cell>
          <cell r="AJ78">
            <v>142</v>
          </cell>
          <cell r="AK78">
            <v>7.9108635097493041E-3</v>
          </cell>
          <cell r="AL78">
            <v>2.0164725930133486E-2</v>
          </cell>
          <cell r="AM78">
            <v>149</v>
          </cell>
          <cell r="AN78">
            <v>8.3008356545961007E-3</v>
          </cell>
          <cell r="AO78">
            <v>2.1158761715421755E-2</v>
          </cell>
          <cell r="AP78">
            <v>2225</v>
          </cell>
          <cell r="AQ78">
            <v>0.12395543175487465</v>
          </cell>
          <cell r="AR78">
            <v>0.31596137460948592</v>
          </cell>
          <cell r="AS78">
            <v>38</v>
          </cell>
          <cell r="AT78">
            <v>2.1169916434540391E-3</v>
          </cell>
          <cell r="AU78">
            <v>5.3961942629934681E-3</v>
          </cell>
          <cell r="AV78">
            <v>40</v>
          </cell>
          <cell r="AW78">
            <v>2.2284122562674096E-3</v>
          </cell>
          <cell r="AX78">
            <v>5.6802044873615447E-3</v>
          </cell>
          <cell r="AY78">
            <v>161</v>
          </cell>
          <cell r="AZ78">
            <v>8.9693593314763235E-3</v>
          </cell>
          <cell r="BA78">
            <v>2.2862823061630219E-2</v>
          </cell>
          <cell r="BB78">
            <v>30</v>
          </cell>
          <cell r="BC78">
            <v>1.6713091922005571E-3</v>
          </cell>
          <cell r="BD78">
            <v>4.2601533655211585E-3</v>
          </cell>
        </row>
        <row r="79">
          <cell r="B79">
            <v>1</v>
          </cell>
        </row>
        <row r="80">
          <cell r="B80">
            <v>2</v>
          </cell>
        </row>
        <row r="81">
          <cell r="B81">
            <v>3</v>
          </cell>
        </row>
        <row r="82">
          <cell r="B82">
            <v>4</v>
          </cell>
        </row>
        <row r="83">
          <cell r="B83">
            <v>5</v>
          </cell>
        </row>
        <row r="84">
          <cell r="B84">
            <v>6</v>
          </cell>
        </row>
        <row r="85">
          <cell r="B85">
            <v>7</v>
          </cell>
        </row>
        <row r="86">
          <cell r="B86">
            <v>8</v>
          </cell>
        </row>
        <row r="87">
          <cell r="B87">
            <v>9</v>
          </cell>
        </row>
        <row r="88">
          <cell r="B88">
            <v>10</v>
          </cell>
        </row>
        <row r="89">
          <cell r="B89">
            <v>11</v>
          </cell>
        </row>
        <row r="90">
          <cell r="B90">
            <v>12</v>
          </cell>
        </row>
        <row r="91">
          <cell r="B91">
            <v>13</v>
          </cell>
        </row>
        <row r="92">
          <cell r="B92">
            <v>14</v>
          </cell>
        </row>
        <row r="93">
          <cell r="B93">
            <v>15</v>
          </cell>
        </row>
        <row r="94">
          <cell r="A94" t="str">
            <v>PIRAE</v>
          </cell>
          <cell r="C94">
            <v>10456</v>
          </cell>
          <cell r="D94">
            <v>5681</v>
          </cell>
          <cell r="E94">
            <v>4775</v>
          </cell>
          <cell r="F94">
            <v>0.45667559296097932</v>
          </cell>
          <cell r="G94">
            <v>90</v>
          </cell>
          <cell r="H94">
            <v>4685</v>
          </cell>
          <cell r="I94">
            <v>200</v>
          </cell>
          <cell r="J94">
            <v>1.9127773527161437E-2</v>
          </cell>
          <cell r="K94">
            <v>4.2689434364994665E-2</v>
          </cell>
          <cell r="L94">
            <v>59</v>
          </cell>
          <cell r="M94">
            <v>5.6426931905126246E-3</v>
          </cell>
          <cell r="N94">
            <v>1.2593383137673426E-2</v>
          </cell>
          <cell r="O94">
            <v>45</v>
          </cell>
          <cell r="P94">
            <v>4.3037490436113237E-3</v>
          </cell>
          <cell r="Q94">
            <v>9.6051227321237997E-3</v>
          </cell>
          <cell r="R94">
            <v>118</v>
          </cell>
          <cell r="S94">
            <v>1.1285386381025249E-2</v>
          </cell>
          <cell r="T94">
            <v>2.5186766275346852E-2</v>
          </cell>
          <cell r="U94">
            <v>203</v>
          </cell>
          <cell r="V94">
            <v>1.941469013006886E-2</v>
          </cell>
          <cell r="W94">
            <v>4.3329775880469587E-2</v>
          </cell>
          <cell r="X94">
            <v>497</v>
          </cell>
          <cell r="Y94">
            <v>4.7532517214996177E-2</v>
          </cell>
          <cell r="Z94">
            <v>0.10608324439701174</v>
          </cell>
          <cell r="AA94">
            <v>530</v>
          </cell>
          <cell r="AB94">
            <v>5.0688599846977815E-2</v>
          </cell>
          <cell r="AC94">
            <v>0.11312700106723586</v>
          </cell>
          <cell r="AD94">
            <v>43</v>
          </cell>
          <cell r="AE94">
            <v>4.1124713083397092E-3</v>
          </cell>
          <cell r="AF94">
            <v>9.1782283884738521E-3</v>
          </cell>
          <cell r="AG94">
            <v>320</v>
          </cell>
          <cell r="AH94">
            <v>3.0604437643458302E-2</v>
          </cell>
          <cell r="AI94">
            <v>6.8303094983991466E-2</v>
          </cell>
          <cell r="AJ94">
            <v>79</v>
          </cell>
          <cell r="AK94">
            <v>7.5554705432287683E-3</v>
          </cell>
          <cell r="AL94">
            <v>1.6862326574172894E-2</v>
          </cell>
          <cell r="AM94">
            <v>68</v>
          </cell>
          <cell r="AN94">
            <v>6.5034429992348892E-3</v>
          </cell>
          <cell r="AO94">
            <v>1.4514407684098186E-2</v>
          </cell>
          <cell r="AP94">
            <v>2342</v>
          </cell>
          <cell r="AQ94">
            <v>0.22398622800306045</v>
          </cell>
          <cell r="AR94">
            <v>0.49989327641408754</v>
          </cell>
          <cell r="AS94">
            <v>19</v>
          </cell>
          <cell r="AT94">
            <v>1.8171384850803366E-3</v>
          </cell>
          <cell r="AU94">
            <v>4.0554962646744928E-3</v>
          </cell>
          <cell r="AV94">
            <v>34</v>
          </cell>
          <cell r="AW94">
            <v>3.2517214996174446E-3</v>
          </cell>
          <cell r="AX94">
            <v>7.257203842049093E-3</v>
          </cell>
          <cell r="AY94">
            <v>113</v>
          </cell>
          <cell r="AZ94">
            <v>1.0807192042846213E-2</v>
          </cell>
          <cell r="BA94">
            <v>2.4119530416221984E-2</v>
          </cell>
          <cell r="BB94">
            <v>15</v>
          </cell>
          <cell r="BC94">
            <v>1.434583014537108E-3</v>
          </cell>
          <cell r="BD94">
            <v>3.2017075773745998E-3</v>
          </cell>
        </row>
        <row r="95">
          <cell r="B95">
            <v>1</v>
          </cell>
        </row>
        <row r="96">
          <cell r="B96">
            <v>2</v>
          </cell>
        </row>
        <row r="97">
          <cell r="B97">
            <v>3</v>
          </cell>
        </row>
        <row r="98">
          <cell r="B98">
            <v>4</v>
          </cell>
        </row>
        <row r="99">
          <cell r="B99">
            <v>5</v>
          </cell>
        </row>
        <row r="100">
          <cell r="B100">
            <v>6</v>
          </cell>
        </row>
        <row r="101">
          <cell r="B101">
            <v>7</v>
          </cell>
        </row>
        <row r="102">
          <cell r="B102">
            <v>8</v>
          </cell>
        </row>
        <row r="103">
          <cell r="A103" t="str">
            <v>PUKA PUKA</v>
          </cell>
          <cell r="C103">
            <v>118</v>
          </cell>
          <cell r="D103">
            <v>54</v>
          </cell>
          <cell r="E103">
            <v>64</v>
          </cell>
          <cell r="F103">
            <v>0.5423728813559322</v>
          </cell>
          <cell r="G103">
            <v>1</v>
          </cell>
          <cell r="H103">
            <v>63</v>
          </cell>
          <cell r="I103">
            <v>1</v>
          </cell>
          <cell r="J103">
            <v>8.4745762711864406E-3</v>
          </cell>
          <cell r="K103">
            <v>1.5873015873015872E-2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7</v>
          </cell>
          <cell r="Y103">
            <v>5.9322033898305086E-2</v>
          </cell>
          <cell r="Z103">
            <v>0.1111111111111111</v>
          </cell>
          <cell r="AA103">
            <v>0</v>
          </cell>
          <cell r="AB103">
            <v>0</v>
          </cell>
          <cell r="AC103">
            <v>0</v>
          </cell>
          <cell r="AD103">
            <v>19</v>
          </cell>
          <cell r="AE103">
            <v>0.16101694915254236</v>
          </cell>
          <cell r="AF103">
            <v>0.30158730158730157</v>
          </cell>
          <cell r="AG103">
            <v>1</v>
          </cell>
          <cell r="AH103">
            <v>8.4745762711864406E-3</v>
          </cell>
          <cell r="AI103">
            <v>1.5873015873015872E-2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34</v>
          </cell>
          <cell r="AQ103">
            <v>0.28813559322033899</v>
          </cell>
          <cell r="AR103">
            <v>0.53968253968253965</v>
          </cell>
          <cell r="AS103">
            <v>1</v>
          </cell>
          <cell r="AT103">
            <v>8.4745762711864406E-3</v>
          </cell>
          <cell r="AU103">
            <v>1.5873015873015872E-2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</row>
        <row r="104">
          <cell r="B104">
            <v>1</v>
          </cell>
        </row>
        <row r="105">
          <cell r="A105" t="str">
            <v>RANGIROA</v>
          </cell>
          <cell r="C105">
            <v>2484</v>
          </cell>
          <cell r="D105">
            <v>1007</v>
          </cell>
          <cell r="E105">
            <v>1477</v>
          </cell>
          <cell r="F105">
            <v>0.59460547504025762</v>
          </cell>
          <cell r="G105">
            <v>25</v>
          </cell>
          <cell r="H105">
            <v>1452</v>
          </cell>
          <cell r="I105">
            <v>45</v>
          </cell>
          <cell r="J105">
            <v>1.8115942028985508E-2</v>
          </cell>
          <cell r="K105">
            <v>3.0991735537190084E-2</v>
          </cell>
          <cell r="L105">
            <v>16</v>
          </cell>
          <cell r="M105">
            <v>6.4412238325281803E-3</v>
          </cell>
          <cell r="N105">
            <v>1.1019283746556474E-2</v>
          </cell>
          <cell r="O105">
            <v>1</v>
          </cell>
          <cell r="P105">
            <v>4.0257648953301127E-4</v>
          </cell>
          <cell r="Q105">
            <v>6.8870523415977963E-4</v>
          </cell>
          <cell r="R105">
            <v>39</v>
          </cell>
          <cell r="S105">
            <v>1.570048309178744E-2</v>
          </cell>
          <cell r="T105">
            <v>2.6859504132231406E-2</v>
          </cell>
          <cell r="U105">
            <v>9</v>
          </cell>
          <cell r="V105">
            <v>3.6231884057971015E-3</v>
          </cell>
          <cell r="W105">
            <v>6.1983471074380167E-3</v>
          </cell>
          <cell r="X105">
            <v>204</v>
          </cell>
          <cell r="Y105">
            <v>8.2125603864734303E-2</v>
          </cell>
          <cell r="Z105">
            <v>0.14049586776859505</v>
          </cell>
          <cell r="AA105">
            <v>14</v>
          </cell>
          <cell r="AB105">
            <v>5.6360708534621577E-3</v>
          </cell>
          <cell r="AC105">
            <v>9.6418732782369149E-3</v>
          </cell>
          <cell r="AD105">
            <v>604</v>
          </cell>
          <cell r="AE105">
            <v>0.24315619967793881</v>
          </cell>
          <cell r="AF105">
            <v>0.41597796143250687</v>
          </cell>
          <cell r="AG105">
            <v>57</v>
          </cell>
          <cell r="AH105">
            <v>2.2946859903381644E-2</v>
          </cell>
          <cell r="AI105">
            <v>3.9256198347107439E-2</v>
          </cell>
          <cell r="AJ105">
            <v>7</v>
          </cell>
          <cell r="AK105">
            <v>2.8180354267310788E-3</v>
          </cell>
          <cell r="AL105">
            <v>4.8209366391184574E-3</v>
          </cell>
          <cell r="AM105">
            <v>54</v>
          </cell>
          <cell r="AN105">
            <v>2.1739130434782608E-2</v>
          </cell>
          <cell r="AO105">
            <v>3.71900826446281E-2</v>
          </cell>
          <cell r="AP105">
            <v>327</v>
          </cell>
          <cell r="AQ105">
            <v>0.13164251207729469</v>
          </cell>
          <cell r="AR105">
            <v>0.22520661157024793</v>
          </cell>
          <cell r="AS105">
            <v>17</v>
          </cell>
          <cell r="AT105">
            <v>6.8438003220611917E-3</v>
          </cell>
          <cell r="AU105">
            <v>1.1707988980716254E-2</v>
          </cell>
          <cell r="AV105">
            <v>18</v>
          </cell>
          <cell r="AW105">
            <v>7.246376811594203E-3</v>
          </cell>
          <cell r="AX105">
            <v>1.2396694214876033E-2</v>
          </cell>
          <cell r="AY105">
            <v>36</v>
          </cell>
          <cell r="AZ105">
            <v>1.4492753623188406E-2</v>
          </cell>
          <cell r="BA105">
            <v>2.4793388429752067E-2</v>
          </cell>
          <cell r="BB105">
            <v>4</v>
          </cell>
          <cell r="BC105">
            <v>1.6103059581320451E-3</v>
          </cell>
          <cell r="BD105">
            <v>2.7548209366391185E-3</v>
          </cell>
        </row>
        <row r="106">
          <cell r="B106">
            <v>1</v>
          </cell>
        </row>
        <row r="107">
          <cell r="B107">
            <v>2</v>
          </cell>
        </row>
        <row r="108">
          <cell r="B108">
            <v>3</v>
          </cell>
        </row>
        <row r="109">
          <cell r="B109">
            <v>4</v>
          </cell>
        </row>
        <row r="110">
          <cell r="B110">
            <v>5</v>
          </cell>
        </row>
        <row r="111">
          <cell r="A111" t="str">
            <v>REAO</v>
          </cell>
          <cell r="C111">
            <v>437</v>
          </cell>
          <cell r="D111">
            <v>151</v>
          </cell>
          <cell r="E111">
            <v>286</v>
          </cell>
          <cell r="F111">
            <v>0.65446224256292906</v>
          </cell>
          <cell r="G111">
            <v>2</v>
          </cell>
          <cell r="H111">
            <v>284</v>
          </cell>
          <cell r="I111">
            <v>0</v>
          </cell>
          <cell r="J111">
            <v>0</v>
          </cell>
          <cell r="K111">
            <v>0</v>
          </cell>
          <cell r="L111">
            <v>1</v>
          </cell>
          <cell r="M111">
            <v>2.2883295194508009E-3</v>
          </cell>
          <cell r="N111">
            <v>3.5211267605633804E-3</v>
          </cell>
          <cell r="O111">
            <v>0</v>
          </cell>
          <cell r="P111">
            <v>0</v>
          </cell>
          <cell r="Q111">
            <v>0</v>
          </cell>
          <cell r="R111">
            <v>28</v>
          </cell>
          <cell r="S111">
            <v>6.4073226544622428E-2</v>
          </cell>
          <cell r="T111">
            <v>9.8591549295774641E-2</v>
          </cell>
          <cell r="U111">
            <v>3</v>
          </cell>
          <cell r="V111">
            <v>6.8649885583524023E-3</v>
          </cell>
          <cell r="W111">
            <v>1.0563380281690141E-2</v>
          </cell>
          <cell r="X111">
            <v>58</v>
          </cell>
          <cell r="Y111">
            <v>0.13272311212814644</v>
          </cell>
          <cell r="Z111">
            <v>0.20422535211267606</v>
          </cell>
          <cell r="AA111">
            <v>1</v>
          </cell>
          <cell r="AB111">
            <v>2.2883295194508009E-3</v>
          </cell>
          <cell r="AC111">
            <v>3.5211267605633804E-3</v>
          </cell>
          <cell r="AD111">
            <v>3</v>
          </cell>
          <cell r="AE111">
            <v>6.8649885583524023E-3</v>
          </cell>
          <cell r="AF111">
            <v>1.0563380281690141E-2</v>
          </cell>
          <cell r="AG111">
            <v>3</v>
          </cell>
          <cell r="AH111">
            <v>6.8649885583524023E-3</v>
          </cell>
          <cell r="AI111">
            <v>1.0563380281690141E-2</v>
          </cell>
          <cell r="AJ111">
            <v>0</v>
          </cell>
          <cell r="AK111">
            <v>0</v>
          </cell>
          <cell r="AL111">
            <v>0</v>
          </cell>
          <cell r="AM111">
            <v>1</v>
          </cell>
          <cell r="AN111">
            <v>2.2883295194508009E-3</v>
          </cell>
          <cell r="AO111">
            <v>3.5211267605633804E-3</v>
          </cell>
          <cell r="AP111">
            <v>181</v>
          </cell>
          <cell r="AQ111">
            <v>0.41418764302059496</v>
          </cell>
          <cell r="AR111">
            <v>0.63732394366197187</v>
          </cell>
          <cell r="AS111">
            <v>0</v>
          </cell>
          <cell r="AT111">
            <v>0</v>
          </cell>
          <cell r="AU111">
            <v>0</v>
          </cell>
          <cell r="AV111">
            <v>2</v>
          </cell>
          <cell r="AW111">
            <v>4.5766590389016018E-3</v>
          </cell>
          <cell r="AX111">
            <v>7.0422535211267607E-3</v>
          </cell>
          <cell r="AY111">
            <v>2</v>
          </cell>
          <cell r="AZ111">
            <v>4.5766590389016018E-3</v>
          </cell>
          <cell r="BA111">
            <v>7.0422535211267607E-3</v>
          </cell>
          <cell r="BB111">
            <v>1</v>
          </cell>
          <cell r="BC111">
            <v>2.2883295194508009E-3</v>
          </cell>
          <cell r="BD111">
            <v>3.5211267605633804E-3</v>
          </cell>
        </row>
        <row r="112">
          <cell r="B112">
            <v>1</v>
          </cell>
        </row>
        <row r="113">
          <cell r="B113">
            <v>2</v>
          </cell>
        </row>
        <row r="114">
          <cell r="A114" t="str">
            <v>TAHUATA</v>
          </cell>
          <cell r="C114">
            <v>577</v>
          </cell>
          <cell r="D114">
            <v>202</v>
          </cell>
          <cell r="E114">
            <v>375</v>
          </cell>
          <cell r="F114">
            <v>0.64991334488734831</v>
          </cell>
          <cell r="G114">
            <v>1</v>
          </cell>
          <cell r="H114">
            <v>374</v>
          </cell>
          <cell r="I114">
            <v>13</v>
          </cell>
          <cell r="J114">
            <v>2.2530329289428077E-2</v>
          </cell>
          <cell r="K114">
            <v>3.4759358288770054E-2</v>
          </cell>
          <cell r="L114">
            <v>1</v>
          </cell>
          <cell r="M114">
            <v>1.7331022530329288E-3</v>
          </cell>
          <cell r="N114">
            <v>2.6737967914438501E-3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10</v>
          </cell>
          <cell r="V114">
            <v>1.7331022530329289E-2</v>
          </cell>
          <cell r="W114">
            <v>2.6737967914438502E-2</v>
          </cell>
          <cell r="X114">
            <v>97</v>
          </cell>
          <cell r="Y114">
            <v>0.1681109185441941</v>
          </cell>
          <cell r="Z114">
            <v>0.25935828877005346</v>
          </cell>
          <cell r="AA114">
            <v>0</v>
          </cell>
          <cell r="AB114">
            <v>0</v>
          </cell>
          <cell r="AC114">
            <v>0</v>
          </cell>
          <cell r="AD114">
            <v>24</v>
          </cell>
          <cell r="AE114">
            <v>4.1594454072790298E-2</v>
          </cell>
          <cell r="AF114">
            <v>6.4171122994652413E-2</v>
          </cell>
          <cell r="AG114">
            <v>29</v>
          </cell>
          <cell r="AH114">
            <v>5.0259965337954939E-2</v>
          </cell>
          <cell r="AI114">
            <v>7.7540106951871662E-2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198</v>
          </cell>
          <cell r="AQ114">
            <v>0.34315424610051992</v>
          </cell>
          <cell r="AR114">
            <v>0.52941176470588236</v>
          </cell>
          <cell r="AS114">
            <v>0</v>
          </cell>
          <cell r="AT114">
            <v>0</v>
          </cell>
          <cell r="AU114">
            <v>0</v>
          </cell>
          <cell r="AV114">
            <v>2</v>
          </cell>
          <cell r="AW114">
            <v>3.4662045060658577E-3</v>
          </cell>
          <cell r="AX114">
            <v>5.3475935828877002E-3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</row>
        <row r="115">
          <cell r="B115">
            <v>1</v>
          </cell>
        </row>
        <row r="116">
          <cell r="B116">
            <v>2</v>
          </cell>
        </row>
        <row r="117">
          <cell r="B117">
            <v>3</v>
          </cell>
        </row>
        <row r="118">
          <cell r="B118">
            <v>4</v>
          </cell>
        </row>
        <row r="119">
          <cell r="A119" t="str">
            <v>TAKAROA</v>
          </cell>
          <cell r="C119">
            <v>1252</v>
          </cell>
          <cell r="D119">
            <v>567</v>
          </cell>
          <cell r="E119">
            <v>685</v>
          </cell>
          <cell r="F119">
            <v>0.54712460063897761</v>
          </cell>
          <cell r="G119">
            <v>15</v>
          </cell>
          <cell r="H119">
            <v>670</v>
          </cell>
          <cell r="I119">
            <v>2</v>
          </cell>
          <cell r="J119">
            <v>1.5974440894568689E-3</v>
          </cell>
          <cell r="K119">
            <v>2.9850746268656717E-3</v>
          </cell>
          <cell r="L119">
            <v>2</v>
          </cell>
          <cell r="M119">
            <v>1.5974440894568689E-3</v>
          </cell>
          <cell r="N119">
            <v>2.9850746268656717E-3</v>
          </cell>
          <cell r="O119">
            <v>0</v>
          </cell>
          <cell r="P119">
            <v>0</v>
          </cell>
          <cell r="Q119">
            <v>0</v>
          </cell>
          <cell r="R119">
            <v>2</v>
          </cell>
          <cell r="S119">
            <v>1.5974440894568689E-3</v>
          </cell>
          <cell r="T119">
            <v>2.9850746268656717E-3</v>
          </cell>
          <cell r="U119">
            <v>3</v>
          </cell>
          <cell r="V119">
            <v>2.3961661341853034E-3</v>
          </cell>
          <cell r="W119">
            <v>4.4776119402985077E-3</v>
          </cell>
          <cell r="X119">
            <v>142</v>
          </cell>
          <cell r="Y119">
            <v>0.1134185303514377</v>
          </cell>
          <cell r="Z119">
            <v>0.21194029850746268</v>
          </cell>
          <cell r="AA119">
            <v>4</v>
          </cell>
          <cell r="AB119">
            <v>3.1948881789137379E-3</v>
          </cell>
          <cell r="AC119">
            <v>5.9701492537313433E-3</v>
          </cell>
          <cell r="AD119">
            <v>155</v>
          </cell>
          <cell r="AE119">
            <v>0.12380191693290735</v>
          </cell>
          <cell r="AF119">
            <v>0.23134328358208955</v>
          </cell>
          <cell r="AG119">
            <v>33</v>
          </cell>
          <cell r="AH119">
            <v>2.6357827476038338E-2</v>
          </cell>
          <cell r="AI119">
            <v>4.9253731343283584E-2</v>
          </cell>
          <cell r="AJ119">
            <v>4</v>
          </cell>
          <cell r="AK119">
            <v>3.1948881789137379E-3</v>
          </cell>
          <cell r="AL119">
            <v>5.9701492537313433E-3</v>
          </cell>
          <cell r="AM119">
            <v>1</v>
          </cell>
          <cell r="AN119">
            <v>7.9872204472843447E-4</v>
          </cell>
          <cell r="AO119">
            <v>1.4925373134328358E-3</v>
          </cell>
          <cell r="AP119">
            <v>301</v>
          </cell>
          <cell r="AQ119">
            <v>0.24041533546325877</v>
          </cell>
          <cell r="AR119">
            <v>0.44925373134328356</v>
          </cell>
          <cell r="AS119">
            <v>11</v>
          </cell>
          <cell r="AT119">
            <v>8.7859424920127792E-3</v>
          </cell>
          <cell r="AU119">
            <v>1.6417910447761194E-2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10</v>
          </cell>
          <cell r="BC119">
            <v>7.9872204472843447E-3</v>
          </cell>
          <cell r="BD119">
            <v>1.4925373134328358E-2</v>
          </cell>
        </row>
        <row r="120">
          <cell r="B120">
            <v>1</v>
          </cell>
        </row>
        <row r="121">
          <cell r="B121">
            <v>2</v>
          </cell>
        </row>
        <row r="122">
          <cell r="A122" t="str">
            <v>TATAKOTO</v>
          </cell>
          <cell r="C122">
            <v>173</v>
          </cell>
          <cell r="D122">
            <v>49</v>
          </cell>
          <cell r="E122">
            <v>124</v>
          </cell>
          <cell r="F122">
            <v>0.7167630057803468</v>
          </cell>
          <cell r="G122">
            <v>4</v>
          </cell>
          <cell r="H122">
            <v>120</v>
          </cell>
          <cell r="I122">
            <v>5</v>
          </cell>
          <cell r="J122">
            <v>2.8901734104046242E-2</v>
          </cell>
          <cell r="K122">
            <v>4.1666666666666664E-2</v>
          </cell>
          <cell r="L122">
            <v>1</v>
          </cell>
          <cell r="M122">
            <v>5.7803468208092483E-3</v>
          </cell>
          <cell r="N122">
            <v>8.3333333333333332E-3</v>
          </cell>
          <cell r="O122">
            <v>0</v>
          </cell>
          <cell r="P122">
            <v>0</v>
          </cell>
          <cell r="Q122">
            <v>0</v>
          </cell>
          <cell r="R122">
            <v>8</v>
          </cell>
          <cell r="S122">
            <v>4.6242774566473986E-2</v>
          </cell>
          <cell r="T122">
            <v>6.6666666666666666E-2</v>
          </cell>
          <cell r="U122">
            <v>0</v>
          </cell>
          <cell r="V122">
            <v>0</v>
          </cell>
          <cell r="W122">
            <v>0</v>
          </cell>
          <cell r="X122">
            <v>23</v>
          </cell>
          <cell r="Y122">
            <v>0.13294797687861271</v>
          </cell>
          <cell r="Z122">
            <v>0.19166666666666668</v>
          </cell>
          <cell r="AA122">
            <v>2</v>
          </cell>
          <cell r="AB122">
            <v>1.1560693641618497E-2</v>
          </cell>
          <cell r="AC122">
            <v>1.6666666666666666E-2</v>
          </cell>
          <cell r="AD122">
            <v>1</v>
          </cell>
          <cell r="AE122">
            <v>5.7803468208092483E-3</v>
          </cell>
          <cell r="AF122">
            <v>8.3333333333333332E-3</v>
          </cell>
          <cell r="AG122">
            <v>3</v>
          </cell>
          <cell r="AH122">
            <v>1.7341040462427744E-2</v>
          </cell>
          <cell r="AI122">
            <v>2.5000000000000001E-2</v>
          </cell>
          <cell r="AJ122">
            <v>8</v>
          </cell>
          <cell r="AK122">
            <v>4.6242774566473986E-2</v>
          </cell>
          <cell r="AL122">
            <v>6.6666666666666666E-2</v>
          </cell>
          <cell r="AM122">
            <v>0</v>
          </cell>
          <cell r="AN122">
            <v>0</v>
          </cell>
          <cell r="AO122">
            <v>0</v>
          </cell>
          <cell r="AP122">
            <v>67</v>
          </cell>
          <cell r="AQ122">
            <v>0.38728323699421963</v>
          </cell>
          <cell r="AR122">
            <v>0.55833333333333335</v>
          </cell>
          <cell r="AS122">
            <v>1</v>
          </cell>
          <cell r="AT122">
            <v>5.7803468208092483E-3</v>
          </cell>
          <cell r="AU122">
            <v>8.3333333333333332E-3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1</v>
          </cell>
          <cell r="BC122">
            <v>5.7803468208092483E-3</v>
          </cell>
          <cell r="BD122">
            <v>8.3333333333333332E-3</v>
          </cell>
        </row>
        <row r="123">
          <cell r="B123">
            <v>1</v>
          </cell>
        </row>
        <row r="124">
          <cell r="A124" t="str">
            <v>TUREIA</v>
          </cell>
          <cell r="C124">
            <v>236</v>
          </cell>
          <cell r="D124">
            <v>113</v>
          </cell>
          <cell r="E124">
            <v>123</v>
          </cell>
          <cell r="F124">
            <v>0.52118644067796616</v>
          </cell>
          <cell r="G124">
            <v>0</v>
          </cell>
          <cell r="H124">
            <v>123</v>
          </cell>
          <cell r="I124">
            <v>1</v>
          </cell>
          <cell r="J124">
            <v>4.2372881355932203E-3</v>
          </cell>
          <cell r="K124">
            <v>8.130081300813009E-3</v>
          </cell>
          <cell r="L124">
            <v>2</v>
          </cell>
          <cell r="M124">
            <v>8.4745762711864406E-3</v>
          </cell>
          <cell r="N124">
            <v>1.6260162601626018E-2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4.2372881355932203E-3</v>
          </cell>
          <cell r="W124">
            <v>8.130081300813009E-3</v>
          </cell>
          <cell r="X124">
            <v>16</v>
          </cell>
          <cell r="Y124">
            <v>6.7796610169491525E-2</v>
          </cell>
          <cell r="Z124">
            <v>0.13008130081300814</v>
          </cell>
          <cell r="AA124">
            <v>0</v>
          </cell>
          <cell r="AB124">
            <v>0</v>
          </cell>
          <cell r="AC124">
            <v>0</v>
          </cell>
          <cell r="AD124">
            <v>4</v>
          </cell>
          <cell r="AE124">
            <v>1.6949152542372881E-2</v>
          </cell>
          <cell r="AF124">
            <v>3.2520325203252036E-2</v>
          </cell>
          <cell r="AG124">
            <v>38</v>
          </cell>
          <cell r="AH124">
            <v>0.16101694915254236</v>
          </cell>
          <cell r="AI124">
            <v>0.30894308943089432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54</v>
          </cell>
          <cell r="AQ124">
            <v>0.2288135593220339</v>
          </cell>
          <cell r="AR124">
            <v>0.43902439024390244</v>
          </cell>
          <cell r="AS124">
            <v>2</v>
          </cell>
          <cell r="AT124">
            <v>8.4745762711864406E-3</v>
          </cell>
          <cell r="AU124">
            <v>1.6260162601626018E-2</v>
          </cell>
          <cell r="AV124">
            <v>1</v>
          </cell>
          <cell r="AW124">
            <v>4.2372881355932203E-3</v>
          </cell>
          <cell r="AX124">
            <v>8.130081300813009E-3</v>
          </cell>
          <cell r="AY124">
            <v>0</v>
          </cell>
          <cell r="AZ124">
            <v>0</v>
          </cell>
          <cell r="BA124">
            <v>0</v>
          </cell>
          <cell r="BB124">
            <v>4</v>
          </cell>
          <cell r="BC124">
            <v>1.6949152542372881E-2</v>
          </cell>
          <cell r="BD124">
            <v>3.2520325203252036E-2</v>
          </cell>
        </row>
        <row r="125">
          <cell r="B125">
            <v>1</v>
          </cell>
        </row>
        <row r="126">
          <cell r="B126">
            <v>2</v>
          </cell>
        </row>
        <row r="127">
          <cell r="A127" t="str">
            <v>UA-HUKA</v>
          </cell>
          <cell r="C127">
            <v>479</v>
          </cell>
          <cell r="D127">
            <v>135</v>
          </cell>
          <cell r="E127">
            <v>344</v>
          </cell>
          <cell r="F127">
            <v>0.71816283924843427</v>
          </cell>
          <cell r="G127">
            <v>1</v>
          </cell>
          <cell r="H127">
            <v>343</v>
          </cell>
          <cell r="I127">
            <v>16</v>
          </cell>
          <cell r="J127">
            <v>3.3402922755741124E-2</v>
          </cell>
          <cell r="K127">
            <v>4.6647230320699708E-2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11</v>
          </cell>
          <cell r="V127">
            <v>2.2964509394572025E-2</v>
          </cell>
          <cell r="W127">
            <v>3.2069970845481049E-2</v>
          </cell>
          <cell r="X127">
            <v>24</v>
          </cell>
          <cell r="Y127">
            <v>5.0104384133611693E-2</v>
          </cell>
          <cell r="Z127">
            <v>6.9970845481049565E-2</v>
          </cell>
          <cell r="AA127">
            <v>40</v>
          </cell>
          <cell r="AB127">
            <v>8.3507306889352817E-2</v>
          </cell>
          <cell r="AC127">
            <v>0.11661807580174927</v>
          </cell>
          <cell r="AD127">
            <v>184</v>
          </cell>
          <cell r="AE127">
            <v>0.38413361169102295</v>
          </cell>
          <cell r="AF127">
            <v>0.53644314868804666</v>
          </cell>
          <cell r="AG127">
            <v>20</v>
          </cell>
          <cell r="AH127">
            <v>4.1753653444676408E-2</v>
          </cell>
          <cell r="AI127">
            <v>5.8309037900874633E-2</v>
          </cell>
          <cell r="AJ127">
            <v>1</v>
          </cell>
          <cell r="AK127">
            <v>2.0876826722338203E-3</v>
          </cell>
          <cell r="AL127">
            <v>2.9154518950437317E-3</v>
          </cell>
          <cell r="AM127">
            <v>1</v>
          </cell>
          <cell r="AN127">
            <v>2.0876826722338203E-3</v>
          </cell>
          <cell r="AO127">
            <v>2.9154518950437317E-3</v>
          </cell>
          <cell r="AP127">
            <v>43</v>
          </cell>
          <cell r="AQ127">
            <v>8.9770354906054284E-2</v>
          </cell>
          <cell r="AR127">
            <v>0.12536443148688048</v>
          </cell>
          <cell r="AS127">
            <v>1</v>
          </cell>
          <cell r="AT127">
            <v>2.0876826722338203E-3</v>
          </cell>
          <cell r="AU127">
            <v>2.9154518950437317E-3</v>
          </cell>
          <cell r="AV127">
            <v>1</v>
          </cell>
          <cell r="AW127">
            <v>2.0876826722338203E-3</v>
          </cell>
          <cell r="AX127">
            <v>2.9154518950437317E-3</v>
          </cell>
          <cell r="AY127">
            <v>1</v>
          </cell>
          <cell r="AZ127">
            <v>2.0876826722338203E-3</v>
          </cell>
          <cell r="BA127">
            <v>2.9154518950437317E-3</v>
          </cell>
          <cell r="BB127">
            <v>0</v>
          </cell>
          <cell r="BC127">
            <v>0</v>
          </cell>
          <cell r="BD127">
            <v>0</v>
          </cell>
        </row>
        <row r="128">
          <cell r="B128">
            <v>1</v>
          </cell>
        </row>
        <row r="129">
          <cell r="B129">
            <v>2</v>
          </cell>
        </row>
        <row r="130">
          <cell r="A130" t="str">
            <v>UA-POU</v>
          </cell>
          <cell r="C130">
            <v>1560</v>
          </cell>
          <cell r="D130">
            <v>617</v>
          </cell>
          <cell r="E130">
            <v>943</v>
          </cell>
          <cell r="F130">
            <v>0.60448717948717945</v>
          </cell>
          <cell r="G130">
            <v>11</v>
          </cell>
          <cell r="H130">
            <v>932</v>
          </cell>
          <cell r="I130">
            <v>98</v>
          </cell>
          <cell r="J130">
            <v>6.2820512820512819E-2</v>
          </cell>
          <cell r="K130">
            <v>0.10515021459227468</v>
          </cell>
          <cell r="L130">
            <v>0</v>
          </cell>
          <cell r="M130">
            <v>0</v>
          </cell>
          <cell r="N130">
            <v>0</v>
          </cell>
          <cell r="O130">
            <v>1</v>
          </cell>
          <cell r="P130">
            <v>6.4102564102564103E-4</v>
          </cell>
          <cell r="Q130">
            <v>1.0729613733905579E-3</v>
          </cell>
          <cell r="R130">
            <v>0</v>
          </cell>
          <cell r="S130">
            <v>0</v>
          </cell>
          <cell r="T130">
            <v>0</v>
          </cell>
          <cell r="U130">
            <v>25</v>
          </cell>
          <cell r="V130">
            <v>1.6025641025641024E-2</v>
          </cell>
          <cell r="W130">
            <v>2.6824034334763949E-2</v>
          </cell>
          <cell r="X130">
            <v>140</v>
          </cell>
          <cell r="Y130">
            <v>8.9743589743589744E-2</v>
          </cell>
          <cell r="Z130">
            <v>0.15021459227467812</v>
          </cell>
          <cell r="AA130">
            <v>19</v>
          </cell>
          <cell r="AB130">
            <v>1.217948717948718E-2</v>
          </cell>
          <cell r="AC130">
            <v>2.03862660944206E-2</v>
          </cell>
          <cell r="AD130">
            <v>119</v>
          </cell>
          <cell r="AE130">
            <v>7.6282051282051289E-2</v>
          </cell>
          <cell r="AF130">
            <v>0.12768240343347639</v>
          </cell>
          <cell r="AG130">
            <v>74</v>
          </cell>
          <cell r="AH130">
            <v>4.7435897435897434E-2</v>
          </cell>
          <cell r="AI130">
            <v>7.9399141630901282E-2</v>
          </cell>
          <cell r="AJ130">
            <v>4</v>
          </cell>
          <cell r="AK130">
            <v>2.5641025641025641E-3</v>
          </cell>
          <cell r="AL130">
            <v>4.2918454935622317E-3</v>
          </cell>
          <cell r="AM130">
            <v>5</v>
          </cell>
          <cell r="AN130">
            <v>3.205128205128205E-3</v>
          </cell>
          <cell r="AO130">
            <v>5.3648068669527897E-3</v>
          </cell>
          <cell r="AP130">
            <v>443</v>
          </cell>
          <cell r="AQ130">
            <v>0.28397435897435896</v>
          </cell>
          <cell r="AR130">
            <v>0.47532188841201717</v>
          </cell>
          <cell r="AS130">
            <v>3</v>
          </cell>
          <cell r="AT130">
            <v>1.9230769230769232E-3</v>
          </cell>
          <cell r="AU130">
            <v>3.2188841201716738E-3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1</v>
          </cell>
          <cell r="BC130">
            <v>6.4102564102564103E-4</v>
          </cell>
          <cell r="BD130">
            <v>1.0729613733905579E-3</v>
          </cell>
        </row>
        <row r="131">
          <cell r="B131">
            <v>1</v>
          </cell>
        </row>
        <row r="132">
          <cell r="B132">
            <v>2</v>
          </cell>
        </row>
        <row r="133">
          <cell r="B133">
            <v>3</v>
          </cell>
        </row>
        <row r="134">
          <cell r="B134">
            <v>4</v>
          </cell>
        </row>
        <row r="135">
          <cell r="B135">
            <v>5</v>
          </cell>
        </row>
        <row r="136">
          <cell r="B136">
            <v>6</v>
          </cell>
        </row>
        <row r="139">
          <cell r="I139" t="str">
            <v>DUPONT-TEIKIVAEOHO</v>
          </cell>
          <cell r="K139" t="str">
            <v>Teaki</v>
          </cell>
          <cell r="L139" t="str">
            <v>REGURON</v>
          </cell>
          <cell r="N139" t="str">
            <v>Karl</v>
          </cell>
          <cell r="O139" t="str">
            <v>HEITAA</v>
          </cell>
          <cell r="Q139" t="str">
            <v>Gustave</v>
          </cell>
          <cell r="R139" t="str">
            <v>TANG-PIDOUX</v>
          </cell>
          <cell r="T139" t="str">
            <v>Poema</v>
          </cell>
          <cell r="U139" t="str">
            <v>BRAUN-ORTEGA</v>
          </cell>
          <cell r="W139" t="str">
            <v>Quito</v>
          </cell>
          <cell r="X139" t="str">
            <v>FREBAULT</v>
          </cell>
          <cell r="Z139" t="str">
            <v>Pierre</v>
          </cell>
          <cell r="AA139" t="str">
            <v>SCHYLE</v>
          </cell>
          <cell r="AC139" t="str">
            <v>Philip</v>
          </cell>
          <cell r="AD139" t="str">
            <v>FREBAULT</v>
          </cell>
          <cell r="AF139" t="str">
            <v>Louis</v>
          </cell>
          <cell r="AG139" t="str">
            <v>BOUTEAU</v>
          </cell>
          <cell r="AI139" t="str">
            <v>Nicole</v>
          </cell>
          <cell r="AJ139" t="str">
            <v>FORTELEONI</v>
          </cell>
          <cell r="AL139" t="str">
            <v>Teiva</v>
          </cell>
          <cell r="AM139" t="str">
            <v>MARCHESINI</v>
          </cell>
          <cell r="AO139" t="str">
            <v>Pierre</v>
          </cell>
          <cell r="AP139" t="str">
            <v>FRITCH</v>
          </cell>
          <cell r="AR139" t="str">
            <v>Edouard</v>
          </cell>
          <cell r="AS139" t="str">
            <v>ANANIA</v>
          </cell>
          <cell r="AU139" t="str">
            <v>Robert</v>
          </cell>
          <cell r="AV139" t="str">
            <v>TEROROTUA</v>
          </cell>
          <cell r="AX139" t="str">
            <v>Ronald</v>
          </cell>
          <cell r="AY139" t="str">
            <v>BENNETT</v>
          </cell>
          <cell r="BA139" t="str">
            <v>Pita</v>
          </cell>
          <cell r="BB139" t="str">
            <v>MAIROTO</v>
          </cell>
          <cell r="BD139" t="str">
            <v>Tevahine</v>
          </cell>
        </row>
        <row r="140">
          <cell r="A140" t="str">
            <v>TOTAL</v>
          </cell>
          <cell r="B140" t="str">
            <v>Nbr bureau de vote</v>
          </cell>
          <cell r="C140" t="str">
            <v>Inscrits</v>
          </cell>
          <cell r="D140" t="str">
            <v>Abstentions</v>
          </cell>
          <cell r="E140" t="str">
            <v>Votants</v>
          </cell>
          <cell r="F140" t="str">
            <v>% Particip.</v>
          </cell>
          <cell r="G140" t="str">
            <v>Blancs et nuls</v>
          </cell>
          <cell r="H140" t="str">
            <v>Exprimés</v>
          </cell>
          <cell r="I140" t="str">
            <v>Voix</v>
          </cell>
          <cell r="J140" t="str">
            <v>% Voix/Ins</v>
          </cell>
          <cell r="K140" t="str">
            <v>% Voix/Exp</v>
          </cell>
          <cell r="L140" t="str">
            <v>Voix</v>
          </cell>
          <cell r="M140" t="str">
            <v>% Voix/Ins</v>
          </cell>
          <cell r="N140" t="str">
            <v>% Voix/Exp</v>
          </cell>
          <cell r="O140" t="str">
            <v>Voix</v>
          </cell>
          <cell r="P140" t="str">
            <v>% Voix/Ins</v>
          </cell>
          <cell r="Q140" t="str">
            <v>% Voix/Exp</v>
          </cell>
          <cell r="R140" t="str">
            <v>Voix</v>
          </cell>
          <cell r="S140" t="str">
            <v>% Voix/Ins</v>
          </cell>
          <cell r="T140" t="str">
            <v>% Voix/Exp</v>
          </cell>
          <cell r="U140" t="str">
            <v>Voix</v>
          </cell>
          <cell r="V140" t="str">
            <v>% Voix/Ins</v>
          </cell>
          <cell r="W140" t="str">
            <v>% Voix/Exp</v>
          </cell>
          <cell r="X140" t="str">
            <v>Voix</v>
          </cell>
          <cell r="Y140" t="str">
            <v>% Voix/Ins</v>
          </cell>
          <cell r="Z140" t="str">
            <v>% Voix/Exp</v>
          </cell>
          <cell r="AA140" t="str">
            <v>Voix</v>
          </cell>
          <cell r="AB140" t="str">
            <v>% Voix/Ins</v>
          </cell>
          <cell r="AC140" t="str">
            <v>% Voix/Exp</v>
          </cell>
          <cell r="AD140" t="str">
            <v>Voix</v>
          </cell>
          <cell r="AE140" t="str">
            <v>% Voix/Ins</v>
          </cell>
          <cell r="AF140" t="str">
            <v>% Voix/Exp</v>
          </cell>
          <cell r="AG140" t="str">
            <v>Voix</v>
          </cell>
          <cell r="AH140" t="str">
            <v>% Voix/Ins</v>
          </cell>
          <cell r="AI140" t="str">
            <v>% Voix/Exp</v>
          </cell>
          <cell r="AJ140" t="str">
            <v>Voix</v>
          </cell>
          <cell r="AK140" t="str">
            <v>% Voix/Ins</v>
          </cell>
          <cell r="AL140" t="str">
            <v>% Voix/Exp</v>
          </cell>
          <cell r="AM140" t="str">
            <v>Voix</v>
          </cell>
          <cell r="AN140" t="str">
            <v>% Voix/Ins</v>
          </cell>
          <cell r="AO140" t="str">
            <v>% Voix/Exp</v>
          </cell>
          <cell r="AP140" t="str">
            <v>Voix</v>
          </cell>
          <cell r="AQ140" t="str">
            <v>% Voix/Ins</v>
          </cell>
          <cell r="AR140" t="str">
            <v>% Voix/Exp</v>
          </cell>
          <cell r="AS140" t="str">
            <v>Voix</v>
          </cell>
          <cell r="AT140" t="str">
            <v>% Voix/Ins</v>
          </cell>
          <cell r="AU140" t="str">
            <v>% Voix/Exp</v>
          </cell>
          <cell r="AV140" t="str">
            <v>Voix</v>
          </cell>
          <cell r="AW140" t="str">
            <v>% Voix/Ins</v>
          </cell>
          <cell r="AX140" t="str">
            <v>% Voix/Exp</v>
          </cell>
          <cell r="AY140" t="str">
            <v>Voix</v>
          </cell>
          <cell r="AZ140" t="str">
            <v>% Voix/Ins</v>
          </cell>
          <cell r="BA140" t="str">
            <v>% Voix/Exp</v>
          </cell>
          <cell r="BB140" t="str">
            <v>Voix</v>
          </cell>
          <cell r="BC140" t="str">
            <v>% Voix/Ins</v>
          </cell>
          <cell r="BD140" t="str">
            <v>% Voix/Exp</v>
          </cell>
        </row>
        <row r="141">
          <cell r="A141" t="str">
            <v>TOTAL CIRCO 1</v>
          </cell>
          <cell r="B141">
            <v>105</v>
          </cell>
          <cell r="C141">
            <v>67132</v>
          </cell>
          <cell r="D141">
            <v>36386</v>
          </cell>
          <cell r="E141">
            <v>30746</v>
          </cell>
          <cell r="F141">
            <v>0.4579932074122624</v>
          </cell>
          <cell r="G141">
            <v>560</v>
          </cell>
          <cell r="H141">
            <v>30186</v>
          </cell>
          <cell r="I141">
            <v>1131</v>
          </cell>
          <cell r="J141">
            <v>1.6847405112316034E-2</v>
          </cell>
          <cell r="K141">
            <v>3.7467700258397935E-2</v>
          </cell>
          <cell r="L141">
            <v>408</v>
          </cell>
          <cell r="M141">
            <v>6.0775785020556515E-3</v>
          </cell>
          <cell r="N141">
            <v>1.3516199562711191E-2</v>
          </cell>
          <cell r="O141">
            <v>104</v>
          </cell>
          <cell r="P141">
            <v>1.5491866769945779E-3</v>
          </cell>
          <cell r="Q141">
            <v>3.4453057708871662E-3</v>
          </cell>
          <cell r="R141">
            <v>931</v>
          </cell>
          <cell r="S141">
            <v>1.3868199964249539E-2</v>
          </cell>
          <cell r="T141">
            <v>3.0842112237461073E-2</v>
          </cell>
          <cell r="U141">
            <v>1258</v>
          </cell>
          <cell r="V141">
            <v>1.8739200381338261E-2</v>
          </cell>
          <cell r="W141">
            <v>4.1674948651692835E-2</v>
          </cell>
          <cell r="X141">
            <v>5524</v>
          </cell>
          <cell r="Y141">
            <v>8.228564618959662E-2</v>
          </cell>
          <cell r="Z141">
            <v>0.18299874113827602</v>
          </cell>
          <cell r="AA141">
            <v>2533</v>
          </cell>
          <cell r="AB141">
            <v>3.7731633200262168E-2</v>
          </cell>
          <cell r="AC141">
            <v>8.3913072285165313E-2</v>
          </cell>
          <cell r="AD141">
            <v>2758</v>
          </cell>
          <cell r="AE141">
            <v>4.1083238991836975E-2</v>
          </cell>
          <cell r="AF141">
            <v>9.1366858808719267E-2</v>
          </cell>
          <cell r="AG141">
            <v>2548</v>
          </cell>
          <cell r="AH141">
            <v>3.7955073586367155E-2</v>
          </cell>
          <cell r="AI141">
            <v>8.4409991386735578E-2</v>
          </cell>
          <cell r="AJ141">
            <v>359</v>
          </cell>
          <cell r="AK141">
            <v>5.3476732407793598E-3</v>
          </cell>
          <cell r="AL141">
            <v>1.1892930497581661E-2</v>
          </cell>
          <cell r="AM141">
            <v>421</v>
          </cell>
          <cell r="AN141">
            <v>6.271226836679974E-3</v>
          </cell>
          <cell r="AO141">
            <v>1.3946862784072086E-2</v>
          </cell>
          <cell r="AP141">
            <v>11055</v>
          </cell>
          <cell r="AQ141">
            <v>0.16467556455937557</v>
          </cell>
          <cell r="AR141">
            <v>0.36622937785728482</v>
          </cell>
          <cell r="AS141">
            <v>249</v>
          </cell>
          <cell r="AT141">
            <v>3.7091104093427874E-3</v>
          </cell>
          <cell r="AU141">
            <v>8.2488570860663885E-3</v>
          </cell>
          <cell r="AV141">
            <v>222</v>
          </cell>
          <cell r="AW141">
            <v>3.3069177143538104E-3</v>
          </cell>
          <cell r="AX141">
            <v>7.3544027032399128E-3</v>
          </cell>
          <cell r="AY141">
            <v>374</v>
          </cell>
          <cell r="AZ141">
            <v>5.5711136268843473E-3</v>
          </cell>
          <cell r="BA141">
            <v>1.2389849599151924E-2</v>
          </cell>
          <cell r="BB141">
            <v>311</v>
          </cell>
          <cell r="BC141">
            <v>4.6326640052434011E-3</v>
          </cell>
          <cell r="BD141">
            <v>1.0302789372556815E-2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X155"/>
  <sheetViews>
    <sheetView tabSelected="1" view="pageLayout" topLeftCell="A89" zoomScale="125" zoomScaleNormal="85" zoomScalePageLayoutView="85" workbookViewId="0">
      <selection activeCell="A3" sqref="A3"/>
    </sheetView>
  </sheetViews>
  <sheetFormatPr baseColWidth="10" defaultRowHeight="13"/>
  <cols>
    <col min="1" max="1" width="16.42578125" customWidth="1"/>
    <col min="2" max="2" width="8.140625" customWidth="1"/>
    <col min="3" max="3" width="7.7109375" customWidth="1"/>
    <col min="4" max="4" width="9.140625" customWidth="1"/>
    <col min="5" max="5" width="7.42578125" customWidth="1"/>
    <col min="6" max="6" width="12.42578125" customWidth="1"/>
    <col min="7" max="7" width="8.42578125" customWidth="1"/>
    <col min="8" max="8" width="5.7109375" customWidth="1"/>
    <col min="9" max="9" width="8.5703125" customWidth="1"/>
    <col min="10" max="10" width="4.85546875" customWidth="1"/>
    <col min="11" max="11" width="7.7109375" customWidth="1"/>
    <col min="12" max="12" width="7.85546875" customWidth="1"/>
    <col min="13" max="13" width="6" customWidth="1"/>
    <col min="14" max="15" width="7.7109375" customWidth="1"/>
    <col min="16" max="16" width="6" customWidth="1"/>
    <col min="17" max="18" width="7.7109375" customWidth="1"/>
    <col min="19" max="19" width="5" customWidth="1"/>
    <col min="20" max="21" width="7.7109375" customWidth="1"/>
    <col min="22" max="22" width="5.42578125" customWidth="1"/>
    <col min="23" max="24" width="7.7109375" customWidth="1"/>
  </cols>
  <sheetData>
    <row r="1" spans="1:24" ht="20">
      <c r="A1" s="53" t="s">
        <v>68</v>
      </c>
      <c r="E1" s="2" t="s">
        <v>40</v>
      </c>
      <c r="O1" s="3"/>
      <c r="Q1" s="3"/>
      <c r="U1" s="3"/>
      <c r="X1" s="3"/>
    </row>
    <row r="2" spans="1:24" ht="21" thickBot="1">
      <c r="A2" s="53" t="s">
        <v>37</v>
      </c>
      <c r="E2" s="2"/>
      <c r="O2" s="3"/>
      <c r="Q2" s="3"/>
      <c r="U2" s="3"/>
      <c r="X2" s="3"/>
    </row>
    <row r="3" spans="1:24" ht="23.25" customHeight="1" thickBot="1">
      <c r="A3" s="54">
        <v>40342</v>
      </c>
      <c r="D3" s="129">
        <f>109-COUNTIF(I7:I141,"")</f>
        <v>109</v>
      </c>
      <c r="E3" s="143" t="s">
        <v>81</v>
      </c>
      <c r="F3" s="144"/>
      <c r="H3" s="128"/>
    </row>
    <row r="4" spans="1:24" s="119" customFormat="1" ht="27.75" customHeight="1" thickBot="1">
      <c r="D4" s="130">
        <f>COUNTIF(I7:I141,"")</f>
        <v>0</v>
      </c>
      <c r="E4" s="145" t="s">
        <v>82</v>
      </c>
      <c r="F4" s="146"/>
      <c r="H4" s="127"/>
      <c r="J4" s="150" t="s">
        <v>45</v>
      </c>
      <c r="K4" s="151"/>
      <c r="L4" s="152"/>
      <c r="M4" s="150" t="s">
        <v>46</v>
      </c>
      <c r="N4" s="151"/>
      <c r="O4" s="152"/>
      <c r="P4" s="150" t="s">
        <v>47</v>
      </c>
      <c r="Q4" s="151"/>
      <c r="R4" s="152"/>
      <c r="S4" s="150" t="s">
        <v>48</v>
      </c>
      <c r="T4" s="151"/>
      <c r="U4" s="152"/>
      <c r="V4" s="150" t="s">
        <v>49</v>
      </c>
      <c r="W4" s="151"/>
      <c r="X4" s="152"/>
    </row>
    <row r="5" spans="1:24" s="116" customFormat="1" ht="27" thickBot="1">
      <c r="A5" s="42" t="s">
        <v>79</v>
      </c>
      <c r="B5" s="114" t="s">
        <v>80</v>
      </c>
      <c r="C5" s="42" t="s">
        <v>1</v>
      </c>
      <c r="D5" s="42" t="s">
        <v>83</v>
      </c>
      <c r="E5" s="42" t="s">
        <v>3</v>
      </c>
      <c r="F5" s="114" t="s">
        <v>105</v>
      </c>
      <c r="G5" s="42" t="s">
        <v>69</v>
      </c>
      <c r="H5" s="42" t="s">
        <v>70</v>
      </c>
      <c r="I5" s="42" t="s">
        <v>4</v>
      </c>
      <c r="J5" s="115" t="s">
        <v>5</v>
      </c>
      <c r="K5" s="118" t="s">
        <v>76</v>
      </c>
      <c r="L5" s="117" t="s">
        <v>78</v>
      </c>
      <c r="M5" s="115" t="s">
        <v>5</v>
      </c>
      <c r="N5" s="118" t="s">
        <v>76</v>
      </c>
      <c r="O5" s="117" t="s">
        <v>78</v>
      </c>
      <c r="P5" s="115" t="s">
        <v>5</v>
      </c>
      <c r="Q5" s="118" t="s">
        <v>76</v>
      </c>
      <c r="R5" s="117" t="s">
        <v>78</v>
      </c>
      <c r="S5" s="115" t="s">
        <v>5</v>
      </c>
      <c r="T5" s="118" t="s">
        <v>76</v>
      </c>
      <c r="U5" s="117" t="s">
        <v>78</v>
      </c>
      <c r="V5" s="115" t="s">
        <v>5</v>
      </c>
      <c r="W5" s="118" t="s">
        <v>76</v>
      </c>
      <c r="X5" s="117" t="s">
        <v>78</v>
      </c>
    </row>
    <row r="6" spans="1:24">
      <c r="A6" s="6" t="str">
        <f>UPPER([1]Feuil1!E2)</f>
        <v>ANAA</v>
      </c>
      <c r="B6" s="7"/>
      <c r="C6" s="7">
        <f>SUM(C7:C8)</f>
        <v>640</v>
      </c>
      <c r="D6" s="7">
        <f>SUM(D7:D8)</f>
        <v>347</v>
      </c>
      <c r="E6" s="7">
        <f>SUM(E7:E8)</f>
        <v>293</v>
      </c>
      <c r="F6" s="8">
        <f>E6/C6</f>
        <v>0.45781250000000001</v>
      </c>
      <c r="G6" s="125">
        <f>SUM(G7:G8)</f>
        <v>1</v>
      </c>
      <c r="H6" s="7">
        <f>SUM(H7:H8)</f>
        <v>5</v>
      </c>
      <c r="I6" s="7">
        <f>I7+I8</f>
        <v>287</v>
      </c>
      <c r="J6" s="6">
        <f>SUM(J7:J8)</f>
        <v>8</v>
      </c>
      <c r="K6" s="8">
        <f>J6/$C6</f>
        <v>1.2500000000000001E-2</v>
      </c>
      <c r="L6" s="9">
        <f>J6/$I6</f>
        <v>2.7874564459930314E-2</v>
      </c>
      <c r="M6" s="6">
        <f>SUM(M7:M8)</f>
        <v>43</v>
      </c>
      <c r="N6" s="10">
        <f>M6/$C6</f>
        <v>6.7187499999999997E-2</v>
      </c>
      <c r="O6" s="9">
        <f>M6/$I6</f>
        <v>0.14982578397212543</v>
      </c>
      <c r="P6" s="6">
        <f>SUM(P7:P8)</f>
        <v>126</v>
      </c>
      <c r="Q6" s="10">
        <f>P6/$C6</f>
        <v>0.19687499999999999</v>
      </c>
      <c r="R6" s="9">
        <f>P6/$I6</f>
        <v>0.43902439024390244</v>
      </c>
      <c r="S6" s="6">
        <f>SUM(S7:S8)</f>
        <v>110</v>
      </c>
      <c r="T6" s="10">
        <f>S6/$C6</f>
        <v>0.171875</v>
      </c>
      <c r="U6" s="9">
        <f>S6/$I6</f>
        <v>0.38327526132404183</v>
      </c>
      <c r="V6" s="6">
        <f>SUM(V7:V8)</f>
        <v>0</v>
      </c>
      <c r="W6" s="10">
        <f>V6/$C6</f>
        <v>0</v>
      </c>
      <c r="X6" s="9">
        <f>V6/$I6</f>
        <v>0</v>
      </c>
    </row>
    <row r="7" spans="1:24">
      <c r="A7" s="11" t="str">
        <f>[1]Feuil1!E2</f>
        <v>Anaa</v>
      </c>
      <c r="B7" s="12">
        <f>[1]Feuil1!F2</f>
        <v>1</v>
      </c>
      <c r="C7" s="12">
        <v>386</v>
      </c>
      <c r="D7" s="12">
        <f>C7-E7</f>
        <v>242</v>
      </c>
      <c r="E7" s="12">
        <v>144</v>
      </c>
      <c r="F7" s="120">
        <f>E7/C7*100</f>
        <v>37.305699481865283</v>
      </c>
      <c r="G7" s="12">
        <v>0</v>
      </c>
      <c r="H7" s="73">
        <v>3</v>
      </c>
      <c r="I7" s="73">
        <v>141</v>
      </c>
      <c r="J7" s="11">
        <v>5</v>
      </c>
      <c r="K7" s="120">
        <f>J7/C7*100</f>
        <v>1.2953367875647668</v>
      </c>
      <c r="L7" s="122">
        <f>J7/I7*100</f>
        <v>3.5460992907801421</v>
      </c>
      <c r="M7" s="11">
        <v>33</v>
      </c>
      <c r="N7" s="120">
        <f>M7/C7*100</f>
        <v>8.5492227979274613</v>
      </c>
      <c r="O7" s="122">
        <f>M7/I7*100</f>
        <v>23.404255319148938</v>
      </c>
      <c r="P7" s="11">
        <v>64</v>
      </c>
      <c r="Q7" s="120">
        <f>P7/C7*100</f>
        <v>16.580310880829018</v>
      </c>
      <c r="R7" s="122">
        <f>P7/I7*100</f>
        <v>45.390070921985817</v>
      </c>
      <c r="S7" s="11">
        <v>39</v>
      </c>
      <c r="T7" s="120">
        <f>S7/C7*100</f>
        <v>10.103626943005182</v>
      </c>
      <c r="U7" s="122">
        <f>S7/I7*100</f>
        <v>27.659574468085108</v>
      </c>
      <c r="V7" s="11">
        <v>0</v>
      </c>
      <c r="W7" s="120">
        <f>V7/C7*100</f>
        <v>0</v>
      </c>
      <c r="X7" s="122">
        <f>V7/I7*100</f>
        <v>0</v>
      </c>
    </row>
    <row r="8" spans="1:24">
      <c r="A8" s="11" t="s">
        <v>7</v>
      </c>
      <c r="B8" s="12">
        <f>[1]Feuil1!F3</f>
        <v>2</v>
      </c>
      <c r="C8" s="12">
        <v>254</v>
      </c>
      <c r="D8" s="12">
        <f>C8-E8</f>
        <v>105</v>
      </c>
      <c r="E8" s="12">
        <v>149</v>
      </c>
      <c r="F8" s="120">
        <f>E8/C8*100</f>
        <v>58.661417322834644</v>
      </c>
      <c r="G8" s="12">
        <v>1</v>
      </c>
      <c r="H8" s="73">
        <v>2</v>
      </c>
      <c r="I8" s="73">
        <v>146</v>
      </c>
      <c r="J8" s="11">
        <v>3</v>
      </c>
      <c r="K8" s="120">
        <f>J8/C8*100</f>
        <v>1.1811023622047243</v>
      </c>
      <c r="L8" s="122">
        <f>J8/I8*100</f>
        <v>2.054794520547945</v>
      </c>
      <c r="M8" s="11">
        <v>10</v>
      </c>
      <c r="N8" s="120">
        <f>M8/C8*100</f>
        <v>3.9370078740157481</v>
      </c>
      <c r="O8" s="122">
        <f>M8/I8*100</f>
        <v>6.8493150684931505</v>
      </c>
      <c r="P8" s="11">
        <v>62</v>
      </c>
      <c r="Q8" s="120">
        <f>P8/C8*100</f>
        <v>24.409448818897637</v>
      </c>
      <c r="R8" s="122">
        <f>P8/I8*100</f>
        <v>42.465753424657535</v>
      </c>
      <c r="S8" s="11">
        <v>71</v>
      </c>
      <c r="T8" s="120">
        <f>S8/C8*100</f>
        <v>27.952755905511811</v>
      </c>
      <c r="U8" s="122">
        <f>S8/I8*100</f>
        <v>48.630136986301373</v>
      </c>
      <c r="V8" s="11">
        <v>0</v>
      </c>
      <c r="W8" s="120">
        <f>V8/C8*100</f>
        <v>0</v>
      </c>
      <c r="X8" s="122">
        <f>V8/I8*100</f>
        <v>0</v>
      </c>
    </row>
    <row r="9" spans="1:24">
      <c r="A9" s="14" t="str">
        <f>UPPER([1]Feuil1!E4)</f>
        <v>ARUE</v>
      </c>
      <c r="B9" s="15"/>
      <c r="C9" s="15">
        <f>SUM(C10:C15)</f>
        <v>7514</v>
      </c>
      <c r="D9" s="15">
        <f t="shared" ref="D9:H9" si="0">SUM(D10:D15)</f>
        <v>5610</v>
      </c>
      <c r="E9" s="15">
        <f t="shared" si="0"/>
        <v>1904</v>
      </c>
      <c r="F9" s="10">
        <f>E9/C9</f>
        <v>0.25339366515837103</v>
      </c>
      <c r="G9" s="126">
        <f>SUM(G10:G15)</f>
        <v>23</v>
      </c>
      <c r="H9" s="15">
        <f t="shared" si="0"/>
        <v>7</v>
      </c>
      <c r="I9" s="15">
        <f>I10+I11+I12+I13+I14+I15</f>
        <v>1874</v>
      </c>
      <c r="J9" s="14">
        <f>SUM(J10:J15)</f>
        <v>296</v>
      </c>
      <c r="K9" s="10">
        <f>J9/$C9</f>
        <v>3.9393132818738352E-2</v>
      </c>
      <c r="L9" s="9">
        <f>J9/$I9</f>
        <v>0.15795090715048027</v>
      </c>
      <c r="M9" s="14">
        <f>SUM(M10:M15)</f>
        <v>589</v>
      </c>
      <c r="N9" s="10">
        <f>M9/$C9</f>
        <v>7.8387010912962476E-2</v>
      </c>
      <c r="O9" s="9">
        <f>M9/$I9</f>
        <v>0.31430096051227319</v>
      </c>
      <c r="P9" s="14">
        <f>SUM(P10:P15)</f>
        <v>925</v>
      </c>
      <c r="Q9" s="10">
        <f>P9/$C9</f>
        <v>0.12310354005855736</v>
      </c>
      <c r="R9" s="9">
        <f>P9/$I9</f>
        <v>0.49359658484525082</v>
      </c>
      <c r="S9" s="14">
        <f>SUM(S10:S15)</f>
        <v>48</v>
      </c>
      <c r="T9" s="10">
        <f>S9/$C9</f>
        <v>6.3880755922278414E-3</v>
      </c>
      <c r="U9" s="9">
        <f>S9/$I9</f>
        <v>2.5613660618996798E-2</v>
      </c>
      <c r="V9" s="14">
        <f>SUM(V10:V15)</f>
        <v>16</v>
      </c>
      <c r="W9" s="10">
        <f>V9/$C9</f>
        <v>2.129358530742614E-3</v>
      </c>
      <c r="X9" s="9">
        <f>V9/$I9</f>
        <v>8.5378868729989333E-3</v>
      </c>
    </row>
    <row r="10" spans="1:24">
      <c r="A10" s="11" t="str">
        <f>[1]Feuil1!E4</f>
        <v>Arue</v>
      </c>
      <c r="B10" s="12">
        <f>[1]Feuil1!F4</f>
        <v>1</v>
      </c>
      <c r="C10" s="12">
        <v>1148</v>
      </c>
      <c r="D10" s="12">
        <f>C10-E10</f>
        <v>898</v>
      </c>
      <c r="E10" s="12">
        <v>250</v>
      </c>
      <c r="F10" s="120">
        <f t="shared" ref="F10:F15" si="1">E10/C10*100</f>
        <v>21.777003484320556</v>
      </c>
      <c r="G10" s="12">
        <v>4</v>
      </c>
      <c r="H10" s="73">
        <v>0</v>
      </c>
      <c r="I10" s="73">
        <v>246</v>
      </c>
      <c r="J10" s="11">
        <v>51</v>
      </c>
      <c r="K10" s="120">
        <f>J10/C10*100</f>
        <v>4.4425087108013939</v>
      </c>
      <c r="L10" s="122">
        <f>J10/I10*100</f>
        <v>20.73170731707317</v>
      </c>
      <c r="M10" s="11">
        <v>64</v>
      </c>
      <c r="N10" s="120">
        <f>M10/C10*100</f>
        <v>5.5749128919860631</v>
      </c>
      <c r="O10" s="122">
        <f>M10/I10*100</f>
        <v>26.016260162601629</v>
      </c>
      <c r="P10" s="11">
        <v>121</v>
      </c>
      <c r="Q10" s="120">
        <f>P10/C10*100</f>
        <v>10.540069686411149</v>
      </c>
      <c r="R10" s="122">
        <f>P10/I10*100</f>
        <v>49.1869918699187</v>
      </c>
      <c r="S10" s="11">
        <v>9</v>
      </c>
      <c r="T10" s="120">
        <f>S10/C10*100</f>
        <v>0.78397212543554007</v>
      </c>
      <c r="U10" s="122">
        <f>S10/I10*100</f>
        <v>3.6585365853658534</v>
      </c>
      <c r="V10" s="11">
        <v>1</v>
      </c>
      <c r="W10" s="120">
        <f>V10/C10*100</f>
        <v>8.7108013937282236E-2</v>
      </c>
      <c r="X10" s="122">
        <f>V10/I10*100</f>
        <v>0.40650406504065045</v>
      </c>
    </row>
    <row r="11" spans="1:24">
      <c r="A11" s="11" t="str">
        <f>[1]Feuil1!E5</f>
        <v>Arue</v>
      </c>
      <c r="B11" s="12">
        <f>[1]Feuil1!F5</f>
        <v>2</v>
      </c>
      <c r="C11" s="73">
        <v>1343</v>
      </c>
      <c r="D11" s="12">
        <f t="shared" ref="D11:D15" si="2">C11-E11</f>
        <v>1043</v>
      </c>
      <c r="E11" s="73">
        <v>300</v>
      </c>
      <c r="F11" s="120">
        <f t="shared" si="1"/>
        <v>22.338049143708115</v>
      </c>
      <c r="G11" s="73">
        <v>6</v>
      </c>
      <c r="H11" s="73">
        <v>0</v>
      </c>
      <c r="I11" s="73">
        <v>294</v>
      </c>
      <c r="J11" s="11">
        <v>52</v>
      </c>
      <c r="K11" s="120">
        <f t="shared" ref="K11:K15" si="3">J11/C11*100</f>
        <v>3.8719285182427399</v>
      </c>
      <c r="L11" s="122">
        <f t="shared" ref="L11:L15" si="4">J11/I11*100</f>
        <v>17.687074829931973</v>
      </c>
      <c r="M11" s="11">
        <v>79</v>
      </c>
      <c r="N11" s="120">
        <f t="shared" ref="N11:N15" si="5">M11/C11*100</f>
        <v>5.8823529411764701</v>
      </c>
      <c r="O11" s="122">
        <f t="shared" ref="O11:O15" si="6">M11/I11*100</f>
        <v>26.870748299319729</v>
      </c>
      <c r="P11" s="11">
        <v>157</v>
      </c>
      <c r="Q11" s="120">
        <f t="shared" ref="Q11:Q15" si="7">P11/C11*100</f>
        <v>11.690245718540581</v>
      </c>
      <c r="R11" s="122">
        <f t="shared" ref="R11:R15" si="8">P11/I11*100</f>
        <v>53.401360544217688</v>
      </c>
      <c r="S11" s="11">
        <v>4</v>
      </c>
      <c r="T11" s="120">
        <f t="shared" ref="T11:T84" si="9">S11/C11*100</f>
        <v>0.29784065524944153</v>
      </c>
      <c r="U11" s="122">
        <f t="shared" ref="U11:U15" si="10">S11/I11*100</f>
        <v>1.3605442176870748</v>
      </c>
      <c r="V11" s="11">
        <v>2</v>
      </c>
      <c r="W11" s="120">
        <f t="shared" ref="W11:W74" si="11">V11/C11*100</f>
        <v>0.14892032762472077</v>
      </c>
      <c r="X11" s="122">
        <f t="shared" ref="X11:X74" si="12">V11/I11*100</f>
        <v>0.68027210884353739</v>
      </c>
    </row>
    <row r="12" spans="1:24">
      <c r="A12" s="11" t="str">
        <f>[1]Feuil1!E6</f>
        <v>Arue</v>
      </c>
      <c r="B12" s="12">
        <f>[1]Feuil1!F6</f>
        <v>3</v>
      </c>
      <c r="C12" s="73">
        <v>1038</v>
      </c>
      <c r="D12" s="12">
        <f t="shared" si="2"/>
        <v>728</v>
      </c>
      <c r="E12" s="73">
        <v>310</v>
      </c>
      <c r="F12" s="120">
        <f t="shared" si="1"/>
        <v>29.865125240847785</v>
      </c>
      <c r="G12" s="73">
        <v>5</v>
      </c>
      <c r="H12" s="73">
        <v>3</v>
      </c>
      <c r="I12" s="73">
        <v>302</v>
      </c>
      <c r="J12" s="11">
        <v>20</v>
      </c>
      <c r="K12" s="120">
        <f t="shared" si="3"/>
        <v>1.9267822736030826</v>
      </c>
      <c r="L12" s="122">
        <f t="shared" si="4"/>
        <v>6.6225165562913908</v>
      </c>
      <c r="M12" s="11">
        <v>102</v>
      </c>
      <c r="N12" s="120">
        <f t="shared" si="5"/>
        <v>9.8265895953757223</v>
      </c>
      <c r="O12" s="122">
        <f t="shared" si="6"/>
        <v>33.774834437086092</v>
      </c>
      <c r="P12" s="11">
        <v>171</v>
      </c>
      <c r="Q12" s="120">
        <f t="shared" si="7"/>
        <v>16.473988439306357</v>
      </c>
      <c r="R12" s="122">
        <f t="shared" si="8"/>
        <v>56.622516556291394</v>
      </c>
      <c r="S12" s="11">
        <v>4</v>
      </c>
      <c r="T12" s="120">
        <f t="shared" si="9"/>
        <v>0.38535645472061658</v>
      </c>
      <c r="U12" s="122">
        <f t="shared" si="10"/>
        <v>1.3245033112582782</v>
      </c>
      <c r="V12" s="11">
        <v>5</v>
      </c>
      <c r="W12" s="120">
        <f t="shared" si="11"/>
        <v>0.48169556840077066</v>
      </c>
      <c r="X12" s="122">
        <f t="shared" si="12"/>
        <v>1.6556291390728477</v>
      </c>
    </row>
    <row r="13" spans="1:24">
      <c r="A13" s="11" t="str">
        <f>[1]Feuil1!E7</f>
        <v>Arue</v>
      </c>
      <c r="B13" s="12">
        <f>[1]Feuil1!F7</f>
        <v>4</v>
      </c>
      <c r="C13" s="73">
        <v>1089</v>
      </c>
      <c r="D13" s="12">
        <f t="shared" si="2"/>
        <v>862</v>
      </c>
      <c r="E13" s="73">
        <v>227</v>
      </c>
      <c r="F13" s="120">
        <f t="shared" si="1"/>
        <v>20.844811753902661</v>
      </c>
      <c r="G13" s="73">
        <v>1</v>
      </c>
      <c r="H13" s="73">
        <v>2</v>
      </c>
      <c r="I13" s="73">
        <v>224</v>
      </c>
      <c r="J13" s="11">
        <v>50</v>
      </c>
      <c r="K13" s="120">
        <f t="shared" si="3"/>
        <v>4.5913682277318637</v>
      </c>
      <c r="L13" s="122">
        <f t="shared" si="4"/>
        <v>22.321428571428573</v>
      </c>
      <c r="M13" s="11">
        <v>50</v>
      </c>
      <c r="N13" s="120">
        <f t="shared" si="5"/>
        <v>4.5913682277318637</v>
      </c>
      <c r="O13" s="122">
        <f t="shared" si="6"/>
        <v>22.321428571428573</v>
      </c>
      <c r="P13" s="11">
        <v>114</v>
      </c>
      <c r="Q13" s="120">
        <f t="shared" si="7"/>
        <v>10.46831955922865</v>
      </c>
      <c r="R13" s="122">
        <f t="shared" si="8"/>
        <v>50.892857142857139</v>
      </c>
      <c r="S13" s="11">
        <v>9</v>
      </c>
      <c r="T13" s="120">
        <f t="shared" si="9"/>
        <v>0.82644628099173556</v>
      </c>
      <c r="U13" s="122">
        <f t="shared" si="10"/>
        <v>4.0178571428571432</v>
      </c>
      <c r="V13" s="11">
        <v>1</v>
      </c>
      <c r="W13" s="120">
        <f t="shared" si="11"/>
        <v>9.1827364554637275E-2</v>
      </c>
      <c r="X13" s="122">
        <f t="shared" si="12"/>
        <v>0.4464285714285714</v>
      </c>
    </row>
    <row r="14" spans="1:24">
      <c r="A14" s="11" t="str">
        <f>[1]Feuil1!E8</f>
        <v>Arue</v>
      </c>
      <c r="B14" s="12">
        <f>[1]Feuil1!F8</f>
        <v>5</v>
      </c>
      <c r="C14" s="73">
        <v>1699</v>
      </c>
      <c r="D14" s="12">
        <f t="shared" si="2"/>
        <v>1243</v>
      </c>
      <c r="E14" s="73">
        <v>456</v>
      </c>
      <c r="F14" s="120">
        <f t="shared" si="1"/>
        <v>26.839317245438494</v>
      </c>
      <c r="G14" s="73">
        <v>3</v>
      </c>
      <c r="H14" s="73">
        <v>1</v>
      </c>
      <c r="I14" s="73">
        <v>452</v>
      </c>
      <c r="J14" s="11">
        <v>55</v>
      </c>
      <c r="K14" s="120">
        <f t="shared" si="3"/>
        <v>3.2371983519717484</v>
      </c>
      <c r="L14" s="122">
        <f t="shared" si="4"/>
        <v>12.168141592920353</v>
      </c>
      <c r="M14" s="11">
        <v>175</v>
      </c>
      <c r="N14" s="120">
        <f t="shared" si="5"/>
        <v>10.300176574455563</v>
      </c>
      <c r="O14" s="122">
        <f t="shared" si="6"/>
        <v>38.716814159292035</v>
      </c>
      <c r="P14" s="11">
        <v>204</v>
      </c>
      <c r="Q14" s="120">
        <f t="shared" si="7"/>
        <v>12.007062978222484</v>
      </c>
      <c r="R14" s="122">
        <f t="shared" si="8"/>
        <v>45.132743362831853</v>
      </c>
      <c r="S14" s="11">
        <v>15</v>
      </c>
      <c r="T14" s="120">
        <f t="shared" si="9"/>
        <v>0.88287227781047672</v>
      </c>
      <c r="U14" s="122">
        <f t="shared" si="10"/>
        <v>3.3185840707964607</v>
      </c>
      <c r="V14" s="11">
        <v>3</v>
      </c>
      <c r="W14" s="120">
        <f t="shared" si="11"/>
        <v>0.17657445556209533</v>
      </c>
      <c r="X14" s="122">
        <f t="shared" si="12"/>
        <v>0.66371681415929207</v>
      </c>
    </row>
    <row r="15" spans="1:24">
      <c r="A15" s="11" t="str">
        <f>[1]Feuil1!E9</f>
        <v>Arue</v>
      </c>
      <c r="B15" s="12">
        <f>[1]Feuil1!F9</f>
        <v>6</v>
      </c>
      <c r="C15" s="73">
        <v>1197</v>
      </c>
      <c r="D15" s="12">
        <f t="shared" si="2"/>
        <v>836</v>
      </c>
      <c r="E15" s="73">
        <v>361</v>
      </c>
      <c r="F15" s="120">
        <f t="shared" si="1"/>
        <v>30.158730158730158</v>
      </c>
      <c r="G15" s="73">
        <v>4</v>
      </c>
      <c r="H15" s="73">
        <v>1</v>
      </c>
      <c r="I15" s="73">
        <v>356</v>
      </c>
      <c r="J15" s="11">
        <v>68</v>
      </c>
      <c r="K15" s="120">
        <f t="shared" si="3"/>
        <v>5.6808688387635753</v>
      </c>
      <c r="L15" s="122">
        <f t="shared" si="4"/>
        <v>19.101123595505616</v>
      </c>
      <c r="M15" s="11">
        <v>119</v>
      </c>
      <c r="N15" s="120">
        <f t="shared" si="5"/>
        <v>9.9415204678362574</v>
      </c>
      <c r="O15" s="122">
        <f t="shared" si="6"/>
        <v>33.426966292134829</v>
      </c>
      <c r="P15" s="11">
        <v>158</v>
      </c>
      <c r="Q15" s="120">
        <f t="shared" si="7"/>
        <v>13.199665831244777</v>
      </c>
      <c r="R15" s="122">
        <f t="shared" si="8"/>
        <v>44.382022471910112</v>
      </c>
      <c r="S15" s="11">
        <v>7</v>
      </c>
      <c r="T15" s="120">
        <f t="shared" si="9"/>
        <v>0.58479532163742687</v>
      </c>
      <c r="U15" s="122">
        <f t="shared" si="10"/>
        <v>1.9662921348314606</v>
      </c>
      <c r="V15" s="11">
        <v>4</v>
      </c>
      <c r="W15" s="120">
        <f t="shared" si="11"/>
        <v>0.33416875522138678</v>
      </c>
      <c r="X15" s="122">
        <f t="shared" si="12"/>
        <v>1.1235955056179776</v>
      </c>
    </row>
    <row r="16" spans="1:24">
      <c r="A16" s="14" t="str">
        <f>UPPER([1]Feuil1!E10)</f>
        <v>ARUTUA</v>
      </c>
      <c r="B16" s="15"/>
      <c r="C16" s="15">
        <f>SUM(C17:C19)</f>
        <v>1446</v>
      </c>
      <c r="D16" s="15">
        <f t="shared" ref="D16:M16" si="13">SUM(D17:D19)</f>
        <v>925</v>
      </c>
      <c r="E16" s="15">
        <f t="shared" si="13"/>
        <v>521</v>
      </c>
      <c r="F16" s="10">
        <f>E16/C16</f>
        <v>0.3603042876901798</v>
      </c>
      <c r="G16" s="126">
        <f>SUM(G17:G19)</f>
        <v>0</v>
      </c>
      <c r="H16" s="15">
        <f t="shared" si="13"/>
        <v>7</v>
      </c>
      <c r="I16" s="15">
        <f t="shared" si="13"/>
        <v>514</v>
      </c>
      <c r="J16" s="14">
        <f>SUM(J17:J19)</f>
        <v>18</v>
      </c>
      <c r="K16" s="10">
        <f>J16/$C16</f>
        <v>1.2448132780082987E-2</v>
      </c>
      <c r="L16" s="9">
        <f>J16/$I16</f>
        <v>3.5019455252918288E-2</v>
      </c>
      <c r="M16" s="14">
        <f t="shared" si="13"/>
        <v>184</v>
      </c>
      <c r="N16" s="10">
        <f>M16/$C16</f>
        <v>0.1272475795297372</v>
      </c>
      <c r="O16" s="9">
        <f>M16/$I16</f>
        <v>0.35797665369649806</v>
      </c>
      <c r="P16" s="14">
        <f t="shared" ref="P16" si="14">SUM(P17:P19)</f>
        <v>308</v>
      </c>
      <c r="Q16" s="10">
        <f>P16/$C16</f>
        <v>0.21300138312586445</v>
      </c>
      <c r="R16" s="9">
        <f>P16/$I16</f>
        <v>0.59922178988326846</v>
      </c>
      <c r="S16" s="14">
        <f t="shared" ref="S16" si="15">SUM(S17:S19)</f>
        <v>4</v>
      </c>
      <c r="T16" s="10">
        <f>S16/$C16</f>
        <v>2.7662517289073307E-3</v>
      </c>
      <c r="U16" s="9">
        <f>S16/$I16</f>
        <v>7.7821011673151752E-3</v>
      </c>
      <c r="V16" s="14">
        <f t="shared" ref="V16" si="16">SUM(V17:V19)</f>
        <v>0</v>
      </c>
      <c r="W16" s="10">
        <f>V16/$C16</f>
        <v>0</v>
      </c>
      <c r="X16" s="9">
        <f>V16/$I16</f>
        <v>0</v>
      </c>
    </row>
    <row r="17" spans="1:24">
      <c r="A17" s="11" t="str">
        <f>[1]Feuil1!E10</f>
        <v>Arutua</v>
      </c>
      <c r="B17" s="12">
        <f>[1]Feuil1!F10</f>
        <v>1</v>
      </c>
      <c r="C17" s="12">
        <v>612</v>
      </c>
      <c r="D17" s="12">
        <f>C17-E17</f>
        <v>483</v>
      </c>
      <c r="E17" s="12">
        <v>129</v>
      </c>
      <c r="F17" s="120">
        <f>E17/C17*100</f>
        <v>21.078431372549019</v>
      </c>
      <c r="G17" s="12">
        <v>0</v>
      </c>
      <c r="H17" s="73">
        <v>0</v>
      </c>
      <c r="I17" s="73">
        <v>129</v>
      </c>
      <c r="J17" s="11">
        <v>2</v>
      </c>
      <c r="K17" s="120">
        <f>J17/C17*100</f>
        <v>0.32679738562091504</v>
      </c>
      <c r="L17" s="122">
        <f>J17/I17*100</f>
        <v>1.5503875968992249</v>
      </c>
      <c r="M17" s="11">
        <v>49</v>
      </c>
      <c r="N17" s="120">
        <f>M17/C17*100</f>
        <v>8.0065359477124183</v>
      </c>
      <c r="O17" s="122">
        <f>M17/I17*100</f>
        <v>37.984496124031011</v>
      </c>
      <c r="P17" s="11">
        <v>76</v>
      </c>
      <c r="Q17" s="120">
        <f>P17/C17*100</f>
        <v>12.418300653594772</v>
      </c>
      <c r="R17" s="122">
        <f>P17/I17*100</f>
        <v>58.914728682170548</v>
      </c>
      <c r="S17" s="11">
        <v>2</v>
      </c>
      <c r="T17" s="120">
        <f t="shared" si="9"/>
        <v>0.32679738562091504</v>
      </c>
      <c r="U17" s="122">
        <f>S17/I17*100</f>
        <v>1.5503875968992249</v>
      </c>
      <c r="V17" s="11">
        <v>0</v>
      </c>
      <c r="W17" s="120">
        <f t="shared" si="11"/>
        <v>0</v>
      </c>
      <c r="X17" s="122">
        <f t="shared" si="12"/>
        <v>0</v>
      </c>
    </row>
    <row r="18" spans="1:24">
      <c r="A18" s="11" t="s">
        <v>8</v>
      </c>
      <c r="B18" s="12">
        <f>[1]Feuil1!F11</f>
        <v>2</v>
      </c>
      <c r="C18" s="12">
        <v>402</v>
      </c>
      <c r="D18" s="12">
        <f t="shared" ref="D18:D19" si="17">C18-E18</f>
        <v>222</v>
      </c>
      <c r="E18" s="12">
        <v>180</v>
      </c>
      <c r="F18" s="120">
        <f>E18/C18*100</f>
        <v>44.776119402985074</v>
      </c>
      <c r="G18" s="12">
        <v>0</v>
      </c>
      <c r="H18" s="73">
        <v>7</v>
      </c>
      <c r="I18" s="73">
        <v>173</v>
      </c>
      <c r="J18" s="11">
        <v>2</v>
      </c>
      <c r="K18" s="120">
        <f t="shared" ref="K18:K19" si="18">J18/C18*100</f>
        <v>0.49751243781094528</v>
      </c>
      <c r="L18" s="122">
        <f t="shared" ref="L18:L19" si="19">J18/I18*100</f>
        <v>1.1560693641618496</v>
      </c>
      <c r="M18" s="11">
        <v>57</v>
      </c>
      <c r="N18" s="120">
        <f t="shared" ref="N18:N19" si="20">M18/C18*100</f>
        <v>14.17910447761194</v>
      </c>
      <c r="O18" s="122">
        <f t="shared" ref="O18:O19" si="21">M18/I18*100</f>
        <v>32.947976878612714</v>
      </c>
      <c r="P18" s="11">
        <v>114</v>
      </c>
      <c r="Q18" s="120">
        <f>P18/C18*100</f>
        <v>28.35820895522388</v>
      </c>
      <c r="R18" s="122">
        <f t="shared" ref="R18:R19" si="22">P18/I18*100</f>
        <v>65.895953757225428</v>
      </c>
      <c r="S18" s="11">
        <v>0</v>
      </c>
      <c r="T18" s="120">
        <f t="shared" si="9"/>
        <v>0</v>
      </c>
      <c r="U18" s="122">
        <f t="shared" ref="U18:U83" si="23">S18/I18*100</f>
        <v>0</v>
      </c>
      <c r="V18" s="11">
        <v>0</v>
      </c>
      <c r="W18" s="120">
        <f t="shared" si="11"/>
        <v>0</v>
      </c>
      <c r="X18" s="122">
        <f t="shared" si="12"/>
        <v>0</v>
      </c>
    </row>
    <row r="19" spans="1:24">
      <c r="A19" s="11" t="s">
        <v>9</v>
      </c>
      <c r="B19" s="12">
        <f>[1]Feuil1!F12</f>
        <v>3</v>
      </c>
      <c r="C19" s="12">
        <v>432</v>
      </c>
      <c r="D19" s="12">
        <f t="shared" si="17"/>
        <v>220</v>
      </c>
      <c r="E19" s="12">
        <v>212</v>
      </c>
      <c r="F19" s="120">
        <f>E19/C19*100</f>
        <v>49.074074074074076</v>
      </c>
      <c r="G19" s="12">
        <v>0</v>
      </c>
      <c r="H19" s="73">
        <v>0</v>
      </c>
      <c r="I19" s="73">
        <v>212</v>
      </c>
      <c r="J19" s="11">
        <v>14</v>
      </c>
      <c r="K19" s="120">
        <f t="shared" si="18"/>
        <v>3.2407407407407405</v>
      </c>
      <c r="L19" s="122">
        <f t="shared" si="19"/>
        <v>6.6037735849056602</v>
      </c>
      <c r="M19" s="11">
        <v>78</v>
      </c>
      <c r="N19" s="120">
        <f t="shared" si="20"/>
        <v>18.055555555555554</v>
      </c>
      <c r="O19" s="122">
        <f t="shared" si="21"/>
        <v>36.79245283018868</v>
      </c>
      <c r="P19" s="11">
        <v>118</v>
      </c>
      <c r="Q19" s="120">
        <f>P19/C19*100</f>
        <v>27.314814814814813</v>
      </c>
      <c r="R19" s="122">
        <f t="shared" si="22"/>
        <v>55.660377358490564</v>
      </c>
      <c r="S19" s="11">
        <v>2</v>
      </c>
      <c r="T19" s="120">
        <f t="shared" si="9"/>
        <v>0.46296296296296291</v>
      </c>
      <c r="U19" s="122">
        <f t="shared" si="23"/>
        <v>0.94339622641509435</v>
      </c>
      <c r="V19" s="11">
        <v>0</v>
      </c>
      <c r="W19" s="120">
        <f t="shared" si="11"/>
        <v>0</v>
      </c>
      <c r="X19" s="122">
        <f t="shared" si="12"/>
        <v>0</v>
      </c>
    </row>
    <row r="20" spans="1:24">
      <c r="A20" s="14" t="str">
        <f>UPPER([1]Feuil1!E32)</f>
        <v>FAKARAVA</v>
      </c>
      <c r="B20" s="15"/>
      <c r="C20" s="15">
        <f>SUM(C21:C25)</f>
        <v>1275</v>
      </c>
      <c r="D20" s="15">
        <f>SUM(D21:D25)</f>
        <v>721</v>
      </c>
      <c r="E20" s="15">
        <f>SUM(E21:E25)</f>
        <v>554</v>
      </c>
      <c r="F20" s="10">
        <f>E20/C20</f>
        <v>0.43450980392156863</v>
      </c>
      <c r="G20" s="126">
        <f>SUM(G21:G25)</f>
        <v>0</v>
      </c>
      <c r="H20" s="15">
        <f>SUM(H21:H25)</f>
        <v>4</v>
      </c>
      <c r="I20" s="15">
        <f>SUM(I21:I25)</f>
        <v>550</v>
      </c>
      <c r="J20" s="14">
        <f>SUM(J21:J25)</f>
        <v>50</v>
      </c>
      <c r="K20" s="10">
        <f>J20/$C20</f>
        <v>3.9215686274509803E-2</v>
      </c>
      <c r="L20" s="9">
        <f>J20/$I20</f>
        <v>9.0909090909090912E-2</v>
      </c>
      <c r="M20" s="14">
        <f>SUM(M21:M25)</f>
        <v>198</v>
      </c>
      <c r="N20" s="10">
        <f>M20/$C20</f>
        <v>0.15529411764705883</v>
      </c>
      <c r="O20" s="9">
        <f>M20/$I20</f>
        <v>0.36</v>
      </c>
      <c r="P20" s="14">
        <f>SUM(P21:P25)</f>
        <v>299</v>
      </c>
      <c r="Q20" s="10">
        <f>P20/$C20</f>
        <v>0.23450980392156862</v>
      </c>
      <c r="R20" s="9">
        <f>P20/$I20</f>
        <v>0.54363636363636358</v>
      </c>
      <c r="S20" s="14">
        <f>SUM(S21:S25)</f>
        <v>3</v>
      </c>
      <c r="T20" s="10">
        <f>S20/$C20</f>
        <v>2.352941176470588E-3</v>
      </c>
      <c r="U20" s="9">
        <f>S20/$I20</f>
        <v>5.454545454545455E-3</v>
      </c>
      <c r="V20" s="14">
        <f>SUM(V21:V25)</f>
        <v>0</v>
      </c>
      <c r="W20" s="10">
        <f>V20/$C20</f>
        <v>0</v>
      </c>
      <c r="X20" s="9">
        <f>V20/$I20</f>
        <v>0</v>
      </c>
    </row>
    <row r="21" spans="1:24">
      <c r="A21" s="11" t="str">
        <f>[1]Feuil1!E32</f>
        <v>Fakarava</v>
      </c>
      <c r="B21" s="12">
        <f>[1]Feuil1!F32</f>
        <v>1</v>
      </c>
      <c r="C21" s="73">
        <v>580</v>
      </c>
      <c r="D21" s="12">
        <f>C21-E21</f>
        <v>369</v>
      </c>
      <c r="E21" s="73">
        <v>211</v>
      </c>
      <c r="F21" s="120">
        <f>E21/C21*100</f>
        <v>36.379310344827587</v>
      </c>
      <c r="G21" s="73">
        <v>0</v>
      </c>
      <c r="H21" s="73">
        <v>1</v>
      </c>
      <c r="I21" s="73">
        <v>210</v>
      </c>
      <c r="J21" s="11">
        <v>15</v>
      </c>
      <c r="K21" s="120">
        <f>J21/C21*100</f>
        <v>2.5862068965517242</v>
      </c>
      <c r="L21" s="122">
        <f>J21/I21*100</f>
        <v>7.1428571428571423</v>
      </c>
      <c r="M21" s="11">
        <v>91</v>
      </c>
      <c r="N21" s="120">
        <f>M21/C21*100</f>
        <v>15.689655172413794</v>
      </c>
      <c r="O21" s="122">
        <f>M21/I21*100</f>
        <v>43.333333333333336</v>
      </c>
      <c r="P21" s="11">
        <v>103</v>
      </c>
      <c r="Q21" s="120">
        <f>P21/C21*100</f>
        <v>17.758620689655171</v>
      </c>
      <c r="R21" s="122">
        <f>P21/I21*100</f>
        <v>49.047619047619044</v>
      </c>
      <c r="S21" s="11">
        <v>1</v>
      </c>
      <c r="T21" s="120">
        <f t="shared" si="9"/>
        <v>0.17241379310344829</v>
      </c>
      <c r="U21" s="122">
        <f t="shared" si="23"/>
        <v>0.47619047619047622</v>
      </c>
      <c r="V21" s="11">
        <v>0</v>
      </c>
      <c r="W21" s="120">
        <f t="shared" si="11"/>
        <v>0</v>
      </c>
      <c r="X21" s="122">
        <f t="shared" si="12"/>
        <v>0</v>
      </c>
    </row>
    <row r="22" spans="1:24">
      <c r="A22" s="11" t="s">
        <v>10</v>
      </c>
      <c r="B22" s="12">
        <f>[1]Feuil1!F33</f>
        <v>2</v>
      </c>
      <c r="C22" s="73">
        <v>238</v>
      </c>
      <c r="D22" s="12">
        <f t="shared" ref="D22:D25" si="24">C22-E22</f>
        <v>125</v>
      </c>
      <c r="E22" s="73">
        <v>113</v>
      </c>
      <c r="F22" s="120">
        <f>E22/C22*100</f>
        <v>47.47899159663865</v>
      </c>
      <c r="G22" s="73">
        <v>0</v>
      </c>
      <c r="H22" s="73">
        <v>0</v>
      </c>
      <c r="I22" s="73">
        <v>113</v>
      </c>
      <c r="J22" s="11">
        <v>2</v>
      </c>
      <c r="K22" s="120">
        <f t="shared" ref="K22:K25" si="25">J22/C22*100</f>
        <v>0.84033613445378152</v>
      </c>
      <c r="L22" s="122">
        <f t="shared" ref="L22:L25" si="26">J22/I22*100</f>
        <v>1.7699115044247788</v>
      </c>
      <c r="M22" s="11">
        <v>31</v>
      </c>
      <c r="N22" s="120">
        <f t="shared" ref="N22:N25" si="27">M22/C22*100</f>
        <v>13.025210084033615</v>
      </c>
      <c r="O22" s="122">
        <f t="shared" ref="O22:O25" si="28">M22/I22*100</f>
        <v>27.43362831858407</v>
      </c>
      <c r="P22" s="11">
        <v>80</v>
      </c>
      <c r="Q22" s="120">
        <f t="shared" ref="Q22:Q25" si="29">P22/C22*100</f>
        <v>33.613445378151262</v>
      </c>
      <c r="R22" s="122">
        <f t="shared" ref="R22:R53" si="30">P22/I22*100</f>
        <v>70.796460176991147</v>
      </c>
      <c r="S22" s="11">
        <v>0</v>
      </c>
      <c r="T22" s="120">
        <f t="shared" si="9"/>
        <v>0</v>
      </c>
      <c r="U22" s="122">
        <f t="shared" si="23"/>
        <v>0</v>
      </c>
      <c r="V22" s="11">
        <v>0</v>
      </c>
      <c r="W22" s="120">
        <f t="shared" si="11"/>
        <v>0</v>
      </c>
      <c r="X22" s="122">
        <f t="shared" si="12"/>
        <v>0</v>
      </c>
    </row>
    <row r="23" spans="1:24">
      <c r="A23" s="11" t="s">
        <v>11</v>
      </c>
      <c r="B23" s="12">
        <f>[1]Feuil1!F34</f>
        <v>3</v>
      </c>
      <c r="C23" s="73">
        <v>208</v>
      </c>
      <c r="D23" s="12">
        <f t="shared" si="24"/>
        <v>108</v>
      </c>
      <c r="E23" s="73">
        <v>100</v>
      </c>
      <c r="F23" s="120">
        <f>E23/C23*100</f>
        <v>48.07692307692308</v>
      </c>
      <c r="G23" s="73">
        <v>0</v>
      </c>
      <c r="H23" s="73">
        <v>3</v>
      </c>
      <c r="I23" s="73">
        <v>97</v>
      </c>
      <c r="J23" s="11">
        <v>31</v>
      </c>
      <c r="K23" s="120">
        <f t="shared" si="25"/>
        <v>14.903846153846153</v>
      </c>
      <c r="L23" s="122">
        <f t="shared" si="26"/>
        <v>31.958762886597935</v>
      </c>
      <c r="M23" s="11">
        <v>38</v>
      </c>
      <c r="N23" s="120">
        <f t="shared" si="27"/>
        <v>18.269230769230766</v>
      </c>
      <c r="O23" s="122">
        <f t="shared" si="28"/>
        <v>39.175257731958766</v>
      </c>
      <c r="P23" s="11">
        <v>27</v>
      </c>
      <c r="Q23" s="120">
        <f t="shared" si="29"/>
        <v>12.980769230769232</v>
      </c>
      <c r="R23" s="122">
        <f t="shared" si="30"/>
        <v>27.835051546391753</v>
      </c>
      <c r="S23" s="11">
        <v>1</v>
      </c>
      <c r="T23" s="120">
        <f t="shared" si="9"/>
        <v>0.48076923076923078</v>
      </c>
      <c r="U23" s="122">
        <f t="shared" si="23"/>
        <v>1.0309278350515463</v>
      </c>
      <c r="V23" s="11">
        <v>0</v>
      </c>
      <c r="W23" s="120">
        <f t="shared" si="11"/>
        <v>0</v>
      </c>
      <c r="X23" s="122">
        <f t="shared" si="12"/>
        <v>0</v>
      </c>
    </row>
    <row r="24" spans="1:24">
      <c r="A24" s="11" t="s">
        <v>12</v>
      </c>
      <c r="B24" s="12">
        <f>[1]Feuil1!F35</f>
        <v>4</v>
      </c>
      <c r="C24" s="73">
        <v>82</v>
      </c>
      <c r="D24" s="12">
        <f t="shared" si="24"/>
        <v>44</v>
      </c>
      <c r="E24" s="73">
        <v>38</v>
      </c>
      <c r="F24" s="120">
        <f>E24/C24*100</f>
        <v>46.341463414634148</v>
      </c>
      <c r="G24" s="73">
        <v>0</v>
      </c>
      <c r="H24" s="73">
        <v>0</v>
      </c>
      <c r="I24" s="73">
        <v>38</v>
      </c>
      <c r="J24" s="11">
        <v>1</v>
      </c>
      <c r="K24" s="120">
        <f t="shared" si="25"/>
        <v>1.2195121951219512</v>
      </c>
      <c r="L24" s="122">
        <f t="shared" si="26"/>
        <v>2.6315789473684208</v>
      </c>
      <c r="M24" s="11">
        <v>20</v>
      </c>
      <c r="N24" s="120">
        <f t="shared" si="27"/>
        <v>24.390243902439025</v>
      </c>
      <c r="O24" s="122">
        <f t="shared" si="28"/>
        <v>52.631578947368418</v>
      </c>
      <c r="P24" s="11">
        <v>17</v>
      </c>
      <c r="Q24" s="120">
        <f t="shared" si="29"/>
        <v>20.73170731707317</v>
      </c>
      <c r="R24" s="122">
        <f t="shared" si="30"/>
        <v>44.736842105263158</v>
      </c>
      <c r="S24" s="11">
        <v>0</v>
      </c>
      <c r="T24" s="120">
        <f t="shared" si="9"/>
        <v>0</v>
      </c>
      <c r="U24" s="122">
        <f t="shared" si="23"/>
        <v>0</v>
      </c>
      <c r="V24" s="11">
        <v>0</v>
      </c>
      <c r="W24" s="120">
        <f t="shared" si="11"/>
        <v>0</v>
      </c>
      <c r="X24" s="122">
        <f t="shared" si="12"/>
        <v>0</v>
      </c>
    </row>
    <row r="25" spans="1:24">
      <c r="A25" s="11" t="s">
        <v>13</v>
      </c>
      <c r="B25" s="12">
        <f>[1]Feuil1!F36</f>
        <v>5</v>
      </c>
      <c r="C25" s="73">
        <v>167</v>
      </c>
      <c r="D25" s="12">
        <f t="shared" si="24"/>
        <v>75</v>
      </c>
      <c r="E25" s="73">
        <v>92</v>
      </c>
      <c r="F25" s="120">
        <f>E25/C25*100</f>
        <v>55.08982035928144</v>
      </c>
      <c r="G25" s="73">
        <v>0</v>
      </c>
      <c r="H25" s="73">
        <v>0</v>
      </c>
      <c r="I25" s="73">
        <v>92</v>
      </c>
      <c r="J25" s="11">
        <v>1</v>
      </c>
      <c r="K25" s="120">
        <f t="shared" si="25"/>
        <v>0.5988023952095809</v>
      </c>
      <c r="L25" s="122">
        <f t="shared" si="26"/>
        <v>1.0869565217391304</v>
      </c>
      <c r="M25" s="11">
        <v>18</v>
      </c>
      <c r="N25" s="120">
        <f t="shared" si="27"/>
        <v>10.778443113772456</v>
      </c>
      <c r="O25" s="122">
        <f t="shared" si="28"/>
        <v>19.565217391304348</v>
      </c>
      <c r="P25" s="11">
        <v>72</v>
      </c>
      <c r="Q25" s="120">
        <f t="shared" si="29"/>
        <v>43.113772455089823</v>
      </c>
      <c r="R25" s="122">
        <f t="shared" si="30"/>
        <v>78.260869565217391</v>
      </c>
      <c r="S25" s="11">
        <v>1</v>
      </c>
      <c r="T25" s="120">
        <f t="shared" si="9"/>
        <v>0.5988023952095809</v>
      </c>
      <c r="U25" s="122">
        <f t="shared" si="23"/>
        <v>1.0869565217391304</v>
      </c>
      <c r="V25" s="11">
        <v>0</v>
      </c>
      <c r="W25" s="120">
        <f t="shared" si="11"/>
        <v>0</v>
      </c>
      <c r="X25" s="122">
        <f t="shared" si="12"/>
        <v>0</v>
      </c>
    </row>
    <row r="26" spans="1:24">
      <c r="A26" s="14" t="str">
        <f>UPPER([1]Feuil1!E37)</f>
        <v>FANGATAU</v>
      </c>
      <c r="B26" s="15"/>
      <c r="C26" s="15">
        <f>SUM(C27:C28)</f>
        <v>269</v>
      </c>
      <c r="D26" s="15">
        <f>SUM(D27:D28)</f>
        <v>118</v>
      </c>
      <c r="E26" s="15">
        <f>SUM(E27:E28)</f>
        <v>151</v>
      </c>
      <c r="F26" s="10">
        <f>E26/C26</f>
        <v>0.56133828996282531</v>
      </c>
      <c r="G26" s="15">
        <f>SUM(G27:G28)</f>
        <v>0</v>
      </c>
      <c r="H26" s="15">
        <f>SUM(H27:H28)</f>
        <v>1</v>
      </c>
      <c r="I26" s="15">
        <f>SUM(I27:I28)</f>
        <v>150</v>
      </c>
      <c r="J26" s="14">
        <f>SUM(J27:J28)</f>
        <v>4</v>
      </c>
      <c r="K26" s="10">
        <f>J26/$C26</f>
        <v>1.4869888475836431E-2</v>
      </c>
      <c r="L26" s="9">
        <f>J26/$I26</f>
        <v>2.6666666666666668E-2</v>
      </c>
      <c r="M26" s="14">
        <f>SUM(M27:M28)</f>
        <v>58</v>
      </c>
      <c r="N26" s="10">
        <f>M26/$C26</f>
        <v>0.21561338289962825</v>
      </c>
      <c r="O26" s="9">
        <f>M26/$I26</f>
        <v>0.38666666666666666</v>
      </c>
      <c r="P26" s="14">
        <f>SUM(P27:P28)</f>
        <v>88</v>
      </c>
      <c r="Q26" s="10">
        <f>P26/$C26</f>
        <v>0.32713754646840149</v>
      </c>
      <c r="R26" s="9">
        <f>P26/$I26</f>
        <v>0.58666666666666667</v>
      </c>
      <c r="S26" s="14">
        <f>SUM(S27:S28)</f>
        <v>0</v>
      </c>
      <c r="T26" s="10">
        <f>S26/$C26</f>
        <v>0</v>
      </c>
      <c r="U26" s="9">
        <f>S26/$I26</f>
        <v>0</v>
      </c>
      <c r="V26" s="14">
        <f>SUM(V27:V28)</f>
        <v>0</v>
      </c>
      <c r="W26" s="10">
        <f>V26/$C26</f>
        <v>0</v>
      </c>
      <c r="X26" s="9">
        <f>V26/$I26</f>
        <v>0</v>
      </c>
    </row>
    <row r="27" spans="1:24">
      <c r="A27" s="11" t="str">
        <f>[1]Feuil1!E37</f>
        <v>Fangatau</v>
      </c>
      <c r="B27" s="12">
        <f>[1]Feuil1!F37</f>
        <v>1</v>
      </c>
      <c r="C27" s="12">
        <v>125</v>
      </c>
      <c r="D27" s="12">
        <f>C27-E27</f>
        <v>57</v>
      </c>
      <c r="E27" s="12">
        <v>68</v>
      </c>
      <c r="F27" s="120">
        <f>E27/C27*100</f>
        <v>54.400000000000006</v>
      </c>
      <c r="G27" s="12">
        <v>0</v>
      </c>
      <c r="H27" s="12">
        <v>0</v>
      </c>
      <c r="I27" s="73">
        <v>68</v>
      </c>
      <c r="J27" s="11">
        <v>3</v>
      </c>
      <c r="K27" s="120">
        <f>J27/C27*100</f>
        <v>2.4</v>
      </c>
      <c r="L27" s="122">
        <f>J27/I27*100</f>
        <v>4.4117647058823533</v>
      </c>
      <c r="M27" s="11">
        <v>28</v>
      </c>
      <c r="N27" s="120">
        <f>M27/C27*100</f>
        <v>22.400000000000002</v>
      </c>
      <c r="O27" s="122">
        <f>M27/I27*100</f>
        <v>41.17647058823529</v>
      </c>
      <c r="P27" s="11">
        <v>37</v>
      </c>
      <c r="Q27" s="120">
        <f t="shared" ref="Q27:Q28" si="31">P27/C27*100</f>
        <v>29.599999999999998</v>
      </c>
      <c r="R27" s="122">
        <f t="shared" si="30"/>
        <v>54.411764705882348</v>
      </c>
      <c r="S27" s="11">
        <v>0</v>
      </c>
      <c r="T27" s="120">
        <f t="shared" si="9"/>
        <v>0</v>
      </c>
      <c r="U27" s="122">
        <f t="shared" si="23"/>
        <v>0</v>
      </c>
      <c r="V27" s="11">
        <v>0</v>
      </c>
      <c r="W27" s="120">
        <f t="shared" si="11"/>
        <v>0</v>
      </c>
      <c r="X27" s="122">
        <f t="shared" si="12"/>
        <v>0</v>
      </c>
    </row>
    <row r="28" spans="1:24">
      <c r="A28" s="11" t="s">
        <v>14</v>
      </c>
      <c r="B28" s="12">
        <f>[1]Feuil1!F38</f>
        <v>2</v>
      </c>
      <c r="C28" s="12">
        <v>144</v>
      </c>
      <c r="D28" s="12">
        <f>C28-E28</f>
        <v>61</v>
      </c>
      <c r="E28" s="12">
        <v>83</v>
      </c>
      <c r="F28" s="120">
        <f>E28/C28*100</f>
        <v>57.638888888888886</v>
      </c>
      <c r="G28" s="12">
        <v>0</v>
      </c>
      <c r="H28" s="12">
        <v>1</v>
      </c>
      <c r="I28" s="73">
        <v>82</v>
      </c>
      <c r="J28" s="11">
        <v>1</v>
      </c>
      <c r="K28" s="120">
        <f>J28/C28*100</f>
        <v>0.69444444444444442</v>
      </c>
      <c r="L28" s="122">
        <f>J28/I28*100</f>
        <v>1.2195121951219512</v>
      </c>
      <c r="M28" s="11">
        <v>30</v>
      </c>
      <c r="N28" s="120">
        <f>M28/C28*100</f>
        <v>20.833333333333336</v>
      </c>
      <c r="O28" s="122">
        <f>M28/I28*100</f>
        <v>36.585365853658537</v>
      </c>
      <c r="P28" s="11">
        <v>51</v>
      </c>
      <c r="Q28" s="120">
        <f t="shared" si="31"/>
        <v>35.416666666666671</v>
      </c>
      <c r="R28" s="122">
        <f t="shared" si="30"/>
        <v>62.195121951219512</v>
      </c>
      <c r="S28" s="11">
        <v>0</v>
      </c>
      <c r="T28" s="120">
        <f t="shared" si="9"/>
        <v>0</v>
      </c>
      <c r="U28" s="122">
        <f t="shared" si="23"/>
        <v>0</v>
      </c>
      <c r="V28" s="11">
        <v>0</v>
      </c>
      <c r="W28" s="120">
        <f t="shared" si="11"/>
        <v>0</v>
      </c>
      <c r="X28" s="122">
        <f t="shared" si="12"/>
        <v>0</v>
      </c>
    </row>
    <row r="29" spans="1:24">
      <c r="A29" s="14" t="str">
        <f>UPPER([1]Feuil1!E39)</f>
        <v>FATU-HIVA</v>
      </c>
      <c r="B29" s="15"/>
      <c r="C29" s="15">
        <f>SUM(C30:C31)</f>
        <v>549</v>
      </c>
      <c r="D29" s="15">
        <f>SUM(D30:D31)</f>
        <v>188</v>
      </c>
      <c r="E29" s="15">
        <f>SUM(E30:E31)</f>
        <v>361</v>
      </c>
      <c r="F29" s="10">
        <f>E29/C29</f>
        <v>0.65755919854280509</v>
      </c>
      <c r="G29" s="15">
        <f>SUM(G30:G31)</f>
        <v>0</v>
      </c>
      <c r="H29" s="15">
        <f>SUM(H30:H31)</f>
        <v>2</v>
      </c>
      <c r="I29" s="15">
        <f>SUM(I30:I31)</f>
        <v>359</v>
      </c>
      <c r="J29" s="14">
        <f>SUM(J30:J31)</f>
        <v>74</v>
      </c>
      <c r="K29" s="10">
        <f>J29/$C29</f>
        <v>0.13479052823315119</v>
      </c>
      <c r="L29" s="9">
        <f>J29/$I29</f>
        <v>0.20612813370473537</v>
      </c>
      <c r="M29" s="14">
        <f>SUM(M30:M31)</f>
        <v>41</v>
      </c>
      <c r="N29" s="10">
        <f>M29/$C29</f>
        <v>7.4681238615664849E-2</v>
      </c>
      <c r="O29" s="9">
        <f>M29/$I29</f>
        <v>0.11420612813370473</v>
      </c>
      <c r="P29" s="14">
        <f>SUM(P30:P31)</f>
        <v>242</v>
      </c>
      <c r="Q29" s="10">
        <f>P29/$C29</f>
        <v>0.44080145719489983</v>
      </c>
      <c r="R29" s="9">
        <f>P29/$I29</f>
        <v>0.6740947075208914</v>
      </c>
      <c r="S29" s="14">
        <f>SUM(S30:S31)</f>
        <v>2</v>
      </c>
      <c r="T29" s="10">
        <f>S29/$C29</f>
        <v>3.6429872495446266E-3</v>
      </c>
      <c r="U29" s="9">
        <f>S29/$I29</f>
        <v>5.5710306406685237E-3</v>
      </c>
      <c r="V29" s="14">
        <f>SUM(V30:V31)</f>
        <v>0</v>
      </c>
      <c r="W29" s="10">
        <f>V29/$C29</f>
        <v>0</v>
      </c>
      <c r="X29" s="9">
        <f>V29/$I29</f>
        <v>0</v>
      </c>
    </row>
    <row r="30" spans="1:24">
      <c r="A30" s="11" t="s">
        <v>15</v>
      </c>
      <c r="B30" s="12">
        <f>[1]Feuil1!F39</f>
        <v>1</v>
      </c>
      <c r="C30" s="12">
        <v>323</v>
      </c>
      <c r="D30" s="12">
        <f>C30-E30</f>
        <v>127</v>
      </c>
      <c r="E30" s="12">
        <v>196</v>
      </c>
      <c r="F30" s="120">
        <f>E30/C30*100</f>
        <v>60.681114551083596</v>
      </c>
      <c r="G30" s="12">
        <v>0</v>
      </c>
      <c r="H30" s="12">
        <v>1</v>
      </c>
      <c r="I30" s="73">
        <v>195</v>
      </c>
      <c r="J30" s="11">
        <v>58</v>
      </c>
      <c r="K30" s="120">
        <f>J30/C30*100</f>
        <v>17.956656346749224</v>
      </c>
      <c r="L30" s="122">
        <f>J30/I30*100</f>
        <v>29.743589743589745</v>
      </c>
      <c r="M30" s="11">
        <v>6</v>
      </c>
      <c r="N30" s="120">
        <f>M30/C30*100</f>
        <v>1.8575851393188854</v>
      </c>
      <c r="O30" s="122">
        <f>M30/I30*100</f>
        <v>3.0769230769230771</v>
      </c>
      <c r="P30" s="11">
        <v>131</v>
      </c>
      <c r="Q30" s="120">
        <f t="shared" ref="Q30:Q31" si="32">P30/C30*100</f>
        <v>40.557275541795669</v>
      </c>
      <c r="R30" s="122">
        <f t="shared" si="30"/>
        <v>67.179487179487168</v>
      </c>
      <c r="S30" s="11">
        <v>0</v>
      </c>
      <c r="T30" s="120">
        <f t="shared" si="9"/>
        <v>0</v>
      </c>
      <c r="U30" s="122">
        <f t="shared" si="23"/>
        <v>0</v>
      </c>
      <c r="V30" s="11">
        <v>0</v>
      </c>
      <c r="W30" s="120">
        <f t="shared" si="11"/>
        <v>0</v>
      </c>
      <c r="X30" s="122">
        <f t="shared" si="12"/>
        <v>0</v>
      </c>
    </row>
    <row r="31" spans="1:24">
      <c r="A31" s="11" t="s">
        <v>16</v>
      </c>
      <c r="B31" s="12">
        <f>[1]Feuil1!F40</f>
        <v>2</v>
      </c>
      <c r="C31" s="73">
        <v>226</v>
      </c>
      <c r="D31" s="12">
        <f>C31-E31</f>
        <v>61</v>
      </c>
      <c r="E31" s="73">
        <v>165</v>
      </c>
      <c r="F31" s="120">
        <f>E31/C31*100</f>
        <v>73.008849557522126</v>
      </c>
      <c r="G31" s="73">
        <v>0</v>
      </c>
      <c r="H31" s="73">
        <v>1</v>
      </c>
      <c r="I31" s="73">
        <v>164</v>
      </c>
      <c r="J31" s="11">
        <v>16</v>
      </c>
      <c r="K31" s="120">
        <f>J31/C31*100</f>
        <v>7.0796460176991154</v>
      </c>
      <c r="L31" s="122">
        <f>J31/I31*100</f>
        <v>9.7560975609756095</v>
      </c>
      <c r="M31" s="11">
        <v>35</v>
      </c>
      <c r="N31" s="120">
        <f>M31/C31*100</f>
        <v>15.486725663716813</v>
      </c>
      <c r="O31" s="122">
        <f>M31/I31*100</f>
        <v>21.341463414634145</v>
      </c>
      <c r="P31" s="11">
        <v>111</v>
      </c>
      <c r="Q31" s="120">
        <f t="shared" si="32"/>
        <v>49.115044247787608</v>
      </c>
      <c r="R31" s="122">
        <f t="shared" si="30"/>
        <v>67.682926829268297</v>
      </c>
      <c r="S31" s="11">
        <v>2</v>
      </c>
      <c r="T31" s="120">
        <f t="shared" si="9"/>
        <v>0.88495575221238942</v>
      </c>
      <c r="U31" s="122">
        <f t="shared" si="23"/>
        <v>1.2195121951219512</v>
      </c>
      <c r="V31" s="11">
        <v>0</v>
      </c>
      <c r="W31" s="120">
        <f t="shared" si="11"/>
        <v>0</v>
      </c>
      <c r="X31" s="122">
        <f t="shared" si="12"/>
        <v>0</v>
      </c>
    </row>
    <row r="32" spans="1:24">
      <c r="A32" s="14" t="str">
        <f>UPPER([1]Feuil1!E41)</f>
        <v>GAMBIER</v>
      </c>
      <c r="B32" s="15"/>
      <c r="C32" s="15">
        <f>SUM(C33)</f>
        <v>803</v>
      </c>
      <c r="D32" s="15">
        <f t="shared" ref="D32:E32" si="33">SUM(D33)</f>
        <v>352</v>
      </c>
      <c r="E32" s="15">
        <f t="shared" si="33"/>
        <v>451</v>
      </c>
      <c r="F32" s="10">
        <f>E32/C32</f>
        <v>0.56164383561643838</v>
      </c>
      <c r="G32" s="15">
        <f>SUM(G33)</f>
        <v>0</v>
      </c>
      <c r="H32" s="15">
        <f>SUM(H33)</f>
        <v>0</v>
      </c>
      <c r="I32" s="15">
        <f>SUM(I33)</f>
        <v>451</v>
      </c>
      <c r="J32" s="14">
        <f>SUM(J33)</f>
        <v>128</v>
      </c>
      <c r="K32" s="10">
        <f>J32/$C32</f>
        <v>0.15940224159402241</v>
      </c>
      <c r="L32" s="9">
        <f>J32/$I32</f>
        <v>0.28381374722838137</v>
      </c>
      <c r="M32" s="14">
        <f>SUM(M33)</f>
        <v>32</v>
      </c>
      <c r="N32" s="10">
        <f>M32/$C32</f>
        <v>3.9850560398505604E-2</v>
      </c>
      <c r="O32" s="9">
        <f>M32/$I32</f>
        <v>7.0953436807095344E-2</v>
      </c>
      <c r="P32" s="14">
        <f>SUM(P33)</f>
        <v>282</v>
      </c>
      <c r="Q32" s="10">
        <f>P32/$C32</f>
        <v>0.35118306351183065</v>
      </c>
      <c r="R32" s="9">
        <f>P32/$I32</f>
        <v>0.62527716186252769</v>
      </c>
      <c r="S32" s="14">
        <f>SUM(S33)</f>
        <v>9</v>
      </c>
      <c r="T32" s="10">
        <f>S32/$C32</f>
        <v>1.1207970112079701E-2</v>
      </c>
      <c r="U32" s="9">
        <f>S32/$I32</f>
        <v>1.9955654101995565E-2</v>
      </c>
      <c r="V32" s="14">
        <f>SUM(V33)</f>
        <v>0</v>
      </c>
      <c r="W32" s="10">
        <f>V32/$C32</f>
        <v>0</v>
      </c>
      <c r="X32" s="9">
        <f>V32/$I32</f>
        <v>0</v>
      </c>
    </row>
    <row r="33" spans="1:24">
      <c r="A33" s="11" t="s">
        <v>17</v>
      </c>
      <c r="B33" s="12">
        <f>[1]Feuil1!F41</f>
        <v>1</v>
      </c>
      <c r="C33" s="73">
        <v>803</v>
      </c>
      <c r="D33" s="12">
        <f>C33-E33</f>
        <v>352</v>
      </c>
      <c r="E33" s="73">
        <v>451</v>
      </c>
      <c r="F33" s="120">
        <f>E33/C33*100</f>
        <v>56.164383561643838</v>
      </c>
      <c r="G33" s="73">
        <v>0</v>
      </c>
      <c r="H33" s="73">
        <v>0</v>
      </c>
      <c r="I33" s="73">
        <v>451</v>
      </c>
      <c r="J33" s="11">
        <v>128</v>
      </c>
      <c r="K33" s="120">
        <f>J33/C33*100</f>
        <v>15.940224159402241</v>
      </c>
      <c r="L33" s="122">
        <f>J33/I33*100</f>
        <v>28.381374722838139</v>
      </c>
      <c r="M33" s="11">
        <v>32</v>
      </c>
      <c r="N33" s="120">
        <f>M33/C33*100</f>
        <v>3.9850560398505603</v>
      </c>
      <c r="O33" s="122">
        <f>M33/I33*100</f>
        <v>7.0953436807095347</v>
      </c>
      <c r="P33" s="11">
        <v>282</v>
      </c>
      <c r="Q33" s="120">
        <f t="shared" ref="Q33" si="34">P33/C33*100</f>
        <v>35.118306351183065</v>
      </c>
      <c r="R33" s="122">
        <f t="shared" si="30"/>
        <v>62.527716186252768</v>
      </c>
      <c r="S33" s="11">
        <v>9</v>
      </c>
      <c r="T33" s="120">
        <f t="shared" si="9"/>
        <v>1.1207970112079702</v>
      </c>
      <c r="U33" s="122">
        <f t="shared" si="23"/>
        <v>1.9955654101995564</v>
      </c>
      <c r="V33" s="11">
        <v>0</v>
      </c>
      <c r="W33" s="120">
        <f t="shared" si="11"/>
        <v>0</v>
      </c>
      <c r="X33" s="122">
        <f t="shared" si="12"/>
        <v>0</v>
      </c>
    </row>
    <row r="34" spans="1:24">
      <c r="A34" s="14" t="str">
        <f>UPPER([1]Feuil1!E42)</f>
        <v>HAO</v>
      </c>
      <c r="B34" s="15"/>
      <c r="C34" s="15">
        <f>SUM(C35:C37)</f>
        <v>1202</v>
      </c>
      <c r="D34" s="15">
        <f t="shared" ref="D34:E34" si="35">SUM(D35:D37)</f>
        <v>644</v>
      </c>
      <c r="E34" s="15">
        <f t="shared" si="35"/>
        <v>558</v>
      </c>
      <c r="F34" s="10">
        <f>E34/C34</f>
        <v>0.46422628951747086</v>
      </c>
      <c r="G34" s="15">
        <f t="shared" ref="G34:J34" si="36">SUM(G35:G37)</f>
        <v>0</v>
      </c>
      <c r="H34" s="15">
        <f t="shared" si="36"/>
        <v>8</v>
      </c>
      <c r="I34" s="15">
        <f t="shared" si="36"/>
        <v>550</v>
      </c>
      <c r="J34" s="14">
        <f t="shared" si="36"/>
        <v>27</v>
      </c>
      <c r="K34" s="10">
        <f>J34/$C34</f>
        <v>2.2462562396006656E-2</v>
      </c>
      <c r="L34" s="9">
        <f>J34/$I34</f>
        <v>4.9090909090909088E-2</v>
      </c>
      <c r="M34" s="14">
        <f t="shared" ref="M34" si="37">SUM(M35:M37)</f>
        <v>227</v>
      </c>
      <c r="N34" s="10">
        <f>M34/$C34</f>
        <v>0.18885191347753744</v>
      </c>
      <c r="O34" s="9">
        <f>M34/$I34</f>
        <v>0.41272727272727272</v>
      </c>
      <c r="P34" s="14">
        <f t="shared" ref="P34" si="38">SUM(P35:P37)</f>
        <v>288</v>
      </c>
      <c r="Q34" s="10">
        <f>P34/$C34</f>
        <v>0.23960066555740434</v>
      </c>
      <c r="R34" s="9">
        <f>P34/$I34</f>
        <v>0.52363636363636368</v>
      </c>
      <c r="S34" s="14">
        <f t="shared" ref="S34" si="39">SUM(S35:S37)</f>
        <v>9</v>
      </c>
      <c r="T34" s="10">
        <f>S34/$C34</f>
        <v>7.4875207986688855E-3</v>
      </c>
      <c r="U34" s="9">
        <f>S34/$I34</f>
        <v>1.6363636363636365E-2</v>
      </c>
      <c r="V34" s="14">
        <f t="shared" ref="V34" si="40">SUM(V35:V37)</f>
        <v>0</v>
      </c>
      <c r="W34" s="10">
        <f>V34/$C34</f>
        <v>0</v>
      </c>
      <c r="X34" s="9">
        <f>V34/$I34</f>
        <v>0</v>
      </c>
    </row>
    <row r="35" spans="1:24">
      <c r="A35" s="11" t="str">
        <f>[1]Feuil1!E42</f>
        <v>Hao</v>
      </c>
      <c r="B35" s="12">
        <f>[1]Feuil1!F42</f>
        <v>1</v>
      </c>
      <c r="C35" s="73">
        <v>993</v>
      </c>
      <c r="D35" s="12">
        <f>C35-E35</f>
        <v>538</v>
      </c>
      <c r="E35" s="73">
        <v>455</v>
      </c>
      <c r="F35" s="120">
        <f>E35/C35*100</f>
        <v>45.820745216515604</v>
      </c>
      <c r="G35" s="73">
        <v>0</v>
      </c>
      <c r="H35" s="73">
        <v>6</v>
      </c>
      <c r="I35" s="73">
        <v>449</v>
      </c>
      <c r="J35" s="11">
        <v>23</v>
      </c>
      <c r="K35" s="120">
        <f>J35/C35*100</f>
        <v>2.3162134944612287</v>
      </c>
      <c r="L35" s="122">
        <f>J35/I35*100</f>
        <v>5.1224944320712691</v>
      </c>
      <c r="M35" s="11">
        <v>183</v>
      </c>
      <c r="N35" s="120">
        <f>M35/C35*100</f>
        <v>18.429003021148034</v>
      </c>
      <c r="O35" s="122">
        <f>M35/I35*100</f>
        <v>40.757238307349667</v>
      </c>
      <c r="P35" s="11">
        <v>236</v>
      </c>
      <c r="Q35" s="120">
        <f t="shared" ref="Q35:Q37" si="41">P35/C35*100</f>
        <v>23.766364551863042</v>
      </c>
      <c r="R35" s="122">
        <f t="shared" si="30"/>
        <v>52.561247216035632</v>
      </c>
      <c r="S35" s="11">
        <v>8</v>
      </c>
      <c r="T35" s="120">
        <f t="shared" si="9"/>
        <v>0.80563947633434041</v>
      </c>
      <c r="U35" s="122">
        <f t="shared" si="23"/>
        <v>1.7817371937639197</v>
      </c>
      <c r="V35" s="11">
        <v>0</v>
      </c>
      <c r="W35" s="120">
        <f t="shared" si="11"/>
        <v>0</v>
      </c>
      <c r="X35" s="122">
        <f t="shared" si="12"/>
        <v>0</v>
      </c>
    </row>
    <row r="36" spans="1:24">
      <c r="A36" s="11" t="s">
        <v>18</v>
      </c>
      <c r="B36" s="12">
        <f>[1]Feuil1!F43</f>
        <v>2</v>
      </c>
      <c r="C36" s="73">
        <v>152</v>
      </c>
      <c r="D36" s="12">
        <f t="shared" ref="D36:D37" si="42">C36-E36</f>
        <v>85</v>
      </c>
      <c r="E36" s="73">
        <v>67</v>
      </c>
      <c r="F36" s="120">
        <f>E36/C36*100</f>
        <v>44.078947368421048</v>
      </c>
      <c r="G36" s="73">
        <v>0</v>
      </c>
      <c r="H36" s="73">
        <v>1</v>
      </c>
      <c r="I36" s="73">
        <v>66</v>
      </c>
      <c r="J36" s="11">
        <v>3</v>
      </c>
      <c r="K36" s="120">
        <f t="shared" ref="K36:K37" si="43">J36/C36*100</f>
        <v>1.9736842105263157</v>
      </c>
      <c r="L36" s="122">
        <f t="shared" ref="L36:L37" si="44">J36/I36*100</f>
        <v>4.5454545454545459</v>
      </c>
      <c r="M36" s="11">
        <v>25</v>
      </c>
      <c r="N36" s="120">
        <f>M36/C36*100</f>
        <v>16.447368421052634</v>
      </c>
      <c r="O36" s="122">
        <f>M36/I36*100</f>
        <v>37.878787878787875</v>
      </c>
      <c r="P36" s="11">
        <v>38</v>
      </c>
      <c r="Q36" s="120">
        <f t="shared" si="41"/>
        <v>25</v>
      </c>
      <c r="R36" s="122">
        <f t="shared" si="30"/>
        <v>57.575757575757578</v>
      </c>
      <c r="S36" s="11">
        <v>0</v>
      </c>
      <c r="T36" s="120">
        <f t="shared" si="9"/>
        <v>0</v>
      </c>
      <c r="U36" s="122">
        <f t="shared" si="23"/>
        <v>0</v>
      </c>
      <c r="V36" s="11">
        <v>0</v>
      </c>
      <c r="W36" s="120">
        <f t="shared" si="11"/>
        <v>0</v>
      </c>
      <c r="X36" s="122">
        <f t="shared" si="12"/>
        <v>0</v>
      </c>
    </row>
    <row r="37" spans="1:24">
      <c r="A37" s="11" t="s">
        <v>19</v>
      </c>
      <c r="B37" s="12">
        <f>[1]Feuil1!F44</f>
        <v>3</v>
      </c>
      <c r="C37" s="73">
        <v>57</v>
      </c>
      <c r="D37" s="12">
        <f t="shared" si="42"/>
        <v>21</v>
      </c>
      <c r="E37" s="73">
        <v>36</v>
      </c>
      <c r="F37" s="120">
        <f>E37/C37*100</f>
        <v>63.157894736842103</v>
      </c>
      <c r="G37" s="73">
        <v>0</v>
      </c>
      <c r="H37" s="73">
        <v>1</v>
      </c>
      <c r="I37" s="73">
        <v>35</v>
      </c>
      <c r="J37" s="11">
        <v>1</v>
      </c>
      <c r="K37" s="120">
        <f t="shared" si="43"/>
        <v>1.7543859649122806</v>
      </c>
      <c r="L37" s="122">
        <f t="shared" si="44"/>
        <v>2.8571428571428572</v>
      </c>
      <c r="M37" s="11">
        <v>19</v>
      </c>
      <c r="N37" s="120">
        <f>M37/C37*100</f>
        <v>33.333333333333329</v>
      </c>
      <c r="O37" s="122">
        <f>M37/I37*100</f>
        <v>54.285714285714285</v>
      </c>
      <c r="P37" s="11">
        <v>14</v>
      </c>
      <c r="Q37" s="120">
        <f t="shared" si="41"/>
        <v>24.561403508771928</v>
      </c>
      <c r="R37" s="122">
        <f t="shared" si="30"/>
        <v>40</v>
      </c>
      <c r="S37" s="11">
        <v>1</v>
      </c>
      <c r="T37" s="120">
        <f t="shared" si="9"/>
        <v>1.7543859649122806</v>
      </c>
      <c r="U37" s="122">
        <f t="shared" si="23"/>
        <v>2.8571428571428572</v>
      </c>
      <c r="V37" s="11">
        <v>0</v>
      </c>
      <c r="W37" s="120">
        <f t="shared" si="11"/>
        <v>0</v>
      </c>
      <c r="X37" s="122">
        <f t="shared" si="12"/>
        <v>0</v>
      </c>
    </row>
    <row r="38" spans="1:24">
      <c r="A38" s="14" t="str">
        <f>UPPER([1]Feuil1!E45)</f>
        <v>HIKUERU</v>
      </c>
      <c r="B38" s="15"/>
      <c r="C38" s="15">
        <f>SUM(C39:C40)</f>
        <v>180</v>
      </c>
      <c r="D38" s="15">
        <f>SUM(D39:D40)</f>
        <v>70</v>
      </c>
      <c r="E38" s="15">
        <f>SUM(E39:E40)</f>
        <v>110</v>
      </c>
      <c r="F38" s="10">
        <f>E38/C38</f>
        <v>0.61111111111111116</v>
      </c>
      <c r="G38" s="15">
        <f>SUM(G39:G40)</f>
        <v>1</v>
      </c>
      <c r="H38" s="15">
        <f>SUM(H39:H40)</f>
        <v>0</v>
      </c>
      <c r="I38" s="15">
        <f>SUM(I39:I40)</f>
        <v>109</v>
      </c>
      <c r="J38" s="14">
        <f>SUM(J39:J40)</f>
        <v>8</v>
      </c>
      <c r="K38" s="10">
        <f>J38/$C38</f>
        <v>4.4444444444444446E-2</v>
      </c>
      <c r="L38" s="9">
        <f>J38/$I38</f>
        <v>7.3394495412844041E-2</v>
      </c>
      <c r="M38" s="14">
        <f>SUM(M39:M40)</f>
        <v>15</v>
      </c>
      <c r="N38" s="10">
        <f>M38/$C38</f>
        <v>8.3333333333333329E-2</v>
      </c>
      <c r="O38" s="9">
        <f>M38/$I38</f>
        <v>0.13761467889908258</v>
      </c>
      <c r="P38" s="14">
        <f>SUM(P39:P40)</f>
        <v>85</v>
      </c>
      <c r="Q38" s="10">
        <f>P38/$C38</f>
        <v>0.47222222222222221</v>
      </c>
      <c r="R38" s="9">
        <f>P38/$I38</f>
        <v>0.77981651376146788</v>
      </c>
      <c r="S38" s="14">
        <f>SUM(S39:S40)</f>
        <v>1</v>
      </c>
      <c r="T38" s="10">
        <f>S38/$C38</f>
        <v>5.5555555555555558E-3</v>
      </c>
      <c r="U38" s="9">
        <f>S38/$I38</f>
        <v>9.1743119266055051E-3</v>
      </c>
      <c r="V38" s="14">
        <f>SUM(V39:V40)</f>
        <v>0</v>
      </c>
      <c r="W38" s="10">
        <f>V38/$C38</f>
        <v>0</v>
      </c>
      <c r="X38" s="9">
        <f>V38/$I38</f>
        <v>0</v>
      </c>
    </row>
    <row r="39" spans="1:24">
      <c r="A39" s="11" t="str">
        <f>[1]Feuil1!E45</f>
        <v>Hikueru</v>
      </c>
      <c r="B39" s="12">
        <f>[1]Feuil1!F45</f>
        <v>1</v>
      </c>
      <c r="C39" s="12">
        <v>110</v>
      </c>
      <c r="D39" s="12">
        <f>C39-E39</f>
        <v>44</v>
      </c>
      <c r="E39" s="12">
        <v>66</v>
      </c>
      <c r="F39" s="120">
        <f>E39/C39*100</f>
        <v>60</v>
      </c>
      <c r="G39" s="12">
        <v>1</v>
      </c>
      <c r="H39" s="12">
        <v>0</v>
      </c>
      <c r="I39" s="73">
        <v>65</v>
      </c>
      <c r="J39" s="11">
        <v>8</v>
      </c>
      <c r="K39" s="120">
        <f>J39/C39*100</f>
        <v>7.2727272727272725</v>
      </c>
      <c r="L39" s="122">
        <f>J39/I39*100</f>
        <v>12.307692307692308</v>
      </c>
      <c r="M39" s="11">
        <v>5</v>
      </c>
      <c r="N39" s="120">
        <f>M39/C39*100</f>
        <v>4.5454545454545459</v>
      </c>
      <c r="O39" s="122">
        <f>M39/I39*100</f>
        <v>7.6923076923076925</v>
      </c>
      <c r="P39" s="11">
        <v>51</v>
      </c>
      <c r="Q39" s="120">
        <f t="shared" ref="Q39:Q40" si="45">P39/C39*100</f>
        <v>46.36363636363636</v>
      </c>
      <c r="R39" s="122">
        <f t="shared" si="30"/>
        <v>78.461538461538467</v>
      </c>
      <c r="S39" s="11">
        <v>1</v>
      </c>
      <c r="T39" s="120">
        <f t="shared" si="9"/>
        <v>0.90909090909090906</v>
      </c>
      <c r="U39" s="122">
        <f t="shared" si="23"/>
        <v>1.5384615384615385</v>
      </c>
      <c r="V39" s="11">
        <v>0</v>
      </c>
      <c r="W39" s="120">
        <f t="shared" si="11"/>
        <v>0</v>
      </c>
      <c r="X39" s="122">
        <f t="shared" si="12"/>
        <v>0</v>
      </c>
    </row>
    <row r="40" spans="1:24">
      <c r="A40" s="11" t="s">
        <v>20</v>
      </c>
      <c r="B40" s="12">
        <f>[1]Feuil1!F46</f>
        <v>2</v>
      </c>
      <c r="C40" s="12">
        <v>70</v>
      </c>
      <c r="D40" s="12">
        <f>C40-E40</f>
        <v>26</v>
      </c>
      <c r="E40" s="12">
        <v>44</v>
      </c>
      <c r="F40" s="120">
        <f>E40/C40*100</f>
        <v>62.857142857142854</v>
      </c>
      <c r="G40" s="12">
        <v>0</v>
      </c>
      <c r="H40" s="73">
        <v>0</v>
      </c>
      <c r="I40" s="73">
        <v>44</v>
      </c>
      <c r="J40" s="11">
        <v>0</v>
      </c>
      <c r="K40" s="120">
        <f>J40/C40*100</f>
        <v>0</v>
      </c>
      <c r="L40" s="122">
        <f>J40/I40*100</f>
        <v>0</v>
      </c>
      <c r="M40" s="11">
        <v>10</v>
      </c>
      <c r="N40" s="120">
        <f>M40/C40*100</f>
        <v>14.285714285714285</v>
      </c>
      <c r="O40" s="122">
        <f>M40/I40*100</f>
        <v>22.727272727272727</v>
      </c>
      <c r="P40" s="11">
        <v>34</v>
      </c>
      <c r="Q40" s="120">
        <f t="shared" si="45"/>
        <v>48.571428571428569</v>
      </c>
      <c r="R40" s="122">
        <f t="shared" si="30"/>
        <v>77.272727272727266</v>
      </c>
      <c r="S40" s="11">
        <v>0</v>
      </c>
      <c r="T40" s="120">
        <f t="shared" si="9"/>
        <v>0</v>
      </c>
      <c r="U40" s="122">
        <f t="shared" si="23"/>
        <v>0</v>
      </c>
      <c r="V40" s="11">
        <v>0</v>
      </c>
      <c r="W40" s="120">
        <f t="shared" si="11"/>
        <v>0</v>
      </c>
      <c r="X40" s="122">
        <f t="shared" si="12"/>
        <v>0</v>
      </c>
    </row>
    <row r="41" spans="1:24">
      <c r="A41" s="14" t="str">
        <f>UPPER([1]Feuil1!E53)</f>
        <v>HIVA-OA</v>
      </c>
      <c r="B41" s="15"/>
      <c r="C41" s="15">
        <f>SUM(C42:C47)</f>
        <v>1907</v>
      </c>
      <c r="D41" s="15">
        <f>SUM(D42:D47)</f>
        <v>1031</v>
      </c>
      <c r="E41" s="15">
        <f>SUM(E42:E47)</f>
        <v>876</v>
      </c>
      <c r="F41" s="10">
        <f>E41/C41</f>
        <v>0.45936025170424749</v>
      </c>
      <c r="G41" s="15">
        <f>SUM(G42:G47)</f>
        <v>1</v>
      </c>
      <c r="H41" s="15">
        <f>SUM(H42:H47)</f>
        <v>7</v>
      </c>
      <c r="I41" s="15">
        <f>SUM(I42:I47)</f>
        <v>868</v>
      </c>
      <c r="J41" s="14">
        <f>SUM(J42:J47)</f>
        <v>70</v>
      </c>
      <c r="K41" s="10">
        <f>J41/$C41</f>
        <v>3.6706869428421607E-2</v>
      </c>
      <c r="L41" s="9">
        <f>J41/$I41</f>
        <v>8.0645161290322578E-2</v>
      </c>
      <c r="M41" s="14">
        <f>SUM(M42:M47)</f>
        <v>307</v>
      </c>
      <c r="N41" s="10">
        <f>M41/$C41</f>
        <v>0.1609858416360776</v>
      </c>
      <c r="O41" s="9">
        <f>M41/$I41</f>
        <v>0.35368663594470046</v>
      </c>
      <c r="P41" s="14">
        <f>SUM(P42:P47)</f>
        <v>481</v>
      </c>
      <c r="Q41" s="10">
        <f>P41/$C41</f>
        <v>0.25222863135815415</v>
      </c>
      <c r="R41" s="9">
        <f>P41/$I41</f>
        <v>0.55414746543778803</v>
      </c>
      <c r="S41" s="14">
        <f>SUM(S42:S47)</f>
        <v>5</v>
      </c>
      <c r="T41" s="10">
        <f>S41/$C41</f>
        <v>2.6219192448872575E-3</v>
      </c>
      <c r="U41" s="9">
        <f>S41/$I41</f>
        <v>5.7603686635944703E-3</v>
      </c>
      <c r="V41" s="14">
        <f>SUM(V42:V47)</f>
        <v>5</v>
      </c>
      <c r="W41" s="10">
        <f>V41/$C41</f>
        <v>2.6219192448872575E-3</v>
      </c>
      <c r="X41" s="9">
        <f>V41/$I41</f>
        <v>5.7603686635944703E-3</v>
      </c>
    </row>
    <row r="42" spans="1:24">
      <c r="A42" s="11" t="s">
        <v>21</v>
      </c>
      <c r="B42" s="12">
        <f>[1]Feuil1!F53</f>
        <v>1</v>
      </c>
      <c r="C42" s="12">
        <v>1190</v>
      </c>
      <c r="D42" s="12">
        <f>C42-E42</f>
        <v>655</v>
      </c>
      <c r="E42" s="12">
        <v>535</v>
      </c>
      <c r="F42" s="120">
        <f t="shared" ref="F42:F47" si="46">E42/C42*100</f>
        <v>44.957983193277315</v>
      </c>
      <c r="G42" s="12">
        <v>1</v>
      </c>
      <c r="H42" s="73">
        <v>4</v>
      </c>
      <c r="I42" s="73">
        <v>530</v>
      </c>
      <c r="J42" s="11">
        <v>41</v>
      </c>
      <c r="K42" s="120">
        <f>J42/C42*100</f>
        <v>3.4453781512605044</v>
      </c>
      <c r="L42" s="122">
        <f>J42/I42*100</f>
        <v>7.7358490566037732</v>
      </c>
      <c r="M42" s="11">
        <v>198</v>
      </c>
      <c r="N42" s="120">
        <f>M42/C42*100</f>
        <v>16.638655462184872</v>
      </c>
      <c r="O42" s="122">
        <f>M42/I42*100</f>
        <v>37.35849056603773</v>
      </c>
      <c r="P42" s="11">
        <v>286</v>
      </c>
      <c r="Q42" s="120">
        <f t="shared" ref="Q42:Q105" si="47">P42/C42*100</f>
        <v>24.033613445378151</v>
      </c>
      <c r="R42" s="122">
        <f t="shared" si="30"/>
        <v>53.962264150943398</v>
      </c>
      <c r="S42" s="11">
        <v>3</v>
      </c>
      <c r="T42" s="120">
        <f t="shared" si="9"/>
        <v>0.25210084033613445</v>
      </c>
      <c r="U42" s="122">
        <f t="shared" si="23"/>
        <v>0.56603773584905659</v>
      </c>
      <c r="V42" s="11">
        <v>2</v>
      </c>
      <c r="W42" s="120">
        <f t="shared" si="11"/>
        <v>0.16806722689075632</v>
      </c>
      <c r="X42" s="122">
        <f t="shared" si="12"/>
        <v>0.37735849056603776</v>
      </c>
    </row>
    <row r="43" spans="1:24">
      <c r="A43" s="11" t="s">
        <v>22</v>
      </c>
      <c r="B43" s="12">
        <f>[1]Feuil1!F54</f>
        <v>2</v>
      </c>
      <c r="C43" s="73">
        <v>134</v>
      </c>
      <c r="D43" s="12">
        <f t="shared" ref="D43:D47" si="48">C43-E43</f>
        <v>68</v>
      </c>
      <c r="E43" s="73">
        <v>66</v>
      </c>
      <c r="F43" s="120">
        <f t="shared" si="46"/>
        <v>49.253731343283583</v>
      </c>
      <c r="G43" s="73">
        <v>0</v>
      </c>
      <c r="H43" s="73">
        <v>1</v>
      </c>
      <c r="I43" s="73">
        <v>65</v>
      </c>
      <c r="J43" s="11">
        <v>6</v>
      </c>
      <c r="K43" s="120">
        <f t="shared" ref="K43:K47" si="49">J43/C43*100</f>
        <v>4.4776119402985071</v>
      </c>
      <c r="L43" s="122">
        <f t="shared" ref="L43:L47" si="50">J43/I43*100</f>
        <v>9.2307692307692317</v>
      </c>
      <c r="M43" s="11">
        <v>27</v>
      </c>
      <c r="N43" s="120">
        <f t="shared" ref="N43:N47" si="51">M43/C43*100</f>
        <v>20.149253731343283</v>
      </c>
      <c r="O43" s="122">
        <f t="shared" ref="O43:O47" si="52">M43/I43*100</f>
        <v>41.53846153846154</v>
      </c>
      <c r="P43" s="11">
        <v>32</v>
      </c>
      <c r="Q43" s="120">
        <f t="shared" si="47"/>
        <v>23.880597014925371</v>
      </c>
      <c r="R43" s="122">
        <f t="shared" si="30"/>
        <v>49.230769230769234</v>
      </c>
      <c r="S43" s="11">
        <v>0</v>
      </c>
      <c r="T43" s="120">
        <f t="shared" si="9"/>
        <v>0</v>
      </c>
      <c r="U43" s="122">
        <f t="shared" si="23"/>
        <v>0</v>
      </c>
      <c r="V43" s="11">
        <v>0</v>
      </c>
      <c r="W43" s="120">
        <f t="shared" si="11"/>
        <v>0</v>
      </c>
      <c r="X43" s="122">
        <f t="shared" si="12"/>
        <v>0</v>
      </c>
    </row>
    <row r="44" spans="1:24">
      <c r="A44" s="11" t="s">
        <v>23</v>
      </c>
      <c r="B44" s="12">
        <f>[1]Feuil1!F55</f>
        <v>3</v>
      </c>
      <c r="C44" s="73">
        <v>192</v>
      </c>
      <c r="D44" s="12">
        <f t="shared" si="48"/>
        <v>96</v>
      </c>
      <c r="E44" s="73">
        <v>96</v>
      </c>
      <c r="F44" s="120">
        <f t="shared" si="46"/>
        <v>50</v>
      </c>
      <c r="G44" s="73">
        <v>0</v>
      </c>
      <c r="H44" s="73">
        <v>0</v>
      </c>
      <c r="I44" s="73">
        <v>96</v>
      </c>
      <c r="J44" s="11">
        <v>5</v>
      </c>
      <c r="K44" s="120">
        <f t="shared" si="49"/>
        <v>2.604166666666667</v>
      </c>
      <c r="L44" s="122">
        <f t="shared" si="50"/>
        <v>5.2083333333333339</v>
      </c>
      <c r="M44" s="11">
        <v>33</v>
      </c>
      <c r="N44" s="120">
        <f t="shared" si="51"/>
        <v>17.1875</v>
      </c>
      <c r="O44" s="122">
        <f t="shared" si="52"/>
        <v>34.375</v>
      </c>
      <c r="P44" s="11">
        <v>55</v>
      </c>
      <c r="Q44" s="120">
        <f t="shared" si="47"/>
        <v>28.645833333333332</v>
      </c>
      <c r="R44" s="122">
        <f t="shared" si="30"/>
        <v>57.291666666666664</v>
      </c>
      <c r="S44" s="11">
        <v>0</v>
      </c>
      <c r="T44" s="120">
        <f t="shared" si="9"/>
        <v>0</v>
      </c>
      <c r="U44" s="122">
        <f t="shared" si="23"/>
        <v>0</v>
      </c>
      <c r="V44" s="11">
        <v>3</v>
      </c>
      <c r="W44" s="120">
        <f t="shared" si="11"/>
        <v>1.5625</v>
      </c>
      <c r="X44" s="122">
        <f t="shared" si="12"/>
        <v>3.125</v>
      </c>
    </row>
    <row r="45" spans="1:24">
      <c r="A45" s="11" t="s">
        <v>57</v>
      </c>
      <c r="B45" s="12">
        <v>4</v>
      </c>
      <c r="C45" s="73">
        <v>60</v>
      </c>
      <c r="D45" s="12">
        <f t="shared" si="48"/>
        <v>40</v>
      </c>
      <c r="E45" s="73">
        <v>20</v>
      </c>
      <c r="F45" s="120">
        <f t="shared" si="46"/>
        <v>33.333333333333329</v>
      </c>
      <c r="G45" s="73">
        <v>0</v>
      </c>
      <c r="H45" s="73">
        <v>1</v>
      </c>
      <c r="I45" s="73">
        <v>19</v>
      </c>
      <c r="J45" s="11">
        <v>4</v>
      </c>
      <c r="K45" s="120">
        <f t="shared" si="49"/>
        <v>6.666666666666667</v>
      </c>
      <c r="L45" s="122">
        <f t="shared" si="50"/>
        <v>21.052631578947366</v>
      </c>
      <c r="M45" s="11">
        <v>3</v>
      </c>
      <c r="N45" s="120">
        <f t="shared" si="51"/>
        <v>5</v>
      </c>
      <c r="O45" s="122">
        <f t="shared" si="52"/>
        <v>15.789473684210526</v>
      </c>
      <c r="P45" s="11">
        <v>12</v>
      </c>
      <c r="Q45" s="120">
        <f t="shared" si="47"/>
        <v>20</v>
      </c>
      <c r="R45" s="122">
        <f t="shared" si="30"/>
        <v>63.157894736842103</v>
      </c>
      <c r="S45" s="11">
        <v>0</v>
      </c>
      <c r="T45" s="120">
        <f t="shared" si="9"/>
        <v>0</v>
      </c>
      <c r="U45" s="122">
        <f t="shared" si="23"/>
        <v>0</v>
      </c>
      <c r="V45" s="11">
        <v>0</v>
      </c>
      <c r="W45" s="120">
        <f t="shared" si="11"/>
        <v>0</v>
      </c>
      <c r="X45" s="122">
        <f t="shared" si="12"/>
        <v>0</v>
      </c>
    </row>
    <row r="46" spans="1:24">
      <c r="A46" s="11" t="s">
        <v>58</v>
      </c>
      <c r="B46" s="12">
        <v>5</v>
      </c>
      <c r="C46" s="73">
        <v>255</v>
      </c>
      <c r="D46" s="12">
        <f t="shared" si="48"/>
        <v>134</v>
      </c>
      <c r="E46" s="73">
        <v>121</v>
      </c>
      <c r="F46" s="120">
        <f t="shared" si="46"/>
        <v>47.450980392156858</v>
      </c>
      <c r="G46" s="73">
        <v>0</v>
      </c>
      <c r="H46" s="73">
        <v>1</v>
      </c>
      <c r="I46" s="73">
        <v>120</v>
      </c>
      <c r="J46" s="11">
        <v>11</v>
      </c>
      <c r="K46" s="120">
        <f t="shared" si="49"/>
        <v>4.3137254901960782</v>
      </c>
      <c r="L46" s="122">
        <f t="shared" si="50"/>
        <v>9.1666666666666661</v>
      </c>
      <c r="M46" s="11">
        <v>37</v>
      </c>
      <c r="N46" s="120">
        <f t="shared" si="51"/>
        <v>14.509803921568629</v>
      </c>
      <c r="O46" s="122">
        <f t="shared" si="52"/>
        <v>30.833333333333336</v>
      </c>
      <c r="P46" s="11">
        <v>70</v>
      </c>
      <c r="Q46" s="120">
        <f t="shared" si="47"/>
        <v>27.450980392156865</v>
      </c>
      <c r="R46" s="122">
        <f t="shared" si="30"/>
        <v>58.333333333333336</v>
      </c>
      <c r="S46" s="11">
        <v>2</v>
      </c>
      <c r="T46" s="120">
        <f t="shared" si="9"/>
        <v>0.78431372549019607</v>
      </c>
      <c r="U46" s="122">
        <f t="shared" si="23"/>
        <v>1.6666666666666667</v>
      </c>
      <c r="V46" s="11">
        <v>0</v>
      </c>
      <c r="W46" s="120">
        <f t="shared" si="11"/>
        <v>0</v>
      </c>
      <c r="X46" s="122">
        <f t="shared" si="12"/>
        <v>0</v>
      </c>
    </row>
    <row r="47" spans="1:24">
      <c r="A47" s="11" t="s">
        <v>59</v>
      </c>
      <c r="B47" s="12">
        <v>6</v>
      </c>
      <c r="C47" s="73">
        <v>76</v>
      </c>
      <c r="D47" s="12">
        <f t="shared" si="48"/>
        <v>38</v>
      </c>
      <c r="E47" s="73">
        <v>38</v>
      </c>
      <c r="F47" s="120">
        <f t="shared" si="46"/>
        <v>50</v>
      </c>
      <c r="G47" s="73">
        <v>0</v>
      </c>
      <c r="H47" s="73">
        <v>0</v>
      </c>
      <c r="I47" s="73">
        <v>38</v>
      </c>
      <c r="J47" s="11">
        <v>3</v>
      </c>
      <c r="K47" s="120">
        <f t="shared" si="49"/>
        <v>3.9473684210526314</v>
      </c>
      <c r="L47" s="122">
        <f t="shared" si="50"/>
        <v>7.8947368421052628</v>
      </c>
      <c r="M47" s="11">
        <v>9</v>
      </c>
      <c r="N47" s="120">
        <f t="shared" si="51"/>
        <v>11.842105263157894</v>
      </c>
      <c r="O47" s="122">
        <f t="shared" si="52"/>
        <v>23.684210526315788</v>
      </c>
      <c r="P47" s="11">
        <v>26</v>
      </c>
      <c r="Q47" s="120">
        <f t="shared" si="47"/>
        <v>34.210526315789473</v>
      </c>
      <c r="R47" s="122">
        <f t="shared" si="30"/>
        <v>68.421052631578945</v>
      </c>
      <c r="S47" s="11">
        <v>0</v>
      </c>
      <c r="T47" s="120">
        <f t="shared" si="9"/>
        <v>0</v>
      </c>
      <c r="U47" s="122">
        <f t="shared" si="23"/>
        <v>0</v>
      </c>
      <c r="V47" s="11">
        <v>0</v>
      </c>
      <c r="W47" s="120">
        <f t="shared" si="11"/>
        <v>0</v>
      </c>
      <c r="X47" s="122">
        <f t="shared" si="12"/>
        <v>0</v>
      </c>
    </row>
    <row r="48" spans="1:24">
      <c r="A48" s="14" t="str">
        <f>UPPER([1]Feuil1!E77)</f>
        <v>MAKEMO</v>
      </c>
      <c r="B48" s="15"/>
      <c r="C48" s="15">
        <f>SUM(C49:C53)</f>
        <v>1155</v>
      </c>
      <c r="D48" s="15">
        <f>SUM(D49:D53)</f>
        <v>543</v>
      </c>
      <c r="E48" s="15">
        <f>SUM(E49:E53)</f>
        <v>612</v>
      </c>
      <c r="F48" s="10">
        <f>E48/C48</f>
        <v>0.52987012987012982</v>
      </c>
      <c r="G48" s="15">
        <f>SUM(G49:G53)</f>
        <v>7</v>
      </c>
      <c r="H48" s="15">
        <f>SUM(H49:H53)</f>
        <v>2</v>
      </c>
      <c r="I48" s="15">
        <f>SUM(I49:I53)</f>
        <v>603</v>
      </c>
      <c r="J48" s="14">
        <f>SUM(J49:J53)</f>
        <v>19</v>
      </c>
      <c r="K48" s="10">
        <f>J48/$C48</f>
        <v>1.6450216450216451E-2</v>
      </c>
      <c r="L48" s="9">
        <f>J48/$I48</f>
        <v>3.150912106135987E-2</v>
      </c>
      <c r="M48" s="14">
        <f>SUM(M49:M53)</f>
        <v>160</v>
      </c>
      <c r="N48" s="10">
        <f>M48/$C48</f>
        <v>0.13852813852813853</v>
      </c>
      <c r="O48" s="9">
        <f>M48/$I48</f>
        <v>0.26533996683250416</v>
      </c>
      <c r="P48" s="14">
        <f>SUM(P49:P53)</f>
        <v>417</v>
      </c>
      <c r="Q48" s="10">
        <f>P48/$C48</f>
        <v>0.36103896103896105</v>
      </c>
      <c r="R48" s="9">
        <f>P48/$I48</f>
        <v>0.69154228855721389</v>
      </c>
      <c r="S48" s="14">
        <f>SUM(S49:S53)</f>
        <v>7</v>
      </c>
      <c r="T48" s="10">
        <f>S48/$C48</f>
        <v>6.0606060606060606E-3</v>
      </c>
      <c r="U48" s="9">
        <f>S48/$I48</f>
        <v>1.1608623548922056E-2</v>
      </c>
      <c r="V48" s="14">
        <f>SUM(V49:V53)</f>
        <v>0</v>
      </c>
      <c r="W48" s="10">
        <f>V48/$C48</f>
        <v>0</v>
      </c>
      <c r="X48" s="9">
        <f>V48/$I48</f>
        <v>0</v>
      </c>
    </row>
    <row r="49" spans="1:24">
      <c r="A49" s="11" t="str">
        <f>[1]Feuil1!E77</f>
        <v>Makemo</v>
      </c>
      <c r="B49" s="12">
        <f>[1]Feuil1!F77</f>
        <v>1</v>
      </c>
      <c r="C49" s="12">
        <v>556</v>
      </c>
      <c r="D49" s="12">
        <f>C49-E49</f>
        <v>218</v>
      </c>
      <c r="E49" s="12">
        <v>338</v>
      </c>
      <c r="F49" s="120">
        <f>E49/C49*100</f>
        <v>60.791366906474821</v>
      </c>
      <c r="G49" s="12">
        <v>7</v>
      </c>
      <c r="H49" s="73">
        <v>0</v>
      </c>
      <c r="I49" s="73">
        <v>331</v>
      </c>
      <c r="J49" s="11">
        <v>5</v>
      </c>
      <c r="K49" s="120">
        <f>J49/C49*100</f>
        <v>0.89928057553956831</v>
      </c>
      <c r="L49" s="122">
        <f>J49/I49*100</f>
        <v>1.5105740181268883</v>
      </c>
      <c r="M49" s="11">
        <v>101</v>
      </c>
      <c r="N49" s="120">
        <f>M49/C49*100</f>
        <v>18.165467625899282</v>
      </c>
      <c r="O49" s="122">
        <f>M49/I49*100</f>
        <v>30.513595166163142</v>
      </c>
      <c r="P49" s="11">
        <v>222</v>
      </c>
      <c r="Q49" s="120">
        <f t="shared" si="47"/>
        <v>39.928057553956833</v>
      </c>
      <c r="R49" s="122">
        <f t="shared" si="30"/>
        <v>67.069486404833839</v>
      </c>
      <c r="S49" s="11">
        <v>3</v>
      </c>
      <c r="T49" s="120">
        <f t="shared" si="9"/>
        <v>0.53956834532374098</v>
      </c>
      <c r="U49" s="122">
        <f t="shared" si="23"/>
        <v>0.90634441087613304</v>
      </c>
      <c r="V49" s="11">
        <v>0</v>
      </c>
      <c r="W49" s="120">
        <f t="shared" si="11"/>
        <v>0</v>
      </c>
      <c r="X49" s="122">
        <f t="shared" si="12"/>
        <v>0</v>
      </c>
    </row>
    <row r="50" spans="1:24">
      <c r="A50" s="11" t="s">
        <v>24</v>
      </c>
      <c r="B50" s="12">
        <f>[1]Feuil1!F78</f>
        <v>2</v>
      </c>
      <c r="C50" s="12">
        <v>223</v>
      </c>
      <c r="D50" s="12">
        <f t="shared" ref="D50:D53" si="53">C50-E50</f>
        <v>136</v>
      </c>
      <c r="E50" s="12">
        <v>87</v>
      </c>
      <c r="F50" s="120">
        <f>E50/C50*100</f>
        <v>39.013452914798208</v>
      </c>
      <c r="G50" s="12">
        <v>0</v>
      </c>
      <c r="H50" s="73">
        <v>0</v>
      </c>
      <c r="I50" s="73">
        <v>87</v>
      </c>
      <c r="J50" s="11">
        <v>8</v>
      </c>
      <c r="K50" s="120">
        <f t="shared" ref="K50:K53" si="54">J50/C50*100</f>
        <v>3.5874439461883409</v>
      </c>
      <c r="L50" s="122">
        <f t="shared" ref="L50:L53" si="55">J50/I50*100</f>
        <v>9.1954022988505741</v>
      </c>
      <c r="M50" s="11">
        <v>18</v>
      </c>
      <c r="N50" s="120">
        <f t="shared" ref="N50:N53" si="56">M50/C50*100</f>
        <v>8.071748878923767</v>
      </c>
      <c r="O50" s="122">
        <f t="shared" ref="O50:O113" si="57">M50/I50*100</f>
        <v>20.689655172413794</v>
      </c>
      <c r="P50" s="11">
        <v>60</v>
      </c>
      <c r="Q50" s="120">
        <f t="shared" si="47"/>
        <v>26.905829596412556</v>
      </c>
      <c r="R50" s="122">
        <f t="shared" si="30"/>
        <v>68.965517241379317</v>
      </c>
      <c r="S50" s="11">
        <v>1</v>
      </c>
      <c r="T50" s="120">
        <f t="shared" si="9"/>
        <v>0.44843049327354262</v>
      </c>
      <c r="U50" s="122">
        <f t="shared" si="23"/>
        <v>1.1494252873563218</v>
      </c>
      <c r="V50" s="11">
        <v>0</v>
      </c>
      <c r="W50" s="120">
        <f t="shared" si="11"/>
        <v>0</v>
      </c>
      <c r="X50" s="122">
        <f t="shared" si="12"/>
        <v>0</v>
      </c>
    </row>
    <row r="51" spans="1:24">
      <c r="A51" s="11" t="s">
        <v>25</v>
      </c>
      <c r="B51" s="12">
        <f>[1]Feuil1!F79</f>
        <v>3</v>
      </c>
      <c r="C51" s="12">
        <v>86</v>
      </c>
      <c r="D51" s="12">
        <f t="shared" si="53"/>
        <v>32</v>
      </c>
      <c r="E51" s="12">
        <v>54</v>
      </c>
      <c r="F51" s="120">
        <f>E51/C51*100</f>
        <v>62.790697674418603</v>
      </c>
      <c r="G51" s="12">
        <v>0</v>
      </c>
      <c r="H51" s="73">
        <v>0</v>
      </c>
      <c r="I51" s="73">
        <v>54</v>
      </c>
      <c r="J51" s="11">
        <v>0</v>
      </c>
      <c r="K51" s="120">
        <f t="shared" si="54"/>
        <v>0</v>
      </c>
      <c r="L51" s="122">
        <f t="shared" si="55"/>
        <v>0</v>
      </c>
      <c r="M51" s="11">
        <v>8</v>
      </c>
      <c r="N51" s="120">
        <f t="shared" si="56"/>
        <v>9.3023255813953494</v>
      </c>
      <c r="O51" s="122">
        <f t="shared" si="57"/>
        <v>14.814814814814813</v>
      </c>
      <c r="P51" s="11">
        <v>46</v>
      </c>
      <c r="Q51" s="120">
        <f t="shared" si="47"/>
        <v>53.488372093023251</v>
      </c>
      <c r="R51" s="122">
        <f t="shared" si="30"/>
        <v>85.18518518518519</v>
      </c>
      <c r="S51" s="11">
        <v>0</v>
      </c>
      <c r="T51" s="120">
        <f t="shared" si="9"/>
        <v>0</v>
      </c>
      <c r="U51" s="122">
        <f t="shared" si="23"/>
        <v>0</v>
      </c>
      <c r="V51" s="11">
        <v>0</v>
      </c>
      <c r="W51" s="120">
        <f t="shared" si="11"/>
        <v>0</v>
      </c>
      <c r="X51" s="122">
        <f t="shared" si="12"/>
        <v>0</v>
      </c>
    </row>
    <row r="52" spans="1:24">
      <c r="A52" s="11" t="s">
        <v>26</v>
      </c>
      <c r="B52" s="12">
        <f>[1]Feuil1!F80</f>
        <v>4</v>
      </c>
      <c r="C52" s="73">
        <v>106</v>
      </c>
      <c r="D52" s="12">
        <f t="shared" si="53"/>
        <v>44</v>
      </c>
      <c r="E52" s="73">
        <v>62</v>
      </c>
      <c r="F52" s="120">
        <f>E52/C52*100</f>
        <v>58.490566037735846</v>
      </c>
      <c r="G52" s="73">
        <v>0</v>
      </c>
      <c r="H52" s="73">
        <v>2</v>
      </c>
      <c r="I52" s="73">
        <v>60</v>
      </c>
      <c r="J52" s="11">
        <v>2</v>
      </c>
      <c r="K52" s="120">
        <f t="shared" si="54"/>
        <v>1.8867924528301887</v>
      </c>
      <c r="L52" s="122">
        <f t="shared" si="55"/>
        <v>3.3333333333333335</v>
      </c>
      <c r="M52" s="11">
        <v>8</v>
      </c>
      <c r="N52" s="120">
        <f t="shared" si="56"/>
        <v>7.5471698113207548</v>
      </c>
      <c r="O52" s="122">
        <f t="shared" si="57"/>
        <v>13.333333333333334</v>
      </c>
      <c r="P52" s="11">
        <v>49</v>
      </c>
      <c r="Q52" s="120">
        <f t="shared" si="47"/>
        <v>46.226415094339622</v>
      </c>
      <c r="R52" s="122">
        <f t="shared" si="30"/>
        <v>81.666666666666671</v>
      </c>
      <c r="S52" s="11">
        <v>1</v>
      </c>
      <c r="T52" s="120">
        <f t="shared" si="9"/>
        <v>0.94339622641509435</v>
      </c>
      <c r="U52" s="122">
        <f t="shared" si="23"/>
        <v>1.6666666666666667</v>
      </c>
      <c r="V52" s="11">
        <v>0</v>
      </c>
      <c r="W52" s="120">
        <f t="shared" si="11"/>
        <v>0</v>
      </c>
      <c r="X52" s="122">
        <f t="shared" si="12"/>
        <v>0</v>
      </c>
    </row>
    <row r="53" spans="1:24">
      <c r="A53" s="11" t="s">
        <v>27</v>
      </c>
      <c r="B53" s="12">
        <f>[1]Feuil1!F81</f>
        <v>5</v>
      </c>
      <c r="C53" s="73">
        <v>184</v>
      </c>
      <c r="D53" s="12">
        <f t="shared" si="53"/>
        <v>113</v>
      </c>
      <c r="E53" s="73">
        <v>71</v>
      </c>
      <c r="F53" s="120">
        <f>E53/C53*100</f>
        <v>38.586956521739133</v>
      </c>
      <c r="G53" s="73">
        <v>0</v>
      </c>
      <c r="H53" s="73">
        <v>0</v>
      </c>
      <c r="I53" s="73">
        <v>71</v>
      </c>
      <c r="J53" s="11">
        <v>4</v>
      </c>
      <c r="K53" s="120">
        <f t="shared" si="54"/>
        <v>2.1739130434782608</v>
      </c>
      <c r="L53" s="122">
        <f t="shared" si="55"/>
        <v>5.6338028169014089</v>
      </c>
      <c r="M53" s="11">
        <v>25</v>
      </c>
      <c r="N53" s="120">
        <f t="shared" si="56"/>
        <v>13.586956521739129</v>
      </c>
      <c r="O53" s="122">
        <f t="shared" si="57"/>
        <v>35.2112676056338</v>
      </c>
      <c r="P53" s="11">
        <v>40</v>
      </c>
      <c r="Q53" s="120">
        <f t="shared" si="47"/>
        <v>21.739130434782609</v>
      </c>
      <c r="R53" s="122">
        <f t="shared" si="30"/>
        <v>56.338028169014088</v>
      </c>
      <c r="S53" s="11">
        <v>2</v>
      </c>
      <c r="T53" s="120">
        <f t="shared" si="9"/>
        <v>1.0869565217391304</v>
      </c>
      <c r="U53" s="122">
        <f t="shared" si="23"/>
        <v>2.8169014084507045</v>
      </c>
      <c r="V53" s="11">
        <v>0</v>
      </c>
      <c r="W53" s="120">
        <f t="shared" si="11"/>
        <v>0</v>
      </c>
      <c r="X53" s="122">
        <f t="shared" si="12"/>
        <v>0</v>
      </c>
    </row>
    <row r="54" spans="1:24">
      <c r="A54" s="14" t="str">
        <f>UPPER([1]Feuil1!E82)</f>
        <v>MANIHI</v>
      </c>
      <c r="B54" s="15"/>
      <c r="C54" s="15">
        <f>SUM(C55:C56)</f>
        <v>932</v>
      </c>
      <c r="D54" s="15">
        <f>SUM(D55:D56)</f>
        <v>417</v>
      </c>
      <c r="E54" s="15">
        <f>SUM(E55:E56)</f>
        <v>515</v>
      </c>
      <c r="F54" s="10">
        <f>E54/C54</f>
        <v>0.55257510729613735</v>
      </c>
      <c r="G54" s="15">
        <f>SUM(G55:G56)</f>
        <v>0</v>
      </c>
      <c r="H54" s="15">
        <f>SUM(H55:H56)</f>
        <v>1</v>
      </c>
      <c r="I54" s="15">
        <f>SUM(I55:I56)</f>
        <v>514</v>
      </c>
      <c r="J54" s="14">
        <f>SUM(J55:J56)</f>
        <v>22</v>
      </c>
      <c r="K54" s="10">
        <f>J54/$C54</f>
        <v>2.3605150214592276E-2</v>
      </c>
      <c r="L54" s="9">
        <f>J54/$I54</f>
        <v>4.2801556420233464E-2</v>
      </c>
      <c r="M54" s="14">
        <f>SUM(M55:M56)</f>
        <v>222</v>
      </c>
      <c r="N54" s="10">
        <f>M54/$C54</f>
        <v>0.23819742489270387</v>
      </c>
      <c r="O54" s="9">
        <f>M54/$I54</f>
        <v>0.43190661478599224</v>
      </c>
      <c r="P54" s="14">
        <f>SUM(P55:P56)</f>
        <v>262</v>
      </c>
      <c r="Q54" s="10">
        <f>P54/$C54</f>
        <v>0.2811158798283262</v>
      </c>
      <c r="R54" s="9">
        <f>P54/$I54</f>
        <v>0.50972762645914393</v>
      </c>
      <c r="S54" s="14">
        <f>SUM(S55:S56)</f>
        <v>8</v>
      </c>
      <c r="T54" s="10">
        <f>S54/$C54</f>
        <v>8.5836909871244635E-3</v>
      </c>
      <c r="U54" s="9">
        <f>S54/$I54</f>
        <v>1.556420233463035E-2</v>
      </c>
      <c r="V54" s="14">
        <f>SUM(V55:V56)</f>
        <v>0</v>
      </c>
      <c r="W54" s="10">
        <f>V54/$C54</f>
        <v>0</v>
      </c>
      <c r="X54" s="9">
        <f>V54/$I54</f>
        <v>0</v>
      </c>
    </row>
    <row r="55" spans="1:24">
      <c r="A55" s="11" t="str">
        <f>[1]Feuil1!E82</f>
        <v>Manihi</v>
      </c>
      <c r="B55" s="12">
        <f>[1]Feuil1!F82</f>
        <v>1</v>
      </c>
      <c r="C55" s="73">
        <v>542</v>
      </c>
      <c r="D55" s="12">
        <f>C55-E55</f>
        <v>229</v>
      </c>
      <c r="E55" s="73">
        <v>313</v>
      </c>
      <c r="F55" s="120">
        <f>E55/C55*100</f>
        <v>57.749077490774901</v>
      </c>
      <c r="G55" s="73">
        <v>0</v>
      </c>
      <c r="H55" s="73">
        <v>1</v>
      </c>
      <c r="I55" s="73">
        <v>312</v>
      </c>
      <c r="J55" s="11">
        <v>12</v>
      </c>
      <c r="K55" s="120">
        <f>J55/C55*100</f>
        <v>2.214022140221402</v>
      </c>
      <c r="L55" s="122">
        <f>J55/I55*100</f>
        <v>3.8461538461538463</v>
      </c>
      <c r="M55" s="11">
        <v>151</v>
      </c>
      <c r="N55" s="120">
        <f>M55/C55*100</f>
        <v>27.859778597785979</v>
      </c>
      <c r="O55" s="122">
        <f t="shared" si="57"/>
        <v>48.397435897435898</v>
      </c>
      <c r="P55" s="11">
        <v>147</v>
      </c>
      <c r="Q55" s="120">
        <f t="shared" si="47"/>
        <v>27.121771217712176</v>
      </c>
      <c r="R55" s="122">
        <f>P55/I55*100</f>
        <v>47.115384615384613</v>
      </c>
      <c r="S55" s="11">
        <v>2</v>
      </c>
      <c r="T55" s="120">
        <f t="shared" si="9"/>
        <v>0.36900369003690037</v>
      </c>
      <c r="U55" s="122">
        <f t="shared" si="23"/>
        <v>0.64102564102564097</v>
      </c>
      <c r="V55" s="11">
        <v>0</v>
      </c>
      <c r="W55" s="120">
        <f t="shared" si="11"/>
        <v>0</v>
      </c>
      <c r="X55" s="122">
        <f t="shared" si="12"/>
        <v>0</v>
      </c>
    </row>
    <row r="56" spans="1:24">
      <c r="A56" s="11" t="s">
        <v>28</v>
      </c>
      <c r="B56" s="12">
        <f>[1]Feuil1!F83</f>
        <v>2</v>
      </c>
      <c r="C56" s="73">
        <v>390</v>
      </c>
      <c r="D56" s="12">
        <f>C56-E56</f>
        <v>188</v>
      </c>
      <c r="E56" s="73">
        <v>202</v>
      </c>
      <c r="F56" s="120">
        <f>E56/C56*100</f>
        <v>51.794871794871803</v>
      </c>
      <c r="G56" s="73">
        <v>0</v>
      </c>
      <c r="H56" s="73">
        <v>0</v>
      </c>
      <c r="I56" s="73">
        <v>202</v>
      </c>
      <c r="J56" s="11">
        <v>10</v>
      </c>
      <c r="K56" s="120">
        <f>J56/C56*100</f>
        <v>2.5641025641025639</v>
      </c>
      <c r="L56" s="122">
        <f>J56/I56*100</f>
        <v>4.9504950495049505</v>
      </c>
      <c r="M56" s="11">
        <v>71</v>
      </c>
      <c r="N56" s="120">
        <f>M56/C56*100</f>
        <v>18.205128205128204</v>
      </c>
      <c r="O56" s="122">
        <f t="shared" si="57"/>
        <v>35.148514851485146</v>
      </c>
      <c r="P56" s="11">
        <v>115</v>
      </c>
      <c r="Q56" s="120">
        <f t="shared" si="47"/>
        <v>29.487179487179489</v>
      </c>
      <c r="R56" s="122">
        <f>P56/I56*100</f>
        <v>56.930693069306926</v>
      </c>
      <c r="S56" s="11">
        <v>6</v>
      </c>
      <c r="T56" s="120">
        <f t="shared" si="9"/>
        <v>1.5384615384615385</v>
      </c>
      <c r="U56" s="122">
        <f t="shared" si="23"/>
        <v>2.9702970297029703</v>
      </c>
      <c r="V56" s="11">
        <v>0</v>
      </c>
      <c r="W56" s="120">
        <f t="shared" si="11"/>
        <v>0</v>
      </c>
      <c r="X56" s="122">
        <f t="shared" si="12"/>
        <v>0</v>
      </c>
    </row>
    <row r="57" spans="1:24">
      <c r="A57" s="14" t="str">
        <f>UPPER([1]Feuil1!E85)</f>
        <v>MOOREA-MAIAO</v>
      </c>
      <c r="B57" s="15"/>
      <c r="C57" s="15">
        <f>SUM(C58:C67)</f>
        <v>12749</v>
      </c>
      <c r="D57" s="15">
        <f>SUM(D58:D67)</f>
        <v>9365</v>
      </c>
      <c r="E57" s="15">
        <f>SUM(E58:E67)</f>
        <v>3384</v>
      </c>
      <c r="F57" s="10">
        <f>E57/C57</f>
        <v>0.26543258294768218</v>
      </c>
      <c r="G57" s="15">
        <f>SUM(G58:G67)</f>
        <v>8</v>
      </c>
      <c r="H57" s="15">
        <f>SUM(H58:H67)</f>
        <v>10</v>
      </c>
      <c r="I57" s="15">
        <f>SUM(I58:I67)</f>
        <v>3366</v>
      </c>
      <c r="J57" s="14">
        <f>SUM(J58:J67)</f>
        <v>262</v>
      </c>
      <c r="K57" s="10">
        <f>J57/$C57</f>
        <v>2.0550631422072318E-2</v>
      </c>
      <c r="L57" s="9">
        <f>J57/$I57</f>
        <v>7.7837195484254301E-2</v>
      </c>
      <c r="M57" s="14">
        <f>SUM(M58:M67)</f>
        <v>1429</v>
      </c>
      <c r="N57" s="10">
        <f>M57/$C57</f>
        <v>0.11208722252725704</v>
      </c>
      <c r="O57" s="9">
        <f>M57/$I57</f>
        <v>0.42453951277480689</v>
      </c>
      <c r="P57" s="14">
        <f>SUM(P58:P67)</f>
        <v>1608</v>
      </c>
      <c r="Q57" s="10">
        <f>P57/$C57</f>
        <v>0.12612753941485608</v>
      </c>
      <c r="R57" s="9">
        <f>P57/$I57</f>
        <v>0.47771836007130125</v>
      </c>
      <c r="S57" s="14">
        <f>SUM(S58:S67)</f>
        <v>49</v>
      </c>
      <c r="T57" s="10">
        <f>S57/$C57</f>
        <v>3.843438701074594E-3</v>
      </c>
      <c r="U57" s="9">
        <f>S57/$I57</f>
        <v>1.4557338086749852E-2</v>
      </c>
      <c r="V57" s="14">
        <f>SUM(V58:V67)</f>
        <v>18</v>
      </c>
      <c r="W57" s="10">
        <f>V57/$C57</f>
        <v>1.4118754412110754E-3</v>
      </c>
      <c r="X57" s="9">
        <f>V57/$I57</f>
        <v>5.3475935828877002E-3</v>
      </c>
    </row>
    <row r="58" spans="1:24">
      <c r="A58" s="11" t="s">
        <v>29</v>
      </c>
      <c r="B58" s="12">
        <f>[1]Feuil1!F85</f>
        <v>1</v>
      </c>
      <c r="C58" s="73">
        <v>1166</v>
      </c>
      <c r="D58" s="12">
        <f>C58-E58</f>
        <v>881</v>
      </c>
      <c r="E58" s="73">
        <v>285</v>
      </c>
      <c r="F58" s="120">
        <f t="shared" ref="F58:F67" si="58">E58/C58*100</f>
        <v>24.442538593481991</v>
      </c>
      <c r="G58" s="73">
        <v>0</v>
      </c>
      <c r="H58" s="73">
        <v>3</v>
      </c>
      <c r="I58" s="73">
        <v>282</v>
      </c>
      <c r="J58" s="11">
        <v>31</v>
      </c>
      <c r="K58" s="120">
        <f>J58/C58*100</f>
        <v>2.6586620926243567</v>
      </c>
      <c r="L58" s="122">
        <f>J58/I58*100</f>
        <v>10.99290780141844</v>
      </c>
      <c r="M58" s="11">
        <v>150</v>
      </c>
      <c r="N58" s="120">
        <f>M58/C58*100</f>
        <v>12.864493996569468</v>
      </c>
      <c r="O58" s="122">
        <f t="shared" si="57"/>
        <v>53.191489361702125</v>
      </c>
      <c r="P58" s="11">
        <v>98</v>
      </c>
      <c r="Q58" s="120">
        <f t="shared" si="47"/>
        <v>8.4048027444253854</v>
      </c>
      <c r="R58" s="122">
        <f>P58/I58*100</f>
        <v>34.751773049645394</v>
      </c>
      <c r="S58" s="11">
        <v>1</v>
      </c>
      <c r="T58" s="120">
        <f t="shared" si="9"/>
        <v>8.5763293310463118E-2</v>
      </c>
      <c r="U58" s="122">
        <f t="shared" si="23"/>
        <v>0.3546099290780142</v>
      </c>
      <c r="V58" s="11">
        <v>2</v>
      </c>
      <c r="W58" s="120">
        <f t="shared" si="11"/>
        <v>0.17152658662092624</v>
      </c>
      <c r="X58" s="122">
        <f t="shared" si="12"/>
        <v>0.70921985815602839</v>
      </c>
    </row>
    <row r="59" spans="1:24">
      <c r="A59" s="11" t="s">
        <v>30</v>
      </c>
      <c r="B59" s="12">
        <f>[1]Feuil1!F86</f>
        <v>2</v>
      </c>
      <c r="C59" s="73">
        <v>1470</v>
      </c>
      <c r="D59" s="12">
        <f t="shared" ref="D59:D67" si="59">C59-E59</f>
        <v>1004</v>
      </c>
      <c r="E59" s="73">
        <v>466</v>
      </c>
      <c r="F59" s="120">
        <f t="shared" si="58"/>
        <v>31.700680272108844</v>
      </c>
      <c r="G59" s="73">
        <v>0</v>
      </c>
      <c r="H59" s="73">
        <v>3</v>
      </c>
      <c r="I59" s="73">
        <v>463</v>
      </c>
      <c r="J59" s="11">
        <v>15</v>
      </c>
      <c r="K59" s="120">
        <f t="shared" ref="K59:K67" si="60">J59/C59*100</f>
        <v>1.0204081632653061</v>
      </c>
      <c r="L59" s="122">
        <f t="shared" ref="L59:L67" si="61">J59/I59*100</f>
        <v>3.2397408207343417</v>
      </c>
      <c r="M59" s="11">
        <v>186</v>
      </c>
      <c r="N59" s="120">
        <f t="shared" ref="N59:N67" si="62">M59/C59*100</f>
        <v>12.653061224489795</v>
      </c>
      <c r="O59" s="122">
        <f t="shared" si="57"/>
        <v>40.172786177105827</v>
      </c>
      <c r="P59" s="11">
        <v>249</v>
      </c>
      <c r="Q59" s="120">
        <f t="shared" si="47"/>
        <v>16.938775510204081</v>
      </c>
      <c r="R59" s="122">
        <f t="shared" ref="R59:R122" si="63">P59/I59*100</f>
        <v>53.779697624190057</v>
      </c>
      <c r="S59" s="11">
        <v>12</v>
      </c>
      <c r="T59" s="120">
        <f t="shared" si="9"/>
        <v>0.81632653061224492</v>
      </c>
      <c r="U59" s="122">
        <f t="shared" si="23"/>
        <v>2.5917926565874732</v>
      </c>
      <c r="V59" s="11">
        <v>1</v>
      </c>
      <c r="W59" s="120">
        <f t="shared" si="11"/>
        <v>6.8027210884353734E-2</v>
      </c>
      <c r="X59" s="122">
        <f t="shared" si="12"/>
        <v>0.21598272138228944</v>
      </c>
    </row>
    <row r="60" spans="1:24">
      <c r="A60" s="11" t="s">
        <v>52</v>
      </c>
      <c r="B60" s="12">
        <f>[1]Feuil1!F87</f>
        <v>3</v>
      </c>
      <c r="C60" s="73">
        <v>2236</v>
      </c>
      <c r="D60" s="12">
        <f t="shared" si="59"/>
        <v>1812</v>
      </c>
      <c r="E60" s="73">
        <v>424</v>
      </c>
      <c r="F60" s="120">
        <f t="shared" si="58"/>
        <v>18.962432915921287</v>
      </c>
      <c r="G60" s="73">
        <v>4</v>
      </c>
      <c r="H60" s="73">
        <v>0</v>
      </c>
      <c r="I60" s="73">
        <v>420</v>
      </c>
      <c r="J60" s="11">
        <v>83</v>
      </c>
      <c r="K60" s="120">
        <f t="shared" si="60"/>
        <v>3.7119856887298748</v>
      </c>
      <c r="L60" s="122">
        <f t="shared" si="61"/>
        <v>19.761904761904763</v>
      </c>
      <c r="M60" s="11">
        <v>151</v>
      </c>
      <c r="N60" s="120">
        <f t="shared" si="62"/>
        <v>6.7531305903398922</v>
      </c>
      <c r="O60" s="122">
        <f t="shared" si="57"/>
        <v>35.952380952380949</v>
      </c>
      <c r="P60" s="11">
        <v>175</v>
      </c>
      <c r="Q60" s="120">
        <f t="shared" si="47"/>
        <v>7.826475849731664</v>
      </c>
      <c r="R60" s="122">
        <f t="shared" si="63"/>
        <v>41.666666666666671</v>
      </c>
      <c r="S60" s="11">
        <v>10</v>
      </c>
      <c r="T60" s="120">
        <f t="shared" si="9"/>
        <v>0.44722719141323791</v>
      </c>
      <c r="U60" s="122">
        <f t="shared" si="23"/>
        <v>2.3809523809523809</v>
      </c>
      <c r="V60" s="11">
        <v>1</v>
      </c>
      <c r="W60" s="120">
        <f t="shared" si="11"/>
        <v>4.4722719141323794E-2</v>
      </c>
      <c r="X60" s="122">
        <f t="shared" si="12"/>
        <v>0.23809523809523811</v>
      </c>
    </row>
    <row r="61" spans="1:24">
      <c r="A61" s="11" t="s">
        <v>53</v>
      </c>
      <c r="B61" s="12">
        <f>[1]Feuil1!F88</f>
        <v>4</v>
      </c>
      <c r="C61" s="73">
        <v>1505</v>
      </c>
      <c r="D61" s="12">
        <f t="shared" si="59"/>
        <v>1064</v>
      </c>
      <c r="E61" s="73">
        <v>441</v>
      </c>
      <c r="F61" s="120">
        <f t="shared" si="58"/>
        <v>29.302325581395351</v>
      </c>
      <c r="G61" s="73">
        <v>0</v>
      </c>
      <c r="H61" s="73">
        <v>2</v>
      </c>
      <c r="I61" s="73">
        <v>439</v>
      </c>
      <c r="J61" s="11">
        <v>45</v>
      </c>
      <c r="K61" s="120">
        <f t="shared" si="60"/>
        <v>2.9900332225913622</v>
      </c>
      <c r="L61" s="122">
        <f t="shared" si="61"/>
        <v>10.250569476082005</v>
      </c>
      <c r="M61" s="11">
        <v>186</v>
      </c>
      <c r="N61" s="120">
        <f t="shared" si="62"/>
        <v>12.358803986710964</v>
      </c>
      <c r="O61" s="122">
        <f t="shared" si="57"/>
        <v>42.369020501138955</v>
      </c>
      <c r="P61" s="11">
        <v>195</v>
      </c>
      <c r="Q61" s="120">
        <f t="shared" si="47"/>
        <v>12.956810631229235</v>
      </c>
      <c r="R61" s="122">
        <f t="shared" si="63"/>
        <v>44.419134396355354</v>
      </c>
      <c r="S61" s="11">
        <v>10</v>
      </c>
      <c r="T61" s="120">
        <f t="shared" si="9"/>
        <v>0.66445182724252494</v>
      </c>
      <c r="U61" s="122">
        <f t="shared" si="23"/>
        <v>2.2779043280182232</v>
      </c>
      <c r="V61" s="11">
        <v>3</v>
      </c>
      <c r="W61" s="120">
        <f t="shared" si="11"/>
        <v>0.19933554817275745</v>
      </c>
      <c r="X61" s="122">
        <f t="shared" si="12"/>
        <v>0.68337129840546695</v>
      </c>
    </row>
    <row r="62" spans="1:24">
      <c r="A62" s="11" t="s">
        <v>31</v>
      </c>
      <c r="B62" s="12">
        <f>[1]Feuil1!F89</f>
        <v>5</v>
      </c>
      <c r="C62" s="73">
        <v>1672</v>
      </c>
      <c r="D62" s="12">
        <f t="shared" si="59"/>
        <v>1215</v>
      </c>
      <c r="E62" s="73">
        <v>457</v>
      </c>
      <c r="F62" s="120">
        <f t="shared" si="58"/>
        <v>27.332535885167463</v>
      </c>
      <c r="G62" s="73">
        <v>2</v>
      </c>
      <c r="H62" s="73">
        <v>0</v>
      </c>
      <c r="I62" s="73">
        <v>455</v>
      </c>
      <c r="J62" s="11">
        <v>36</v>
      </c>
      <c r="K62" s="120">
        <f t="shared" si="60"/>
        <v>2.1531100478468899</v>
      </c>
      <c r="L62" s="122">
        <f t="shared" si="61"/>
        <v>7.9120879120879115</v>
      </c>
      <c r="M62" s="11">
        <v>144</v>
      </c>
      <c r="N62" s="120">
        <f t="shared" si="62"/>
        <v>8.6124401913875595</v>
      </c>
      <c r="O62" s="122">
        <f t="shared" si="57"/>
        <v>31.648351648351646</v>
      </c>
      <c r="P62" s="11">
        <v>266</v>
      </c>
      <c r="Q62" s="120">
        <f t="shared" si="47"/>
        <v>15.909090909090908</v>
      </c>
      <c r="R62" s="122">
        <f t="shared" si="63"/>
        <v>58.461538461538467</v>
      </c>
      <c r="S62" s="11">
        <v>7</v>
      </c>
      <c r="T62" s="120">
        <f t="shared" si="9"/>
        <v>0.41866028708133973</v>
      </c>
      <c r="U62" s="122">
        <f t="shared" si="23"/>
        <v>1.5384615384615385</v>
      </c>
      <c r="V62" s="11">
        <v>2</v>
      </c>
      <c r="W62" s="120">
        <f t="shared" si="11"/>
        <v>0.11961722488038277</v>
      </c>
      <c r="X62" s="122">
        <f t="shared" si="12"/>
        <v>0.43956043956043955</v>
      </c>
    </row>
    <row r="63" spans="1:24">
      <c r="A63" s="11" t="s">
        <v>54</v>
      </c>
      <c r="B63" s="12">
        <f>[1]Feuil1!F90</f>
        <v>6</v>
      </c>
      <c r="C63" s="73">
        <v>893</v>
      </c>
      <c r="D63" s="12">
        <f t="shared" si="59"/>
        <v>622</v>
      </c>
      <c r="E63" s="73">
        <v>271</v>
      </c>
      <c r="F63" s="120">
        <f t="shared" si="58"/>
        <v>30.347144456886898</v>
      </c>
      <c r="G63" s="73">
        <v>1</v>
      </c>
      <c r="H63" s="73">
        <v>2</v>
      </c>
      <c r="I63" s="73">
        <v>268</v>
      </c>
      <c r="J63" s="11">
        <v>5</v>
      </c>
      <c r="K63" s="120">
        <f t="shared" si="60"/>
        <v>0.55991041433370659</v>
      </c>
      <c r="L63" s="122">
        <f t="shared" si="61"/>
        <v>1.8656716417910446</v>
      </c>
      <c r="M63" s="11">
        <v>115</v>
      </c>
      <c r="N63" s="120">
        <f t="shared" si="62"/>
        <v>12.877939529675253</v>
      </c>
      <c r="O63" s="122">
        <f t="shared" si="57"/>
        <v>42.910447761194028</v>
      </c>
      <c r="P63" s="11">
        <v>144</v>
      </c>
      <c r="Q63" s="120">
        <f t="shared" si="47"/>
        <v>16.12541993281075</v>
      </c>
      <c r="R63" s="122">
        <f t="shared" si="63"/>
        <v>53.731343283582092</v>
      </c>
      <c r="S63" s="11">
        <v>1</v>
      </c>
      <c r="T63" s="120">
        <f t="shared" si="9"/>
        <v>0.11198208286674133</v>
      </c>
      <c r="U63" s="122">
        <f t="shared" si="23"/>
        <v>0.37313432835820892</v>
      </c>
      <c r="V63" s="11">
        <v>3</v>
      </c>
      <c r="W63" s="120">
        <f t="shared" si="11"/>
        <v>0.33594624860022393</v>
      </c>
      <c r="X63" s="122">
        <f t="shared" si="12"/>
        <v>1.1194029850746268</v>
      </c>
    </row>
    <row r="64" spans="1:24">
      <c r="A64" s="11" t="s">
        <v>32</v>
      </c>
      <c r="B64" s="12">
        <f>[1]Feuil1!F91</f>
        <v>7</v>
      </c>
      <c r="C64" s="73">
        <v>960</v>
      </c>
      <c r="D64" s="12">
        <f t="shared" si="59"/>
        <v>632</v>
      </c>
      <c r="E64" s="73">
        <v>328</v>
      </c>
      <c r="F64" s="120">
        <f t="shared" si="58"/>
        <v>34.166666666666664</v>
      </c>
      <c r="G64" s="73">
        <v>0</v>
      </c>
      <c r="H64" s="73">
        <v>0</v>
      </c>
      <c r="I64" s="73">
        <v>328</v>
      </c>
      <c r="J64" s="11">
        <v>9</v>
      </c>
      <c r="K64" s="120">
        <f t="shared" si="60"/>
        <v>0.9375</v>
      </c>
      <c r="L64" s="122">
        <f t="shared" si="61"/>
        <v>2.7439024390243905</v>
      </c>
      <c r="M64" s="11">
        <v>145</v>
      </c>
      <c r="N64" s="120">
        <f t="shared" si="62"/>
        <v>15.104166666666666</v>
      </c>
      <c r="O64" s="122">
        <f t="shared" si="57"/>
        <v>44.207317073170735</v>
      </c>
      <c r="P64" s="11">
        <v>172</v>
      </c>
      <c r="Q64" s="120">
        <f t="shared" si="47"/>
        <v>17.916666666666668</v>
      </c>
      <c r="R64" s="122">
        <f t="shared" si="63"/>
        <v>52.439024390243901</v>
      </c>
      <c r="S64" s="11">
        <v>2</v>
      </c>
      <c r="T64" s="120">
        <f t="shared" si="9"/>
        <v>0.20833333333333334</v>
      </c>
      <c r="U64" s="122">
        <f t="shared" si="23"/>
        <v>0.6097560975609756</v>
      </c>
      <c r="V64" s="11">
        <v>0</v>
      </c>
      <c r="W64" s="120">
        <f t="shared" si="11"/>
        <v>0</v>
      </c>
      <c r="X64" s="122">
        <f t="shared" si="12"/>
        <v>0</v>
      </c>
    </row>
    <row r="65" spans="1:24">
      <c r="A65" s="11" t="s">
        <v>55</v>
      </c>
      <c r="B65" s="12">
        <f>[1]Feuil1!F92</f>
        <v>8</v>
      </c>
      <c r="C65" s="73">
        <v>1370</v>
      </c>
      <c r="D65" s="12">
        <f t="shared" si="59"/>
        <v>1022</v>
      </c>
      <c r="E65" s="73">
        <v>348</v>
      </c>
      <c r="F65" s="120">
        <f t="shared" si="58"/>
        <v>25.401459854014597</v>
      </c>
      <c r="G65" s="73">
        <v>1</v>
      </c>
      <c r="H65" s="73">
        <v>0</v>
      </c>
      <c r="I65" s="73">
        <v>347</v>
      </c>
      <c r="J65" s="11">
        <v>20</v>
      </c>
      <c r="K65" s="120">
        <f t="shared" si="60"/>
        <v>1.4598540145985401</v>
      </c>
      <c r="L65" s="122">
        <f t="shared" si="61"/>
        <v>5.7636887608069163</v>
      </c>
      <c r="M65" s="11">
        <v>193</v>
      </c>
      <c r="N65" s="120">
        <f t="shared" si="62"/>
        <v>14.087591240875913</v>
      </c>
      <c r="O65" s="122">
        <f t="shared" si="57"/>
        <v>55.619596541786741</v>
      </c>
      <c r="P65" s="11">
        <v>128</v>
      </c>
      <c r="Q65" s="120">
        <f t="shared" si="47"/>
        <v>9.3430656934306562</v>
      </c>
      <c r="R65" s="122">
        <f t="shared" si="63"/>
        <v>36.887608069164266</v>
      </c>
      <c r="S65" s="11">
        <v>3</v>
      </c>
      <c r="T65" s="120">
        <f t="shared" si="9"/>
        <v>0.21897810218978103</v>
      </c>
      <c r="U65" s="122">
        <f t="shared" si="23"/>
        <v>0.86455331412103753</v>
      </c>
      <c r="V65" s="11">
        <v>3</v>
      </c>
      <c r="W65" s="120">
        <f t="shared" si="11"/>
        <v>0.21897810218978103</v>
      </c>
      <c r="X65" s="122">
        <f t="shared" si="12"/>
        <v>0.86455331412103753</v>
      </c>
    </row>
    <row r="66" spans="1:24">
      <c r="A66" s="11" t="s">
        <v>55</v>
      </c>
      <c r="B66" s="12">
        <f>[1]Feuil1!F93</f>
        <v>9</v>
      </c>
      <c r="C66" s="73">
        <v>1255</v>
      </c>
      <c r="D66" s="12">
        <f t="shared" si="59"/>
        <v>980</v>
      </c>
      <c r="E66" s="73">
        <v>275</v>
      </c>
      <c r="F66" s="120">
        <f t="shared" si="58"/>
        <v>21.91235059760956</v>
      </c>
      <c r="G66" s="73">
        <v>0</v>
      </c>
      <c r="H66" s="73">
        <v>0</v>
      </c>
      <c r="I66" s="73">
        <v>275</v>
      </c>
      <c r="J66" s="11">
        <v>15</v>
      </c>
      <c r="K66" s="120">
        <f t="shared" si="60"/>
        <v>1.1952191235059761</v>
      </c>
      <c r="L66" s="122">
        <f t="shared" si="61"/>
        <v>5.4545454545454541</v>
      </c>
      <c r="M66" s="11">
        <v>136</v>
      </c>
      <c r="N66" s="120">
        <f t="shared" si="62"/>
        <v>10.836653386454183</v>
      </c>
      <c r="O66" s="122">
        <f t="shared" si="57"/>
        <v>49.454545454545453</v>
      </c>
      <c r="P66" s="11">
        <v>119</v>
      </c>
      <c r="Q66" s="120">
        <f t="shared" si="47"/>
        <v>9.4820717131474108</v>
      </c>
      <c r="R66" s="122">
        <f t="shared" si="63"/>
        <v>43.272727272727273</v>
      </c>
      <c r="S66" s="11">
        <v>2</v>
      </c>
      <c r="T66" s="120">
        <f t="shared" si="9"/>
        <v>0.15936254980079681</v>
      </c>
      <c r="U66" s="122">
        <f t="shared" si="23"/>
        <v>0.72727272727272729</v>
      </c>
      <c r="V66" s="11">
        <v>3</v>
      </c>
      <c r="W66" s="120">
        <f t="shared" si="11"/>
        <v>0.2390438247011952</v>
      </c>
      <c r="X66" s="122">
        <f t="shared" si="12"/>
        <v>1.0909090909090911</v>
      </c>
    </row>
    <row r="67" spans="1:24">
      <c r="A67" s="11" t="s">
        <v>33</v>
      </c>
      <c r="B67" s="12">
        <f>[1]Feuil1!F94</f>
        <v>10</v>
      </c>
      <c r="C67" s="73">
        <v>222</v>
      </c>
      <c r="D67" s="12">
        <f t="shared" si="59"/>
        <v>133</v>
      </c>
      <c r="E67" s="73">
        <v>89</v>
      </c>
      <c r="F67" s="120">
        <f t="shared" si="58"/>
        <v>40.090090090090094</v>
      </c>
      <c r="G67" s="73">
        <v>0</v>
      </c>
      <c r="H67" s="73">
        <v>0</v>
      </c>
      <c r="I67" s="73">
        <v>89</v>
      </c>
      <c r="J67" s="11">
        <v>3</v>
      </c>
      <c r="K67" s="120">
        <f t="shared" si="60"/>
        <v>1.3513513513513513</v>
      </c>
      <c r="L67" s="122">
        <f t="shared" si="61"/>
        <v>3.3707865168539324</v>
      </c>
      <c r="M67" s="11">
        <v>23</v>
      </c>
      <c r="N67" s="120">
        <f t="shared" si="62"/>
        <v>10.36036036036036</v>
      </c>
      <c r="O67" s="122">
        <f t="shared" si="57"/>
        <v>25.842696629213485</v>
      </c>
      <c r="P67" s="11">
        <v>62</v>
      </c>
      <c r="Q67" s="120">
        <f t="shared" si="47"/>
        <v>27.927927927927925</v>
      </c>
      <c r="R67" s="122">
        <f t="shared" si="63"/>
        <v>69.662921348314612</v>
      </c>
      <c r="S67" s="11">
        <v>1</v>
      </c>
      <c r="T67" s="120">
        <f t="shared" si="9"/>
        <v>0.45045045045045046</v>
      </c>
      <c r="U67" s="122">
        <f t="shared" si="23"/>
        <v>1.1235955056179776</v>
      </c>
      <c r="V67" s="11">
        <v>0</v>
      </c>
      <c r="W67" s="120">
        <f t="shared" si="11"/>
        <v>0</v>
      </c>
      <c r="X67" s="122">
        <f t="shared" si="12"/>
        <v>0</v>
      </c>
    </row>
    <row r="68" spans="1:24">
      <c r="A68" s="14" t="str">
        <f>UPPER([1]Feuil1!E95)</f>
        <v>NAPUKA</v>
      </c>
      <c r="B68" s="15"/>
      <c r="C68" s="15">
        <f>SUM(C69:C70)</f>
        <v>285</v>
      </c>
      <c r="D68" s="15">
        <f>SUM(D69:D70)</f>
        <v>158</v>
      </c>
      <c r="E68" s="15">
        <f>SUM(E69:E70)</f>
        <v>127</v>
      </c>
      <c r="F68" s="10">
        <f>E68/C68</f>
        <v>0.4456140350877193</v>
      </c>
      <c r="G68" s="15">
        <f>SUM(G69:G70)</f>
        <v>1</v>
      </c>
      <c r="H68" s="15">
        <f>SUM(H69:H70)</f>
        <v>1</v>
      </c>
      <c r="I68" s="15">
        <f>SUM(I69:I70)</f>
        <v>125</v>
      </c>
      <c r="J68" s="14">
        <f>SUM(J69:J70)</f>
        <v>6</v>
      </c>
      <c r="K68" s="10">
        <f>J68/$C68</f>
        <v>2.1052631578947368E-2</v>
      </c>
      <c r="L68" s="9">
        <f>J68/$I68</f>
        <v>4.8000000000000001E-2</v>
      </c>
      <c r="M68" s="14">
        <f>SUM(M69:M70)</f>
        <v>41</v>
      </c>
      <c r="N68" s="10">
        <f>M68/$C68</f>
        <v>0.14385964912280702</v>
      </c>
      <c r="O68" s="9">
        <f>M68/$I68</f>
        <v>0.32800000000000001</v>
      </c>
      <c r="P68" s="14">
        <f>SUM(P69:P70)</f>
        <v>74</v>
      </c>
      <c r="Q68" s="10">
        <f>P68/$C68</f>
        <v>0.25964912280701752</v>
      </c>
      <c r="R68" s="9">
        <f>P68/$I68</f>
        <v>0.59199999999999997</v>
      </c>
      <c r="S68" s="14">
        <f>SUM(S69:S70)</f>
        <v>4</v>
      </c>
      <c r="T68" s="10">
        <f>S68/$C68</f>
        <v>1.4035087719298246E-2</v>
      </c>
      <c r="U68" s="9">
        <f>S68/$I68</f>
        <v>3.2000000000000001E-2</v>
      </c>
      <c r="V68" s="14">
        <f>SUM(V69:V70)</f>
        <v>0</v>
      </c>
      <c r="W68" s="10">
        <f>V68/$C68</f>
        <v>0</v>
      </c>
      <c r="X68" s="9">
        <f>V68/$I68</f>
        <v>0</v>
      </c>
    </row>
    <row r="69" spans="1:24">
      <c r="A69" s="11" t="str">
        <f>[1]Feuil1!E95</f>
        <v>Napuka</v>
      </c>
      <c r="B69" s="12">
        <f>[1]Feuil1!F95</f>
        <v>1</v>
      </c>
      <c r="C69" s="12">
        <v>222</v>
      </c>
      <c r="D69" s="12">
        <f>C69-E69</f>
        <v>117</v>
      </c>
      <c r="E69" s="12">
        <v>105</v>
      </c>
      <c r="F69" s="120">
        <f>E69/C69*100</f>
        <v>47.297297297297298</v>
      </c>
      <c r="G69" s="12">
        <v>1</v>
      </c>
      <c r="H69" s="73">
        <v>1</v>
      </c>
      <c r="I69" s="73">
        <v>103</v>
      </c>
      <c r="J69" s="11">
        <v>6</v>
      </c>
      <c r="K69" s="12">
        <f>J69/C69*100</f>
        <v>2.7027027027027026</v>
      </c>
      <c r="L69" s="122">
        <f>J69/I69*100</f>
        <v>5.825242718446602</v>
      </c>
      <c r="M69" s="11">
        <v>33</v>
      </c>
      <c r="N69" s="120">
        <f>M69/C69*100</f>
        <v>14.864864864864865</v>
      </c>
      <c r="O69" s="122">
        <f t="shared" si="57"/>
        <v>32.038834951456316</v>
      </c>
      <c r="P69" s="11">
        <v>60</v>
      </c>
      <c r="Q69" s="120">
        <f t="shared" si="47"/>
        <v>27.027027027027028</v>
      </c>
      <c r="R69" s="122">
        <f t="shared" si="63"/>
        <v>58.252427184466015</v>
      </c>
      <c r="S69" s="11">
        <v>4</v>
      </c>
      <c r="T69" s="120">
        <f t="shared" si="9"/>
        <v>1.8018018018018018</v>
      </c>
      <c r="U69" s="122">
        <f t="shared" si="23"/>
        <v>3.8834951456310676</v>
      </c>
      <c r="V69" s="11">
        <v>0</v>
      </c>
      <c r="W69" s="120">
        <f t="shared" si="11"/>
        <v>0</v>
      </c>
      <c r="X69" s="122">
        <f t="shared" si="12"/>
        <v>0</v>
      </c>
    </row>
    <row r="70" spans="1:24">
      <c r="A70" s="11" t="s">
        <v>34</v>
      </c>
      <c r="B70" s="12">
        <f>[1]Feuil1!F96</f>
        <v>2</v>
      </c>
      <c r="C70" s="12">
        <v>63</v>
      </c>
      <c r="D70" s="12">
        <f>C70-E70</f>
        <v>41</v>
      </c>
      <c r="E70" s="12">
        <v>22</v>
      </c>
      <c r="F70" s="120">
        <f>E70/C70*100</f>
        <v>34.920634920634917</v>
      </c>
      <c r="G70" s="12">
        <v>0</v>
      </c>
      <c r="H70" s="73">
        <v>0</v>
      </c>
      <c r="I70" s="73">
        <v>22</v>
      </c>
      <c r="J70" s="11">
        <v>0</v>
      </c>
      <c r="K70" s="12">
        <f>J70/C70*100</f>
        <v>0</v>
      </c>
      <c r="L70" s="122">
        <f>J70/I70*100</f>
        <v>0</v>
      </c>
      <c r="M70" s="11">
        <v>8</v>
      </c>
      <c r="N70" s="120">
        <f>M70/C70*100</f>
        <v>12.698412698412698</v>
      </c>
      <c r="O70" s="122">
        <f t="shared" si="57"/>
        <v>36.363636363636367</v>
      </c>
      <c r="P70" s="11">
        <v>14</v>
      </c>
      <c r="Q70" s="120">
        <f t="shared" si="47"/>
        <v>22.222222222222221</v>
      </c>
      <c r="R70" s="122">
        <f t="shared" si="63"/>
        <v>63.636363636363633</v>
      </c>
      <c r="S70" s="11">
        <v>0</v>
      </c>
      <c r="T70" s="120">
        <f t="shared" si="9"/>
        <v>0</v>
      </c>
      <c r="U70" s="122">
        <f t="shared" si="23"/>
        <v>0</v>
      </c>
      <c r="V70" s="11">
        <v>0</v>
      </c>
      <c r="W70" s="120">
        <f t="shared" si="11"/>
        <v>0</v>
      </c>
      <c r="X70" s="122">
        <f t="shared" si="12"/>
        <v>0</v>
      </c>
    </row>
    <row r="71" spans="1:24">
      <c r="A71" s="14" t="str">
        <f>UPPER([1]Feuil1!E97)</f>
        <v>NUKU-HIVA</v>
      </c>
      <c r="B71" s="15"/>
      <c r="C71" s="15">
        <f>SUM(C72:C76)</f>
        <v>2226</v>
      </c>
      <c r="D71" s="15">
        <f>SUM(D72:D76)</f>
        <v>1107</v>
      </c>
      <c r="E71" s="15">
        <f>SUM(E72:E76)</f>
        <v>1119</v>
      </c>
      <c r="F71" s="10">
        <f>E71/C71</f>
        <v>0.50269541778975746</v>
      </c>
      <c r="G71" s="15">
        <f>SUM(G72:G76)</f>
        <v>3</v>
      </c>
      <c r="H71" s="15">
        <f>SUM(H72:H76)</f>
        <v>5</v>
      </c>
      <c r="I71" s="15">
        <f>SUM(I72:I76)</f>
        <v>1111</v>
      </c>
      <c r="J71" s="14">
        <f>SUM(J72:J76)</f>
        <v>366</v>
      </c>
      <c r="K71" s="10">
        <f>J71/$C71</f>
        <v>0.16442048517520216</v>
      </c>
      <c r="L71" s="9">
        <f>J71/$I71</f>
        <v>0.32943294329432943</v>
      </c>
      <c r="M71" s="14">
        <f>SUM(M72:M76)</f>
        <v>326</v>
      </c>
      <c r="N71" s="10">
        <f>M71/$C71</f>
        <v>0.14645103324348607</v>
      </c>
      <c r="O71" s="9">
        <f>M71/$I71</f>
        <v>0.2934293429342934</v>
      </c>
      <c r="P71" s="14">
        <f>SUM(P72:P76)</f>
        <v>402</v>
      </c>
      <c r="Q71" s="10">
        <f>P71/$C71</f>
        <v>0.18059299191374664</v>
      </c>
      <c r="R71" s="9">
        <f>P71/$I71</f>
        <v>0.36183618361836184</v>
      </c>
      <c r="S71" s="14">
        <f>SUM(S72:S76)</f>
        <v>17</v>
      </c>
      <c r="T71" s="10">
        <f>S71/$C71</f>
        <v>7.6370170709793355E-3</v>
      </c>
      <c r="U71" s="9">
        <f>S71/$I71</f>
        <v>1.5301530153015301E-2</v>
      </c>
      <c r="V71" s="14">
        <f>SUM(V72:V76)</f>
        <v>0</v>
      </c>
      <c r="W71" s="10">
        <f>V71/$C71</f>
        <v>0</v>
      </c>
      <c r="X71" s="9">
        <f>V71/$I71</f>
        <v>0</v>
      </c>
    </row>
    <row r="72" spans="1:24">
      <c r="A72" s="11" t="s">
        <v>35</v>
      </c>
      <c r="B72" s="12">
        <f>[1]Feuil1!F97</f>
        <v>1</v>
      </c>
      <c r="C72" s="12">
        <v>843</v>
      </c>
      <c r="D72" s="12">
        <f t="shared" ref="D72:D76" si="64">C72-E72</f>
        <v>434</v>
      </c>
      <c r="E72" s="12">
        <v>409</v>
      </c>
      <c r="F72" s="120">
        <f>E72/C72*100</f>
        <v>48.517200474495844</v>
      </c>
      <c r="G72" s="12">
        <v>3</v>
      </c>
      <c r="H72" s="73">
        <v>1</v>
      </c>
      <c r="I72" s="73">
        <v>405</v>
      </c>
      <c r="J72" s="11">
        <v>122</v>
      </c>
      <c r="K72" s="120">
        <f>J72/C72*100</f>
        <v>14.472123368920522</v>
      </c>
      <c r="L72" s="122">
        <f>J72/I72*100</f>
        <v>30.123456790123459</v>
      </c>
      <c r="M72" s="11">
        <v>101</v>
      </c>
      <c r="N72" s="120">
        <f>M72/C72*100</f>
        <v>11.981020166073547</v>
      </c>
      <c r="O72" s="122">
        <f t="shared" si="57"/>
        <v>24.938271604938272</v>
      </c>
      <c r="P72" s="11">
        <v>176</v>
      </c>
      <c r="Q72" s="120">
        <f t="shared" si="47"/>
        <v>20.877817319098458</v>
      </c>
      <c r="R72" s="122">
        <f t="shared" si="63"/>
        <v>43.456790123456791</v>
      </c>
      <c r="S72" s="11">
        <v>6</v>
      </c>
      <c r="T72" s="120">
        <f t="shared" si="9"/>
        <v>0.71174377224199281</v>
      </c>
      <c r="U72" s="122">
        <f t="shared" si="23"/>
        <v>1.4814814814814816</v>
      </c>
      <c r="V72" s="11">
        <v>0</v>
      </c>
      <c r="W72" s="120">
        <f t="shared" si="11"/>
        <v>0</v>
      </c>
      <c r="X72" s="122">
        <f t="shared" si="12"/>
        <v>0</v>
      </c>
    </row>
    <row r="73" spans="1:24">
      <c r="A73" s="11" t="s">
        <v>35</v>
      </c>
      <c r="B73" s="12">
        <f>[1]Feuil1!F98</f>
        <v>2</v>
      </c>
      <c r="C73" s="73">
        <v>737</v>
      </c>
      <c r="D73" s="12">
        <f t="shared" si="64"/>
        <v>355</v>
      </c>
      <c r="E73" s="73">
        <v>382</v>
      </c>
      <c r="F73" s="120">
        <f>E73/C73*100</f>
        <v>51.831750339213023</v>
      </c>
      <c r="G73" s="73">
        <v>0</v>
      </c>
      <c r="H73" s="73">
        <v>1</v>
      </c>
      <c r="I73" s="73">
        <v>381</v>
      </c>
      <c r="J73" s="11">
        <v>122</v>
      </c>
      <c r="K73" s="120">
        <f t="shared" ref="K73:K76" si="65">J73/C73*100</f>
        <v>16.55359565807327</v>
      </c>
      <c r="L73" s="122">
        <f t="shared" ref="L73:L76" si="66">J73/I73*100</f>
        <v>32.020997375328086</v>
      </c>
      <c r="M73" s="11">
        <v>125</v>
      </c>
      <c r="N73" s="120">
        <f t="shared" ref="N73:N76" si="67">M73/C73*100</f>
        <v>16.960651289009498</v>
      </c>
      <c r="O73" s="122">
        <f t="shared" si="57"/>
        <v>32.808398950131235</v>
      </c>
      <c r="P73" s="11">
        <v>127</v>
      </c>
      <c r="Q73" s="120">
        <f t="shared" si="47"/>
        <v>17.232021709633649</v>
      </c>
      <c r="R73" s="122">
        <f t="shared" si="63"/>
        <v>33.333333333333329</v>
      </c>
      <c r="S73" s="11">
        <v>7</v>
      </c>
      <c r="T73" s="120">
        <f t="shared" si="9"/>
        <v>0.94979647218453189</v>
      </c>
      <c r="U73" s="122">
        <f t="shared" si="23"/>
        <v>1.837270341207349</v>
      </c>
      <c r="V73" s="11">
        <v>0</v>
      </c>
      <c r="W73" s="120">
        <f t="shared" si="11"/>
        <v>0</v>
      </c>
      <c r="X73" s="122">
        <f t="shared" si="12"/>
        <v>0</v>
      </c>
    </row>
    <row r="74" spans="1:24">
      <c r="A74" s="11" t="s">
        <v>36</v>
      </c>
      <c r="B74" s="12">
        <f>[1]Feuil1!F99</f>
        <v>3</v>
      </c>
      <c r="C74" s="73">
        <v>345</v>
      </c>
      <c r="D74" s="12">
        <f t="shared" si="64"/>
        <v>162</v>
      </c>
      <c r="E74" s="73">
        <v>183</v>
      </c>
      <c r="F74" s="120">
        <f>E74/C74*100</f>
        <v>53.04347826086957</v>
      </c>
      <c r="G74" s="73">
        <v>0</v>
      </c>
      <c r="H74" s="73">
        <v>2</v>
      </c>
      <c r="I74" s="73">
        <v>181</v>
      </c>
      <c r="J74" s="11">
        <v>67</v>
      </c>
      <c r="K74" s="120">
        <f t="shared" si="65"/>
        <v>19.420289855072465</v>
      </c>
      <c r="L74" s="122">
        <f t="shared" si="66"/>
        <v>37.016574585635361</v>
      </c>
      <c r="M74" s="11">
        <v>49</v>
      </c>
      <c r="N74" s="120">
        <f t="shared" si="67"/>
        <v>14.202898550724639</v>
      </c>
      <c r="O74" s="122">
        <f t="shared" si="57"/>
        <v>27.071823204419886</v>
      </c>
      <c r="P74" s="11">
        <v>61</v>
      </c>
      <c r="Q74" s="120">
        <f t="shared" si="47"/>
        <v>17.681159420289855</v>
      </c>
      <c r="R74" s="122">
        <f t="shared" si="63"/>
        <v>33.701657458563538</v>
      </c>
      <c r="S74" s="11">
        <v>4</v>
      </c>
      <c r="T74" s="120">
        <f t="shared" si="9"/>
        <v>1.1594202898550725</v>
      </c>
      <c r="U74" s="122">
        <f t="shared" si="23"/>
        <v>2.2099447513812152</v>
      </c>
      <c r="V74" s="11">
        <v>0</v>
      </c>
      <c r="W74" s="120">
        <f t="shared" si="11"/>
        <v>0</v>
      </c>
      <c r="X74" s="122">
        <f t="shared" si="12"/>
        <v>0</v>
      </c>
    </row>
    <row r="75" spans="1:24">
      <c r="A75" s="11" t="s">
        <v>38</v>
      </c>
      <c r="B75" s="12">
        <f>[1]Feuil1!F100</f>
        <v>4</v>
      </c>
      <c r="C75" s="73">
        <v>174</v>
      </c>
      <c r="D75" s="12">
        <f t="shared" si="64"/>
        <v>87</v>
      </c>
      <c r="E75" s="73">
        <v>87</v>
      </c>
      <c r="F75" s="120">
        <f>E75/C75*100</f>
        <v>50</v>
      </c>
      <c r="G75" s="73">
        <v>0</v>
      </c>
      <c r="H75" s="73">
        <v>1</v>
      </c>
      <c r="I75" s="73">
        <v>86</v>
      </c>
      <c r="J75" s="11">
        <v>30</v>
      </c>
      <c r="K75" s="120">
        <f t="shared" si="65"/>
        <v>17.241379310344829</v>
      </c>
      <c r="L75" s="122">
        <f t="shared" si="66"/>
        <v>34.883720930232556</v>
      </c>
      <c r="M75" s="11">
        <v>31</v>
      </c>
      <c r="N75" s="120">
        <f t="shared" si="67"/>
        <v>17.816091954022991</v>
      </c>
      <c r="O75" s="122">
        <f t="shared" si="57"/>
        <v>36.046511627906973</v>
      </c>
      <c r="P75" s="11">
        <v>25</v>
      </c>
      <c r="Q75" s="120">
        <f t="shared" si="47"/>
        <v>14.367816091954023</v>
      </c>
      <c r="R75" s="122">
        <f t="shared" si="63"/>
        <v>29.069767441860467</v>
      </c>
      <c r="S75" s="11">
        <v>0</v>
      </c>
      <c r="T75" s="120">
        <f t="shared" si="9"/>
        <v>0</v>
      </c>
      <c r="U75" s="122">
        <v>0</v>
      </c>
      <c r="V75" s="11">
        <v>0</v>
      </c>
      <c r="W75" s="120">
        <f t="shared" ref="W75:W76" si="68">V75/C75*100</f>
        <v>0</v>
      </c>
      <c r="X75" s="122">
        <f t="shared" ref="X75:X76" si="69">V75/I75*100</f>
        <v>0</v>
      </c>
    </row>
    <row r="76" spans="1:24">
      <c r="A76" s="11" t="s">
        <v>84</v>
      </c>
      <c r="B76" s="12">
        <f>[1]Feuil1!F101</f>
        <v>5</v>
      </c>
      <c r="C76" s="73">
        <v>127</v>
      </c>
      <c r="D76" s="12">
        <f t="shared" si="64"/>
        <v>69</v>
      </c>
      <c r="E76" s="73">
        <v>58</v>
      </c>
      <c r="F76" s="120">
        <f>E76/C76*100</f>
        <v>45.669291338582681</v>
      </c>
      <c r="G76" s="73">
        <v>0</v>
      </c>
      <c r="H76" s="73">
        <v>0</v>
      </c>
      <c r="I76" s="73">
        <v>58</v>
      </c>
      <c r="J76" s="11">
        <v>25</v>
      </c>
      <c r="K76" s="120">
        <f t="shared" si="65"/>
        <v>19.685039370078741</v>
      </c>
      <c r="L76" s="122">
        <f t="shared" si="66"/>
        <v>43.103448275862064</v>
      </c>
      <c r="M76" s="11">
        <v>20</v>
      </c>
      <c r="N76" s="120">
        <f t="shared" si="67"/>
        <v>15.748031496062993</v>
      </c>
      <c r="O76" s="122">
        <f t="shared" si="57"/>
        <v>34.482758620689658</v>
      </c>
      <c r="P76" s="11">
        <v>13</v>
      </c>
      <c r="Q76" s="120">
        <f t="shared" si="47"/>
        <v>10.236220472440944</v>
      </c>
      <c r="R76" s="122">
        <f t="shared" si="63"/>
        <v>22.413793103448278</v>
      </c>
      <c r="S76" s="11">
        <v>0</v>
      </c>
      <c r="T76" s="120">
        <f t="shared" si="9"/>
        <v>0</v>
      </c>
      <c r="U76" s="122">
        <f t="shared" si="23"/>
        <v>0</v>
      </c>
      <c r="V76" s="11">
        <v>0</v>
      </c>
      <c r="W76" s="120">
        <f t="shared" si="68"/>
        <v>0</v>
      </c>
      <c r="X76" s="122">
        <f t="shared" si="69"/>
        <v>0</v>
      </c>
    </row>
    <row r="77" spans="1:24">
      <c r="A77" s="14" t="str">
        <f>UPPER([1]Feuil1!E102)</f>
        <v>NUKUTAVAKE</v>
      </c>
      <c r="B77" s="15"/>
      <c r="C77" s="15">
        <f>SUM(C78:C80)</f>
        <v>285</v>
      </c>
      <c r="D77" s="15">
        <f t="shared" ref="D77:E77" si="70">SUM(D78:D80)</f>
        <v>137</v>
      </c>
      <c r="E77" s="15">
        <f t="shared" si="70"/>
        <v>148</v>
      </c>
      <c r="F77" s="10">
        <f>E77/C77</f>
        <v>0.51929824561403504</v>
      </c>
      <c r="G77" s="15">
        <f t="shared" ref="G77:J77" si="71">SUM(G78:G80)</f>
        <v>0</v>
      </c>
      <c r="H77" s="15">
        <f t="shared" si="71"/>
        <v>1</v>
      </c>
      <c r="I77" s="15">
        <f t="shared" si="71"/>
        <v>147</v>
      </c>
      <c r="J77" s="14">
        <f t="shared" si="71"/>
        <v>25</v>
      </c>
      <c r="K77" s="10">
        <f>J77/$C77</f>
        <v>8.771929824561403E-2</v>
      </c>
      <c r="L77" s="9">
        <f>J77/$I77</f>
        <v>0.17006802721088435</v>
      </c>
      <c r="M77" s="14">
        <f t="shared" ref="M77" si="72">SUM(M78:M80)</f>
        <v>20</v>
      </c>
      <c r="N77" s="10">
        <f>M77/$C77</f>
        <v>7.0175438596491224E-2</v>
      </c>
      <c r="O77" s="9">
        <f>M77/$I77</f>
        <v>0.1360544217687075</v>
      </c>
      <c r="P77" s="14">
        <f t="shared" ref="P77" si="73">SUM(P78:P80)</f>
        <v>99</v>
      </c>
      <c r="Q77" s="10">
        <f>P77/$C77</f>
        <v>0.3473684210526316</v>
      </c>
      <c r="R77" s="9">
        <f>P77/$I77</f>
        <v>0.67346938775510201</v>
      </c>
      <c r="S77" s="14">
        <f t="shared" ref="S77" si="74">SUM(S78:S80)</f>
        <v>3</v>
      </c>
      <c r="T77" s="10">
        <f>S77/$C77</f>
        <v>1.0526315789473684E-2</v>
      </c>
      <c r="U77" s="9">
        <f>S77/$I77</f>
        <v>2.0408163265306121E-2</v>
      </c>
      <c r="V77" s="14">
        <f t="shared" ref="V77" si="75">SUM(V78:V80)</f>
        <v>0</v>
      </c>
      <c r="W77" s="10">
        <f>V77/$C77</f>
        <v>0</v>
      </c>
      <c r="X77" s="9">
        <f>V77/$I77</f>
        <v>0</v>
      </c>
    </row>
    <row r="78" spans="1:24">
      <c r="A78" s="11" t="str">
        <f>[1]Feuil1!E102</f>
        <v>Nukutavake</v>
      </c>
      <c r="B78" s="12">
        <f>[1]Feuil1!F102</f>
        <v>1</v>
      </c>
      <c r="C78" s="12">
        <v>148</v>
      </c>
      <c r="D78" s="12">
        <f>C78-E78</f>
        <v>69</v>
      </c>
      <c r="E78" s="12">
        <v>79</v>
      </c>
      <c r="F78" s="120">
        <f>E78/C78*100</f>
        <v>53.378378378378379</v>
      </c>
      <c r="G78" s="12">
        <v>0</v>
      </c>
      <c r="H78" s="73">
        <v>1</v>
      </c>
      <c r="I78" s="73">
        <v>78</v>
      </c>
      <c r="J78" s="11">
        <v>1</v>
      </c>
      <c r="K78" s="120">
        <f>J78/C78*100</f>
        <v>0.67567567567567566</v>
      </c>
      <c r="L78" s="122">
        <f>J78/I78*100</f>
        <v>1.2820512820512819</v>
      </c>
      <c r="M78" s="11">
        <v>14</v>
      </c>
      <c r="N78" s="120">
        <f>M78/C78*100</f>
        <v>9.4594594594594597</v>
      </c>
      <c r="O78" s="122">
        <f t="shared" si="57"/>
        <v>17.948717948717949</v>
      </c>
      <c r="P78" s="11">
        <v>62</v>
      </c>
      <c r="Q78" s="120">
        <f t="shared" si="47"/>
        <v>41.891891891891895</v>
      </c>
      <c r="R78" s="122">
        <f t="shared" si="63"/>
        <v>79.487179487179489</v>
      </c>
      <c r="S78" s="11">
        <v>1</v>
      </c>
      <c r="T78" s="120">
        <f t="shared" si="9"/>
        <v>0.67567567567567566</v>
      </c>
      <c r="U78" s="122">
        <f t="shared" si="23"/>
        <v>1.2820512820512819</v>
      </c>
      <c r="V78" s="11">
        <v>0</v>
      </c>
      <c r="W78" s="120">
        <f t="shared" ref="W78:W141" si="76">V78/C78*100</f>
        <v>0</v>
      </c>
      <c r="X78" s="122">
        <f t="shared" ref="X78:X141" si="77">V78/I78*100</f>
        <v>0</v>
      </c>
    </row>
    <row r="79" spans="1:24">
      <c r="A79" s="11" t="s">
        <v>85</v>
      </c>
      <c r="B79" s="12">
        <f>[1]Feuil1!F103</f>
        <v>2</v>
      </c>
      <c r="C79" s="12">
        <v>95</v>
      </c>
      <c r="D79" s="12">
        <f>C79-E79</f>
        <v>46</v>
      </c>
      <c r="E79" s="12">
        <v>49</v>
      </c>
      <c r="F79" s="120">
        <f>E79/C79*100</f>
        <v>51.578947368421055</v>
      </c>
      <c r="G79" s="12">
        <v>0</v>
      </c>
      <c r="H79" s="73">
        <v>0</v>
      </c>
      <c r="I79" s="73">
        <v>49</v>
      </c>
      <c r="J79" s="11">
        <v>23</v>
      </c>
      <c r="K79" s="120">
        <f t="shared" ref="K79:K80" si="78">J79/C79*100</f>
        <v>24.210526315789473</v>
      </c>
      <c r="L79" s="122">
        <f>J79/I79*100</f>
        <v>46.938775510204081</v>
      </c>
      <c r="M79" s="11">
        <v>4</v>
      </c>
      <c r="N79" s="120">
        <f t="shared" ref="N79:N80" si="79">M79/C79*100</f>
        <v>4.2105263157894735</v>
      </c>
      <c r="O79" s="122">
        <f t="shared" si="57"/>
        <v>8.1632653061224492</v>
      </c>
      <c r="P79" s="11">
        <v>20</v>
      </c>
      <c r="Q79" s="120">
        <f t="shared" si="47"/>
        <v>21.052631578947366</v>
      </c>
      <c r="R79" s="122">
        <f t="shared" si="63"/>
        <v>40.816326530612244</v>
      </c>
      <c r="S79" s="11">
        <v>2</v>
      </c>
      <c r="T79" s="120">
        <f t="shared" si="9"/>
        <v>2.1052631578947367</v>
      </c>
      <c r="U79" s="122">
        <f t="shared" si="23"/>
        <v>4.0816326530612246</v>
      </c>
      <c r="V79" s="11">
        <v>0</v>
      </c>
      <c r="W79" s="120">
        <f t="shared" si="76"/>
        <v>0</v>
      </c>
      <c r="X79" s="122">
        <f t="shared" si="77"/>
        <v>0</v>
      </c>
    </row>
    <row r="80" spans="1:24">
      <c r="A80" s="11" t="s">
        <v>86</v>
      </c>
      <c r="B80" s="12">
        <f>[1]Feuil1!F104</f>
        <v>3</v>
      </c>
      <c r="C80" s="12">
        <v>42</v>
      </c>
      <c r="D80" s="12">
        <f>C80-E80</f>
        <v>22</v>
      </c>
      <c r="E80" s="12">
        <v>20</v>
      </c>
      <c r="F80" s="120">
        <f>E80/C80*100</f>
        <v>47.619047619047613</v>
      </c>
      <c r="G80" s="12">
        <v>0</v>
      </c>
      <c r="H80" s="73">
        <v>0</v>
      </c>
      <c r="I80" s="73">
        <v>20</v>
      </c>
      <c r="J80" s="11">
        <v>1</v>
      </c>
      <c r="K80" s="120">
        <f t="shared" si="78"/>
        <v>2.3809523809523809</v>
      </c>
      <c r="L80" s="122">
        <f>J80/I80*100</f>
        <v>5</v>
      </c>
      <c r="M80" s="11">
        <v>2</v>
      </c>
      <c r="N80" s="120">
        <f t="shared" si="79"/>
        <v>4.7619047619047619</v>
      </c>
      <c r="O80" s="122">
        <f t="shared" si="57"/>
        <v>10</v>
      </c>
      <c r="P80" s="11">
        <v>17</v>
      </c>
      <c r="Q80" s="120">
        <f t="shared" si="47"/>
        <v>40.476190476190474</v>
      </c>
      <c r="R80" s="122">
        <f t="shared" si="63"/>
        <v>85</v>
      </c>
      <c r="S80" s="11">
        <v>0</v>
      </c>
      <c r="T80" s="120">
        <f t="shared" si="9"/>
        <v>0</v>
      </c>
      <c r="U80" s="122">
        <f t="shared" si="23"/>
        <v>0</v>
      </c>
      <c r="V80" s="11">
        <v>0</v>
      </c>
      <c r="W80" s="120">
        <f t="shared" si="76"/>
        <v>0</v>
      </c>
      <c r="X80" s="122">
        <f t="shared" si="77"/>
        <v>0</v>
      </c>
    </row>
    <row r="81" spans="1:24">
      <c r="A81" s="14" t="str">
        <f>UPPER([1]Feuil1!E120)</f>
        <v>PAPEETE</v>
      </c>
      <c r="B81" s="15"/>
      <c r="C81" s="15">
        <f>SUM(C82:C96)</f>
        <v>18521</v>
      </c>
      <c r="D81" s="15">
        <f>SUM(D82:D96)</f>
        <v>13285</v>
      </c>
      <c r="E81" s="15">
        <f>SUM(E82:E96)</f>
        <v>5236</v>
      </c>
      <c r="F81" s="10">
        <f>E81/C81</f>
        <v>0.28270611738027107</v>
      </c>
      <c r="G81" s="15">
        <f>SUM(G82:G96)</f>
        <v>12</v>
      </c>
      <c r="H81" s="15">
        <f>SUM(H82:H96)</f>
        <v>25</v>
      </c>
      <c r="I81" s="15">
        <f>SUM(I82:I96)</f>
        <v>5199</v>
      </c>
      <c r="J81" s="14">
        <f>SUM(J82:J96)</f>
        <v>507</v>
      </c>
      <c r="K81" s="10">
        <f>J81/$C81</f>
        <v>2.7374331839533503E-2</v>
      </c>
      <c r="L81" s="9">
        <f>J81/$I81</f>
        <v>9.7518753606462782E-2</v>
      </c>
      <c r="M81" s="14">
        <f>SUM(M82:M96)</f>
        <v>2381</v>
      </c>
      <c r="N81" s="10">
        <f>M81/$C81</f>
        <v>0.12855677339236543</v>
      </c>
      <c r="O81" s="9">
        <f>M81/$I81</f>
        <v>0.45797268705520294</v>
      </c>
      <c r="P81" s="14">
        <f>SUM(P82:P96)</f>
        <v>2201</v>
      </c>
      <c r="Q81" s="10">
        <f>P81/$C81</f>
        <v>0.11883807569785648</v>
      </c>
      <c r="R81" s="9">
        <f>P81/$I81</f>
        <v>0.42335064435468361</v>
      </c>
      <c r="S81" s="14">
        <f>SUM(S82:S96)</f>
        <v>77</v>
      </c>
      <c r="T81" s="10">
        <f>S81/$C81</f>
        <v>4.157442902651045E-3</v>
      </c>
      <c r="U81" s="9">
        <f>S81/$I81</f>
        <v>1.4810540488555492E-2</v>
      </c>
      <c r="V81" s="14">
        <f>SUM(V82:V96)</f>
        <v>34</v>
      </c>
      <c r="W81" s="10">
        <f>V81/$C81</f>
        <v>1.835754008962799E-3</v>
      </c>
      <c r="X81" s="9">
        <f>V81/$I81</f>
        <v>6.5397191767647628E-3</v>
      </c>
    </row>
    <row r="82" spans="1:24">
      <c r="A82" s="11" t="str">
        <f>[1]Feuil1!E120</f>
        <v>Papeete</v>
      </c>
      <c r="B82" s="12">
        <f>[1]Feuil1!F120</f>
        <v>1</v>
      </c>
      <c r="C82" s="73">
        <v>1286</v>
      </c>
      <c r="D82" s="12">
        <f>C82-E82</f>
        <v>993</v>
      </c>
      <c r="E82" s="73">
        <v>293</v>
      </c>
      <c r="F82" s="120">
        <f t="shared" ref="F82:F96" si="80">E82/C82*100</f>
        <v>22.783825816485226</v>
      </c>
      <c r="G82" s="73">
        <v>0</v>
      </c>
      <c r="H82" s="73">
        <v>0</v>
      </c>
      <c r="I82" s="73">
        <v>293</v>
      </c>
      <c r="J82" s="11">
        <v>48</v>
      </c>
      <c r="K82" s="120">
        <f>J82/C82*100</f>
        <v>3.7325038880248838</v>
      </c>
      <c r="L82" s="122">
        <f>J82/I82*100</f>
        <v>16.382252559726961</v>
      </c>
      <c r="M82" s="11">
        <v>86</v>
      </c>
      <c r="N82" s="120">
        <f>M82/C82*100</f>
        <v>6.6874027993779155</v>
      </c>
      <c r="O82" s="122">
        <f t="shared" si="57"/>
        <v>29.351535836177472</v>
      </c>
      <c r="P82" s="11">
        <v>156</v>
      </c>
      <c r="Q82" s="120">
        <f t="shared" si="47"/>
        <v>12.130637636080872</v>
      </c>
      <c r="R82" s="122">
        <f t="shared" si="63"/>
        <v>53.242320819112635</v>
      </c>
      <c r="S82" s="11">
        <v>3</v>
      </c>
      <c r="T82" s="120">
        <f t="shared" si="9"/>
        <v>0.23328149300155523</v>
      </c>
      <c r="U82" s="122">
        <f t="shared" si="23"/>
        <v>1.0238907849829351</v>
      </c>
      <c r="V82" s="11">
        <v>0</v>
      </c>
      <c r="W82" s="120">
        <f t="shared" si="76"/>
        <v>0</v>
      </c>
      <c r="X82" s="122">
        <f t="shared" si="77"/>
        <v>0</v>
      </c>
    </row>
    <row r="83" spans="1:24">
      <c r="A83" s="11" t="str">
        <f>[1]Feuil1!E121</f>
        <v>Papeete</v>
      </c>
      <c r="B83" s="12">
        <f>[1]Feuil1!F121</f>
        <v>2</v>
      </c>
      <c r="C83" s="73">
        <v>1243</v>
      </c>
      <c r="D83" s="12">
        <f t="shared" ref="D83:D107" si="81">C83-E83</f>
        <v>934</v>
      </c>
      <c r="E83" s="73">
        <v>309</v>
      </c>
      <c r="F83" s="120">
        <f t="shared" si="80"/>
        <v>24.8592115848753</v>
      </c>
      <c r="G83" s="73">
        <v>0</v>
      </c>
      <c r="H83" s="73">
        <v>1</v>
      </c>
      <c r="I83" s="73">
        <v>308</v>
      </c>
      <c r="J83" s="11">
        <v>29</v>
      </c>
      <c r="K83" s="120">
        <f t="shared" ref="K83:K96" si="82">J83/C83*100</f>
        <v>2.3330651649235721</v>
      </c>
      <c r="L83" s="122">
        <f t="shared" ref="L83:L141" si="83">J83/I83*100</f>
        <v>9.4155844155844157</v>
      </c>
      <c r="M83" s="11">
        <v>145</v>
      </c>
      <c r="N83" s="120">
        <f t="shared" ref="N83:N141" si="84">M83/C83*100</f>
        <v>11.665325824617859</v>
      </c>
      <c r="O83" s="122">
        <f t="shared" si="57"/>
        <v>47.077922077922082</v>
      </c>
      <c r="P83" s="11">
        <v>126</v>
      </c>
      <c r="Q83" s="120">
        <f t="shared" si="47"/>
        <v>10.136765888978278</v>
      </c>
      <c r="R83" s="122">
        <f t="shared" si="63"/>
        <v>40.909090909090914</v>
      </c>
      <c r="S83" s="11">
        <v>4</v>
      </c>
      <c r="T83" s="120">
        <f t="shared" si="9"/>
        <v>0.32180209171359614</v>
      </c>
      <c r="U83" s="122">
        <f t="shared" si="23"/>
        <v>1.2987012987012987</v>
      </c>
      <c r="V83" s="11">
        <v>4</v>
      </c>
      <c r="W83" s="120">
        <f t="shared" si="76"/>
        <v>0.32180209171359614</v>
      </c>
      <c r="X83" s="122">
        <f t="shared" si="77"/>
        <v>1.2987012987012987</v>
      </c>
    </row>
    <row r="84" spans="1:24">
      <c r="A84" s="11" t="str">
        <f>[1]Feuil1!E122</f>
        <v>Papeete</v>
      </c>
      <c r="B84" s="12">
        <f>[1]Feuil1!F122</f>
        <v>3</v>
      </c>
      <c r="C84" s="73">
        <v>996</v>
      </c>
      <c r="D84" s="12">
        <f t="shared" si="81"/>
        <v>721</v>
      </c>
      <c r="E84" s="73">
        <v>275</v>
      </c>
      <c r="F84" s="120">
        <f t="shared" si="80"/>
        <v>27.610441767068274</v>
      </c>
      <c r="G84" s="73">
        <v>1</v>
      </c>
      <c r="H84" s="73">
        <v>0</v>
      </c>
      <c r="I84" s="73">
        <v>274</v>
      </c>
      <c r="J84" s="11">
        <v>27</v>
      </c>
      <c r="K84" s="120">
        <f t="shared" si="82"/>
        <v>2.7108433734939759</v>
      </c>
      <c r="L84" s="122">
        <f t="shared" si="83"/>
        <v>9.8540145985401466</v>
      </c>
      <c r="M84" s="11">
        <v>131</v>
      </c>
      <c r="N84" s="120">
        <f t="shared" si="84"/>
        <v>13.152610441767068</v>
      </c>
      <c r="O84" s="122">
        <f t="shared" si="57"/>
        <v>47.810218978102192</v>
      </c>
      <c r="P84" s="11">
        <v>113</v>
      </c>
      <c r="Q84" s="120">
        <f t="shared" si="47"/>
        <v>11.345381526104417</v>
      </c>
      <c r="R84" s="122">
        <f t="shared" si="63"/>
        <v>41.240875912408761</v>
      </c>
      <c r="S84" s="11">
        <v>1</v>
      </c>
      <c r="T84" s="120">
        <f t="shared" si="9"/>
        <v>0.1004016064257028</v>
      </c>
      <c r="U84" s="122">
        <f t="shared" ref="U84:U131" si="85">S84/I84*100</f>
        <v>0.36496350364963503</v>
      </c>
      <c r="V84" s="11">
        <v>2</v>
      </c>
      <c r="W84" s="120">
        <f t="shared" si="76"/>
        <v>0.20080321285140559</v>
      </c>
      <c r="X84" s="122">
        <f t="shared" si="77"/>
        <v>0.72992700729927007</v>
      </c>
    </row>
    <row r="85" spans="1:24">
      <c r="A85" s="11" t="str">
        <f>[1]Feuil1!E123</f>
        <v>Papeete</v>
      </c>
      <c r="B85" s="12">
        <f>[1]Feuil1!F123</f>
        <v>4</v>
      </c>
      <c r="C85" s="73">
        <v>1483</v>
      </c>
      <c r="D85" s="12">
        <f t="shared" si="81"/>
        <v>1066</v>
      </c>
      <c r="E85" s="73">
        <v>417</v>
      </c>
      <c r="F85" s="120">
        <f t="shared" si="80"/>
        <v>28.118678354686445</v>
      </c>
      <c r="G85" s="73">
        <v>0</v>
      </c>
      <c r="H85" s="73">
        <v>1</v>
      </c>
      <c r="I85" s="73">
        <v>416</v>
      </c>
      <c r="J85" s="11">
        <v>33</v>
      </c>
      <c r="K85" s="120">
        <f t="shared" si="82"/>
        <v>2.2252191503708696</v>
      </c>
      <c r="L85" s="122">
        <f t="shared" si="83"/>
        <v>7.9326923076923075</v>
      </c>
      <c r="M85" s="11">
        <v>220</v>
      </c>
      <c r="N85" s="120">
        <f t="shared" si="84"/>
        <v>14.834794335805798</v>
      </c>
      <c r="O85" s="122">
        <f t="shared" si="57"/>
        <v>52.884615384615387</v>
      </c>
      <c r="P85" s="11">
        <v>152</v>
      </c>
      <c r="Q85" s="120">
        <f t="shared" si="47"/>
        <v>10.249494268374916</v>
      </c>
      <c r="R85" s="122">
        <f t="shared" si="63"/>
        <v>36.538461538461533</v>
      </c>
      <c r="S85" s="11">
        <v>10</v>
      </c>
      <c r="T85" s="120">
        <f t="shared" ref="T85:T141" si="86">S85/C85*100</f>
        <v>0.67430883344571813</v>
      </c>
      <c r="U85" s="122">
        <f t="shared" si="85"/>
        <v>2.4038461538461542</v>
      </c>
      <c r="V85" s="11">
        <v>1</v>
      </c>
      <c r="W85" s="120">
        <f t="shared" si="76"/>
        <v>6.7430883344571813E-2</v>
      </c>
      <c r="X85" s="122">
        <f t="shared" si="77"/>
        <v>0.24038461538461539</v>
      </c>
    </row>
    <row r="86" spans="1:24">
      <c r="A86" s="11" t="str">
        <f>[1]Feuil1!E124</f>
        <v>Papeete</v>
      </c>
      <c r="B86" s="12">
        <f>[1]Feuil1!F124</f>
        <v>5</v>
      </c>
      <c r="C86" s="73">
        <v>1126</v>
      </c>
      <c r="D86" s="12">
        <f t="shared" si="81"/>
        <v>802</v>
      </c>
      <c r="E86" s="73">
        <v>324</v>
      </c>
      <c r="F86" s="120">
        <f t="shared" si="80"/>
        <v>28.774422735346363</v>
      </c>
      <c r="G86" s="73">
        <v>2</v>
      </c>
      <c r="H86" s="73">
        <v>3</v>
      </c>
      <c r="I86" s="73">
        <v>319</v>
      </c>
      <c r="J86" s="11">
        <v>31</v>
      </c>
      <c r="K86" s="120">
        <f t="shared" si="82"/>
        <v>2.7531083481349912</v>
      </c>
      <c r="L86" s="122">
        <f t="shared" si="83"/>
        <v>9.7178683385579934</v>
      </c>
      <c r="M86" s="11">
        <v>161</v>
      </c>
      <c r="N86" s="120">
        <f t="shared" si="84"/>
        <v>14.298401420959147</v>
      </c>
      <c r="O86" s="122">
        <f t="shared" si="57"/>
        <v>50.470219435736674</v>
      </c>
      <c r="P86" s="11">
        <v>118</v>
      </c>
      <c r="Q86" s="120">
        <f t="shared" si="47"/>
        <v>10.479573712255773</v>
      </c>
      <c r="R86" s="122">
        <f t="shared" si="63"/>
        <v>36.990595611285265</v>
      </c>
      <c r="S86" s="11">
        <v>4</v>
      </c>
      <c r="T86" s="120">
        <f t="shared" si="86"/>
        <v>0.35523978685612789</v>
      </c>
      <c r="U86" s="122">
        <f t="shared" si="85"/>
        <v>1.2539184952978055</v>
      </c>
      <c r="V86" s="11">
        <v>5</v>
      </c>
      <c r="W86" s="120">
        <f t="shared" si="76"/>
        <v>0.44404973357015981</v>
      </c>
      <c r="X86" s="122">
        <f t="shared" si="77"/>
        <v>1.5673981191222568</v>
      </c>
    </row>
    <row r="87" spans="1:24">
      <c r="A87" s="11" t="str">
        <f>[1]Feuil1!E125</f>
        <v>Papeete</v>
      </c>
      <c r="B87" s="12">
        <f>[1]Feuil1!F125</f>
        <v>6</v>
      </c>
      <c r="C87" s="73">
        <v>1256</v>
      </c>
      <c r="D87" s="12">
        <f t="shared" si="81"/>
        <v>801</v>
      </c>
      <c r="E87" s="73">
        <v>455</v>
      </c>
      <c r="F87" s="120">
        <f t="shared" si="80"/>
        <v>36.226114649681527</v>
      </c>
      <c r="G87" s="73">
        <v>0</v>
      </c>
      <c r="H87" s="73">
        <v>1</v>
      </c>
      <c r="I87" s="73">
        <v>454</v>
      </c>
      <c r="J87" s="11">
        <v>42</v>
      </c>
      <c r="K87" s="120">
        <f t="shared" si="82"/>
        <v>3.3439490445859872</v>
      </c>
      <c r="L87" s="122">
        <f t="shared" si="83"/>
        <v>9.251101321585903</v>
      </c>
      <c r="M87" s="11">
        <v>198</v>
      </c>
      <c r="N87" s="120">
        <f t="shared" si="84"/>
        <v>15.764331210191083</v>
      </c>
      <c r="O87" s="122">
        <f t="shared" si="57"/>
        <v>43.612334801762117</v>
      </c>
      <c r="P87" s="11">
        <v>207</v>
      </c>
      <c r="Q87" s="120">
        <f t="shared" si="47"/>
        <v>16.480891719745223</v>
      </c>
      <c r="R87" s="122">
        <f t="shared" si="63"/>
        <v>45.594713656387661</v>
      </c>
      <c r="S87" s="11">
        <v>6</v>
      </c>
      <c r="T87" s="120">
        <f t="shared" si="86"/>
        <v>0.47770700636942676</v>
      </c>
      <c r="U87" s="122">
        <f t="shared" si="85"/>
        <v>1.3215859030837005</v>
      </c>
      <c r="V87" s="11">
        <v>1</v>
      </c>
      <c r="W87" s="120">
        <f t="shared" si="76"/>
        <v>7.9617834394904469E-2</v>
      </c>
      <c r="X87" s="122">
        <f t="shared" si="77"/>
        <v>0.22026431718061676</v>
      </c>
    </row>
    <row r="88" spans="1:24">
      <c r="A88" s="11" t="str">
        <f>[1]Feuil1!E126</f>
        <v>Papeete</v>
      </c>
      <c r="B88" s="12">
        <f>[1]Feuil1!F126</f>
        <v>7</v>
      </c>
      <c r="C88" s="73">
        <v>1226</v>
      </c>
      <c r="D88" s="12">
        <f t="shared" si="81"/>
        <v>735</v>
      </c>
      <c r="E88" s="73">
        <v>491</v>
      </c>
      <c r="F88" s="120">
        <f t="shared" si="80"/>
        <v>40.0489396411093</v>
      </c>
      <c r="G88" s="73">
        <v>5</v>
      </c>
      <c r="H88" s="73">
        <v>6</v>
      </c>
      <c r="I88" s="73">
        <v>480</v>
      </c>
      <c r="J88" s="11">
        <v>10</v>
      </c>
      <c r="K88" s="120">
        <f t="shared" si="82"/>
        <v>0.81566068515497547</v>
      </c>
      <c r="L88" s="122">
        <f t="shared" si="83"/>
        <v>2.083333333333333</v>
      </c>
      <c r="M88" s="11">
        <v>241</v>
      </c>
      <c r="N88" s="120">
        <f t="shared" si="84"/>
        <v>19.657422512234909</v>
      </c>
      <c r="O88" s="122">
        <f t="shared" si="57"/>
        <v>50.208333333333336</v>
      </c>
      <c r="P88" s="11">
        <v>221</v>
      </c>
      <c r="Q88" s="120">
        <f t="shared" si="47"/>
        <v>18.026101141924961</v>
      </c>
      <c r="R88" s="122">
        <f t="shared" si="63"/>
        <v>46.041666666666664</v>
      </c>
      <c r="S88" s="11">
        <v>1</v>
      </c>
      <c r="T88" s="120">
        <f t="shared" si="86"/>
        <v>8.1566068515497553E-2</v>
      </c>
      <c r="U88" s="122">
        <f t="shared" si="85"/>
        <v>0.20833333333333334</v>
      </c>
      <c r="V88" s="11">
        <v>7</v>
      </c>
      <c r="W88" s="120">
        <f t="shared" si="76"/>
        <v>0.5709624796084829</v>
      </c>
      <c r="X88" s="122">
        <f t="shared" si="77"/>
        <v>1.4583333333333333</v>
      </c>
    </row>
    <row r="89" spans="1:24">
      <c r="A89" s="11" t="str">
        <f>[1]Feuil1!E127</f>
        <v>Papeete</v>
      </c>
      <c r="B89" s="12">
        <f>[1]Feuil1!F127</f>
        <v>8</v>
      </c>
      <c r="C89" s="73">
        <v>1080</v>
      </c>
      <c r="D89" s="12">
        <f t="shared" si="81"/>
        <v>775</v>
      </c>
      <c r="E89" s="73">
        <v>305</v>
      </c>
      <c r="F89" s="120">
        <f t="shared" si="80"/>
        <v>28.240740740740737</v>
      </c>
      <c r="G89" s="73">
        <v>0</v>
      </c>
      <c r="H89" s="73">
        <v>0</v>
      </c>
      <c r="I89" s="73">
        <v>305</v>
      </c>
      <c r="J89" s="11">
        <v>27</v>
      </c>
      <c r="K89" s="120">
        <f t="shared" si="82"/>
        <v>2.5</v>
      </c>
      <c r="L89" s="122">
        <f t="shared" si="83"/>
        <v>8.8524590163934427</v>
      </c>
      <c r="M89" s="11">
        <v>134</v>
      </c>
      <c r="N89" s="120">
        <f t="shared" si="84"/>
        <v>12.407407407407407</v>
      </c>
      <c r="O89" s="122">
        <f t="shared" si="57"/>
        <v>43.934426229508198</v>
      </c>
      <c r="P89" s="11">
        <v>133</v>
      </c>
      <c r="Q89" s="120">
        <f t="shared" si="47"/>
        <v>12.314814814814815</v>
      </c>
      <c r="R89" s="122">
        <f t="shared" si="63"/>
        <v>43.606557377049185</v>
      </c>
      <c r="S89" s="11">
        <v>8</v>
      </c>
      <c r="T89" s="120">
        <f t="shared" si="86"/>
        <v>0.74074074074074081</v>
      </c>
      <c r="U89" s="122">
        <f t="shared" si="85"/>
        <v>2.622950819672131</v>
      </c>
      <c r="V89" s="11">
        <v>3</v>
      </c>
      <c r="W89" s="120">
        <f t="shared" si="76"/>
        <v>0.27777777777777779</v>
      </c>
      <c r="X89" s="122">
        <f t="shared" si="77"/>
        <v>0.98360655737704927</v>
      </c>
    </row>
    <row r="90" spans="1:24">
      <c r="A90" s="11" t="str">
        <f>[1]Feuil1!E128</f>
        <v>Papeete</v>
      </c>
      <c r="B90" s="12">
        <f>[1]Feuil1!F128</f>
        <v>9</v>
      </c>
      <c r="C90" s="73">
        <v>1027</v>
      </c>
      <c r="D90" s="12">
        <f t="shared" si="81"/>
        <v>688</v>
      </c>
      <c r="E90" s="73">
        <v>339</v>
      </c>
      <c r="F90" s="120">
        <f t="shared" si="80"/>
        <v>33.008763388510225</v>
      </c>
      <c r="G90" s="73">
        <v>0</v>
      </c>
      <c r="H90" s="73">
        <v>0</v>
      </c>
      <c r="I90" s="73">
        <v>339</v>
      </c>
      <c r="J90" s="11">
        <v>16</v>
      </c>
      <c r="K90" s="120">
        <f t="shared" si="82"/>
        <v>1.5579357351509251</v>
      </c>
      <c r="L90" s="122">
        <f t="shared" si="83"/>
        <v>4.71976401179941</v>
      </c>
      <c r="M90" s="11">
        <v>185</v>
      </c>
      <c r="N90" s="120">
        <f t="shared" si="84"/>
        <v>18.013631937682568</v>
      </c>
      <c r="O90" s="122">
        <f t="shared" si="57"/>
        <v>54.572271386430685</v>
      </c>
      <c r="P90" s="11">
        <v>133</v>
      </c>
      <c r="Q90" s="120">
        <f t="shared" si="47"/>
        <v>12.950340798442065</v>
      </c>
      <c r="R90" s="122">
        <f t="shared" si="63"/>
        <v>39.233038348082594</v>
      </c>
      <c r="S90" s="11">
        <v>4</v>
      </c>
      <c r="T90" s="120">
        <f t="shared" si="86"/>
        <v>0.38948393378773127</v>
      </c>
      <c r="U90" s="122">
        <f t="shared" si="85"/>
        <v>1.1799410029498525</v>
      </c>
      <c r="V90" s="11">
        <v>1</v>
      </c>
      <c r="W90" s="120">
        <f t="shared" si="76"/>
        <v>9.7370983446932818E-2</v>
      </c>
      <c r="X90" s="122">
        <f t="shared" si="77"/>
        <v>0.29498525073746312</v>
      </c>
    </row>
    <row r="91" spans="1:24">
      <c r="A91" s="11" t="str">
        <f>[1]Feuil1!E129</f>
        <v>Papeete</v>
      </c>
      <c r="B91" s="12">
        <f>[1]Feuil1!F129</f>
        <v>10</v>
      </c>
      <c r="C91" s="73">
        <v>1363</v>
      </c>
      <c r="D91" s="12">
        <f t="shared" si="81"/>
        <v>997</v>
      </c>
      <c r="E91" s="73">
        <v>366</v>
      </c>
      <c r="F91" s="120">
        <f t="shared" si="80"/>
        <v>26.852531181217902</v>
      </c>
      <c r="G91" s="73">
        <v>3</v>
      </c>
      <c r="H91" s="73">
        <v>3</v>
      </c>
      <c r="I91" s="73">
        <v>360</v>
      </c>
      <c r="J91" s="11">
        <v>49</v>
      </c>
      <c r="K91" s="120">
        <f t="shared" si="82"/>
        <v>3.59501100513573</v>
      </c>
      <c r="L91" s="122">
        <f t="shared" si="83"/>
        <v>13.611111111111111</v>
      </c>
      <c r="M91" s="11">
        <v>163</v>
      </c>
      <c r="N91" s="120">
        <f t="shared" si="84"/>
        <v>11.958914159941306</v>
      </c>
      <c r="O91" s="122">
        <f t="shared" si="57"/>
        <v>45.277777777777779</v>
      </c>
      <c r="P91" s="11">
        <v>144</v>
      </c>
      <c r="Q91" s="120">
        <f t="shared" si="47"/>
        <v>10.564930300807044</v>
      </c>
      <c r="R91" s="122">
        <f t="shared" si="63"/>
        <v>40</v>
      </c>
      <c r="S91" s="11">
        <v>3</v>
      </c>
      <c r="T91" s="120">
        <f t="shared" si="86"/>
        <v>0.22010271460014674</v>
      </c>
      <c r="U91" s="122">
        <f t="shared" si="85"/>
        <v>0.83333333333333337</v>
      </c>
      <c r="V91" s="11">
        <v>1</v>
      </c>
      <c r="W91" s="120">
        <f t="shared" si="76"/>
        <v>7.3367571533382248E-2</v>
      </c>
      <c r="X91" s="122">
        <f t="shared" si="77"/>
        <v>0.27777777777777779</v>
      </c>
    </row>
    <row r="92" spans="1:24">
      <c r="A92" s="11" t="str">
        <f>[1]Feuil1!E130</f>
        <v>Papeete</v>
      </c>
      <c r="B92" s="12">
        <f>[1]Feuil1!F130</f>
        <v>11</v>
      </c>
      <c r="C92" s="73">
        <v>1348</v>
      </c>
      <c r="D92" s="12">
        <f t="shared" si="81"/>
        <v>945</v>
      </c>
      <c r="E92" s="73">
        <v>403</v>
      </c>
      <c r="F92" s="120">
        <f t="shared" si="80"/>
        <v>29.896142433234424</v>
      </c>
      <c r="G92" s="73">
        <v>0</v>
      </c>
      <c r="H92" s="73">
        <v>4</v>
      </c>
      <c r="I92" s="73">
        <v>399</v>
      </c>
      <c r="J92" s="11">
        <v>40</v>
      </c>
      <c r="K92" s="120">
        <f t="shared" si="82"/>
        <v>2.9673590504451042</v>
      </c>
      <c r="L92" s="122">
        <f t="shared" si="83"/>
        <v>10.025062656641603</v>
      </c>
      <c r="M92" s="11">
        <v>204</v>
      </c>
      <c r="N92" s="120">
        <f t="shared" si="84"/>
        <v>15.133531157270031</v>
      </c>
      <c r="O92" s="122">
        <f t="shared" si="57"/>
        <v>51.127819548872175</v>
      </c>
      <c r="P92" s="11">
        <v>152</v>
      </c>
      <c r="Q92" s="120">
        <f t="shared" si="47"/>
        <v>11.275964391691394</v>
      </c>
      <c r="R92" s="122">
        <f t="shared" si="63"/>
        <v>38.095238095238095</v>
      </c>
      <c r="S92" s="11">
        <v>3</v>
      </c>
      <c r="T92" s="120">
        <f t="shared" si="86"/>
        <v>0.22255192878338279</v>
      </c>
      <c r="U92" s="122">
        <f t="shared" si="85"/>
        <v>0.75187969924812026</v>
      </c>
      <c r="V92" s="11">
        <v>0</v>
      </c>
      <c r="W92" s="120">
        <f t="shared" si="76"/>
        <v>0</v>
      </c>
      <c r="X92" s="122">
        <f t="shared" si="77"/>
        <v>0</v>
      </c>
    </row>
    <row r="93" spans="1:24">
      <c r="A93" s="11" t="str">
        <f>[1]Feuil1!E131</f>
        <v>Papeete</v>
      </c>
      <c r="B93" s="12">
        <f>[1]Feuil1!F131</f>
        <v>12</v>
      </c>
      <c r="C93" s="73">
        <v>1311</v>
      </c>
      <c r="D93" s="12">
        <f t="shared" si="81"/>
        <v>976</v>
      </c>
      <c r="E93" s="73">
        <v>335</v>
      </c>
      <c r="F93" s="120">
        <f t="shared" si="80"/>
        <v>25.553012967200612</v>
      </c>
      <c r="G93" s="73">
        <v>0</v>
      </c>
      <c r="H93" s="73">
        <v>5</v>
      </c>
      <c r="I93" s="73">
        <v>330</v>
      </c>
      <c r="J93" s="11">
        <v>52</v>
      </c>
      <c r="K93" s="120">
        <f t="shared" si="82"/>
        <v>3.9664378337147213</v>
      </c>
      <c r="L93" s="122">
        <f t="shared" si="83"/>
        <v>15.757575757575756</v>
      </c>
      <c r="M93" s="11">
        <v>107</v>
      </c>
      <c r="N93" s="120">
        <f t="shared" si="84"/>
        <v>8.1617086193745241</v>
      </c>
      <c r="O93" s="122">
        <f t="shared" si="57"/>
        <v>32.424242424242422</v>
      </c>
      <c r="P93" s="11">
        <v>166</v>
      </c>
      <c r="Q93" s="120">
        <f t="shared" si="47"/>
        <v>12.662090007627766</v>
      </c>
      <c r="R93" s="122">
        <f t="shared" si="63"/>
        <v>50.303030303030305</v>
      </c>
      <c r="S93" s="11">
        <v>4</v>
      </c>
      <c r="T93" s="120">
        <f t="shared" si="86"/>
        <v>0.30511060259344014</v>
      </c>
      <c r="U93" s="122">
        <f t="shared" si="85"/>
        <v>1.2121212121212122</v>
      </c>
      <c r="V93" s="11">
        <v>1</v>
      </c>
      <c r="W93" s="120">
        <f t="shared" si="76"/>
        <v>7.6277650648360035E-2</v>
      </c>
      <c r="X93" s="122">
        <f t="shared" si="77"/>
        <v>0.30303030303030304</v>
      </c>
    </row>
    <row r="94" spans="1:24">
      <c r="A94" s="11" t="str">
        <f>[1]Feuil1!E132</f>
        <v>Papeete</v>
      </c>
      <c r="B94" s="12">
        <f>[1]Feuil1!F132</f>
        <v>13</v>
      </c>
      <c r="C94" s="73">
        <v>1064</v>
      </c>
      <c r="D94" s="12">
        <f t="shared" si="81"/>
        <v>826</v>
      </c>
      <c r="E94" s="73">
        <v>238</v>
      </c>
      <c r="F94" s="120">
        <f t="shared" si="80"/>
        <v>22.368421052631579</v>
      </c>
      <c r="G94" s="73">
        <v>0</v>
      </c>
      <c r="H94" s="73">
        <v>0</v>
      </c>
      <c r="I94" s="73">
        <v>238</v>
      </c>
      <c r="J94" s="11">
        <v>39</v>
      </c>
      <c r="K94" s="120">
        <f t="shared" si="82"/>
        <v>3.6654135338345863</v>
      </c>
      <c r="L94" s="122">
        <f t="shared" si="83"/>
        <v>16.386554621848738</v>
      </c>
      <c r="M94" s="11">
        <v>84</v>
      </c>
      <c r="N94" s="120">
        <f t="shared" si="84"/>
        <v>7.8947368421052628</v>
      </c>
      <c r="O94" s="122">
        <f t="shared" si="57"/>
        <v>35.294117647058826</v>
      </c>
      <c r="P94" s="11">
        <v>102</v>
      </c>
      <c r="Q94" s="120">
        <f t="shared" si="47"/>
        <v>9.5864661654135332</v>
      </c>
      <c r="R94" s="122">
        <f t="shared" si="63"/>
        <v>42.857142857142854</v>
      </c>
      <c r="S94" s="11">
        <v>12</v>
      </c>
      <c r="T94" s="120">
        <f t="shared" si="86"/>
        <v>1.1278195488721803</v>
      </c>
      <c r="U94" s="122">
        <f t="shared" si="85"/>
        <v>5.0420168067226889</v>
      </c>
      <c r="V94" s="11">
        <v>2</v>
      </c>
      <c r="W94" s="120">
        <f t="shared" si="76"/>
        <v>0.18796992481203006</v>
      </c>
      <c r="X94" s="122">
        <f t="shared" si="77"/>
        <v>0.84033613445378152</v>
      </c>
    </row>
    <row r="95" spans="1:24">
      <c r="A95" s="11" t="str">
        <f>[1]Feuil1!E133</f>
        <v>Papeete</v>
      </c>
      <c r="B95" s="12">
        <f>[1]Feuil1!F133</f>
        <v>14</v>
      </c>
      <c r="C95" s="73">
        <v>1428</v>
      </c>
      <c r="D95" s="12">
        <f t="shared" si="81"/>
        <v>1049</v>
      </c>
      <c r="E95" s="73">
        <v>379</v>
      </c>
      <c r="F95" s="120">
        <f t="shared" si="80"/>
        <v>26.540616246498601</v>
      </c>
      <c r="G95" s="73">
        <v>0</v>
      </c>
      <c r="H95" s="73">
        <v>1</v>
      </c>
      <c r="I95" s="73">
        <v>378</v>
      </c>
      <c r="J95" s="11">
        <v>36</v>
      </c>
      <c r="K95" s="120">
        <f t="shared" si="82"/>
        <v>2.5210084033613445</v>
      </c>
      <c r="L95" s="122">
        <f t="shared" si="83"/>
        <v>9.5238095238095237</v>
      </c>
      <c r="M95" s="11">
        <v>165</v>
      </c>
      <c r="N95" s="120">
        <f t="shared" si="84"/>
        <v>11.554621848739496</v>
      </c>
      <c r="O95" s="122">
        <f t="shared" si="57"/>
        <v>43.650793650793652</v>
      </c>
      <c r="P95" s="11">
        <v>165</v>
      </c>
      <c r="Q95" s="120">
        <f t="shared" si="47"/>
        <v>11.554621848739496</v>
      </c>
      <c r="R95" s="122">
        <f t="shared" si="63"/>
        <v>43.650793650793652</v>
      </c>
      <c r="S95" s="11">
        <v>8</v>
      </c>
      <c r="T95" s="120">
        <f t="shared" si="86"/>
        <v>0.56022408963585435</v>
      </c>
      <c r="U95" s="122">
        <f t="shared" si="85"/>
        <v>2.1164021164021163</v>
      </c>
      <c r="V95" s="11">
        <v>4</v>
      </c>
      <c r="W95" s="120">
        <f t="shared" si="76"/>
        <v>0.28011204481792717</v>
      </c>
      <c r="X95" s="122">
        <f t="shared" si="77"/>
        <v>1.0582010582010581</v>
      </c>
    </row>
    <row r="96" spans="1:24">
      <c r="A96" s="11" t="str">
        <f>[1]Feuil1!E134</f>
        <v>Papeete</v>
      </c>
      <c r="B96" s="12">
        <f>[1]Feuil1!F134</f>
        <v>15</v>
      </c>
      <c r="C96" s="73">
        <v>1284</v>
      </c>
      <c r="D96" s="12">
        <f t="shared" si="81"/>
        <v>977</v>
      </c>
      <c r="E96" s="73">
        <v>307</v>
      </c>
      <c r="F96" s="120">
        <f t="shared" si="80"/>
        <v>23.909657320872274</v>
      </c>
      <c r="G96" s="73">
        <v>1</v>
      </c>
      <c r="H96" s="73">
        <v>0</v>
      </c>
      <c r="I96" s="73">
        <v>306</v>
      </c>
      <c r="J96" s="11">
        <v>28</v>
      </c>
      <c r="K96" s="120">
        <f t="shared" si="82"/>
        <v>2.1806853582554515</v>
      </c>
      <c r="L96" s="122">
        <f t="shared" si="83"/>
        <v>9.1503267973856204</v>
      </c>
      <c r="M96" s="11">
        <v>157</v>
      </c>
      <c r="N96" s="120">
        <f t="shared" si="84"/>
        <v>12.227414330218069</v>
      </c>
      <c r="O96" s="122">
        <f t="shared" si="57"/>
        <v>51.307189542483655</v>
      </c>
      <c r="P96" s="11">
        <v>113</v>
      </c>
      <c r="Q96" s="120">
        <f t="shared" si="47"/>
        <v>8.8006230529595015</v>
      </c>
      <c r="R96" s="122">
        <f t="shared" si="63"/>
        <v>36.928104575163403</v>
      </c>
      <c r="S96" s="11">
        <v>6</v>
      </c>
      <c r="T96" s="120">
        <f t="shared" si="86"/>
        <v>0.46728971962616817</v>
      </c>
      <c r="U96" s="122">
        <f t="shared" si="85"/>
        <v>1.9607843137254901</v>
      </c>
      <c r="V96" s="11">
        <v>2</v>
      </c>
      <c r="W96" s="120">
        <f t="shared" si="76"/>
        <v>0.1557632398753894</v>
      </c>
      <c r="X96" s="122">
        <f t="shared" si="77"/>
        <v>0.65359477124183007</v>
      </c>
    </row>
    <row r="97" spans="1:24">
      <c r="A97" s="14" t="str">
        <f>UPPER([1]Feuil1!E135)</f>
        <v>PIRAE</v>
      </c>
      <c r="B97" s="15"/>
      <c r="C97" s="15">
        <f>SUM(C98:C107)</f>
        <v>10638</v>
      </c>
      <c r="D97" s="15">
        <f>SUM(D98:D107)</f>
        <v>7234</v>
      </c>
      <c r="E97" s="15">
        <f>SUM(E98:E107)</f>
        <v>3404</v>
      </c>
      <c r="F97" s="10">
        <f>E97/C97</f>
        <v>0.31998495957886819</v>
      </c>
      <c r="G97" s="15">
        <f>SUM(G98:G107)</f>
        <v>20</v>
      </c>
      <c r="H97" s="15">
        <f>SUM(H98:H107)</f>
        <v>21</v>
      </c>
      <c r="I97" s="15">
        <f>SUM(I98:I107)</f>
        <v>3363</v>
      </c>
      <c r="J97" s="14">
        <f>SUM(J98:J107)</f>
        <v>377</v>
      </c>
      <c r="K97" s="10">
        <f>J97/$C97</f>
        <v>3.5438992291784169E-2</v>
      </c>
      <c r="L97" s="9">
        <f>J97/$I97</f>
        <v>0.11210228962236099</v>
      </c>
      <c r="M97" s="14">
        <f>SUM(M98:M107)</f>
        <v>649</v>
      </c>
      <c r="N97" s="10">
        <f>M97/$C97</f>
        <v>6.1007708215830042E-2</v>
      </c>
      <c r="O97" s="9">
        <f>M97/$I97</f>
        <v>0.19298245614035087</v>
      </c>
      <c r="P97" s="14">
        <f>SUM(P98:P107)</f>
        <v>2221</v>
      </c>
      <c r="Q97" s="10">
        <f>P97/$C97</f>
        <v>0.2087798458356834</v>
      </c>
      <c r="R97" s="9">
        <f>P97/$I97</f>
        <v>0.66042224204579247</v>
      </c>
      <c r="S97" s="14">
        <f>SUM(S98:S107)</f>
        <v>53</v>
      </c>
      <c r="T97" s="10">
        <f>S97/$C97</f>
        <v>4.9821394999059977E-3</v>
      </c>
      <c r="U97" s="9">
        <f>S97/$I97</f>
        <v>1.5759738328873028E-2</v>
      </c>
      <c r="V97" s="14">
        <f>SUM(V98:V107)</f>
        <v>63</v>
      </c>
      <c r="W97" s="10">
        <f>V97/$C97</f>
        <v>5.9221658206429781E-3</v>
      </c>
      <c r="X97" s="9">
        <f>V97/$I97</f>
        <v>1.8733273862622659E-2</v>
      </c>
    </row>
    <row r="98" spans="1:24">
      <c r="A98" s="11" t="str">
        <f>[1]Feuil1!E135</f>
        <v>Pirae</v>
      </c>
      <c r="B98" s="12">
        <f>[1]Feuil1!F135</f>
        <v>1</v>
      </c>
      <c r="C98" s="73">
        <v>1005</v>
      </c>
      <c r="D98" s="12">
        <f t="shared" si="81"/>
        <v>702</v>
      </c>
      <c r="E98" s="73">
        <v>303</v>
      </c>
      <c r="F98" s="120">
        <f t="shared" ref="F98:F107" si="87">E98/C98*100</f>
        <v>30.149253731343283</v>
      </c>
      <c r="G98" s="73">
        <v>2</v>
      </c>
      <c r="H98" s="73">
        <v>1</v>
      </c>
      <c r="I98" s="73">
        <v>300</v>
      </c>
      <c r="J98" s="11">
        <v>38</v>
      </c>
      <c r="K98" s="120">
        <f>J98/C98*100</f>
        <v>3.7810945273631837</v>
      </c>
      <c r="L98" s="122">
        <f t="shared" si="83"/>
        <v>12.666666666666668</v>
      </c>
      <c r="M98" s="11">
        <v>51</v>
      </c>
      <c r="N98" s="120">
        <f t="shared" si="84"/>
        <v>5.0746268656716413</v>
      </c>
      <c r="O98" s="122">
        <f t="shared" si="57"/>
        <v>17</v>
      </c>
      <c r="P98" s="11">
        <v>203</v>
      </c>
      <c r="Q98" s="120">
        <f t="shared" si="47"/>
        <v>20.199004975124378</v>
      </c>
      <c r="R98" s="122">
        <f t="shared" si="63"/>
        <v>67.666666666666657</v>
      </c>
      <c r="S98" s="11">
        <v>6</v>
      </c>
      <c r="T98" s="120">
        <f t="shared" si="86"/>
        <v>0.59701492537313439</v>
      </c>
      <c r="U98" s="122">
        <f t="shared" si="85"/>
        <v>2</v>
      </c>
      <c r="V98" s="11">
        <v>2</v>
      </c>
      <c r="W98" s="120">
        <f t="shared" si="76"/>
        <v>0.19900497512437809</v>
      </c>
      <c r="X98" s="122">
        <f t="shared" si="77"/>
        <v>0.66666666666666674</v>
      </c>
    </row>
    <row r="99" spans="1:24">
      <c r="A99" s="11" t="str">
        <f>[1]Feuil1!E136</f>
        <v>Pirae</v>
      </c>
      <c r="B99" s="12">
        <f>[1]Feuil1!F136</f>
        <v>2</v>
      </c>
      <c r="C99" s="73">
        <v>1159</v>
      </c>
      <c r="D99" s="12">
        <f t="shared" si="81"/>
        <v>783</v>
      </c>
      <c r="E99" s="73">
        <v>376</v>
      </c>
      <c r="F99" s="120">
        <f t="shared" si="87"/>
        <v>32.441760138050043</v>
      </c>
      <c r="G99" s="73">
        <v>0</v>
      </c>
      <c r="H99" s="73">
        <v>4</v>
      </c>
      <c r="I99" s="73">
        <v>372</v>
      </c>
      <c r="J99" s="11">
        <v>32</v>
      </c>
      <c r="K99" s="120">
        <f t="shared" ref="K99:K107" si="88">J99/C99*100</f>
        <v>2.7610008628127698</v>
      </c>
      <c r="L99" s="122">
        <f t="shared" si="83"/>
        <v>8.6021505376344098</v>
      </c>
      <c r="M99" s="11">
        <v>80</v>
      </c>
      <c r="N99" s="120">
        <f t="shared" si="84"/>
        <v>6.9025021570319245</v>
      </c>
      <c r="O99" s="122">
        <f t="shared" si="57"/>
        <v>21.50537634408602</v>
      </c>
      <c r="P99" s="11">
        <v>250</v>
      </c>
      <c r="Q99" s="120">
        <f t="shared" si="47"/>
        <v>21.570319240724764</v>
      </c>
      <c r="R99" s="122">
        <f t="shared" si="63"/>
        <v>67.204301075268816</v>
      </c>
      <c r="S99" s="11">
        <v>4</v>
      </c>
      <c r="T99" s="120">
        <f t="shared" si="86"/>
        <v>0.34512510785159622</v>
      </c>
      <c r="U99" s="122">
        <f t="shared" si="85"/>
        <v>1.0752688172043012</v>
      </c>
      <c r="V99" s="11">
        <v>6</v>
      </c>
      <c r="W99" s="120">
        <f t="shared" si="76"/>
        <v>0.51768766177739423</v>
      </c>
      <c r="X99" s="122">
        <f t="shared" si="77"/>
        <v>1.6129032258064515</v>
      </c>
    </row>
    <row r="100" spans="1:24">
      <c r="A100" s="11" t="str">
        <f>[1]Feuil1!E137</f>
        <v>Pirae</v>
      </c>
      <c r="B100" s="12">
        <f>[1]Feuil1!F137</f>
        <v>3</v>
      </c>
      <c r="C100" s="73">
        <v>1205</v>
      </c>
      <c r="D100" s="12">
        <f t="shared" si="81"/>
        <v>818</v>
      </c>
      <c r="E100" s="73">
        <v>387</v>
      </c>
      <c r="F100" s="120">
        <f t="shared" si="87"/>
        <v>32.116182572614107</v>
      </c>
      <c r="G100" s="73">
        <v>3</v>
      </c>
      <c r="H100" s="73">
        <v>0</v>
      </c>
      <c r="I100" s="73">
        <v>384</v>
      </c>
      <c r="J100" s="11">
        <v>45</v>
      </c>
      <c r="K100" s="120">
        <f t="shared" si="88"/>
        <v>3.7344398340248963</v>
      </c>
      <c r="L100" s="122">
        <f t="shared" si="83"/>
        <v>11.71875</v>
      </c>
      <c r="M100" s="11">
        <v>38</v>
      </c>
      <c r="N100" s="120">
        <f t="shared" si="84"/>
        <v>3.1535269709543567</v>
      </c>
      <c r="O100" s="122">
        <f t="shared" si="57"/>
        <v>9.8958333333333321</v>
      </c>
      <c r="P100" s="11">
        <v>285</v>
      </c>
      <c r="Q100" s="120">
        <f t="shared" si="47"/>
        <v>23.651452282157674</v>
      </c>
      <c r="R100" s="122">
        <f t="shared" si="63"/>
        <v>74.21875</v>
      </c>
      <c r="S100" s="11">
        <v>15</v>
      </c>
      <c r="T100" s="120">
        <f t="shared" si="86"/>
        <v>1.2448132780082988</v>
      </c>
      <c r="U100" s="122">
        <f t="shared" si="85"/>
        <v>3.90625</v>
      </c>
      <c r="V100" s="11">
        <v>1</v>
      </c>
      <c r="W100" s="120">
        <f t="shared" si="76"/>
        <v>8.2987551867219914E-2</v>
      </c>
      <c r="X100" s="122">
        <f t="shared" si="77"/>
        <v>0.26041666666666663</v>
      </c>
    </row>
    <row r="101" spans="1:24">
      <c r="A101" s="11" t="str">
        <f>[1]Feuil1!E138</f>
        <v>Pirae</v>
      </c>
      <c r="B101" s="12">
        <f>[1]Feuil1!F138</f>
        <v>4</v>
      </c>
      <c r="C101" s="73">
        <v>1067</v>
      </c>
      <c r="D101" s="12">
        <f t="shared" si="81"/>
        <v>750</v>
      </c>
      <c r="E101" s="73">
        <v>317</v>
      </c>
      <c r="F101" s="120">
        <f t="shared" si="87"/>
        <v>29.709465791940019</v>
      </c>
      <c r="G101" s="73">
        <v>3</v>
      </c>
      <c r="H101" s="73">
        <v>4</v>
      </c>
      <c r="I101" s="73">
        <v>310</v>
      </c>
      <c r="J101" s="11">
        <v>31</v>
      </c>
      <c r="K101" s="120">
        <f t="shared" si="88"/>
        <v>2.9053420805998127</v>
      </c>
      <c r="L101" s="122">
        <f t="shared" si="83"/>
        <v>10</v>
      </c>
      <c r="M101" s="11">
        <v>44</v>
      </c>
      <c r="N101" s="120">
        <f t="shared" si="84"/>
        <v>4.1237113402061851</v>
      </c>
      <c r="O101" s="122">
        <f t="shared" si="57"/>
        <v>14.193548387096774</v>
      </c>
      <c r="P101" s="11">
        <v>227</v>
      </c>
      <c r="Q101" s="120">
        <f t="shared" si="47"/>
        <v>21.274601686972822</v>
      </c>
      <c r="R101" s="122">
        <f t="shared" si="63"/>
        <v>73.225806451612911</v>
      </c>
      <c r="S101" s="11">
        <v>7</v>
      </c>
      <c r="T101" s="120">
        <f t="shared" si="86"/>
        <v>0.65604498594189309</v>
      </c>
      <c r="U101" s="122">
        <f t="shared" si="85"/>
        <v>2.258064516129032</v>
      </c>
      <c r="V101" s="11">
        <v>1</v>
      </c>
      <c r="W101" s="120">
        <f t="shared" si="76"/>
        <v>9.3720712277413312E-2</v>
      </c>
      <c r="X101" s="122">
        <f t="shared" si="77"/>
        <v>0.32258064516129031</v>
      </c>
    </row>
    <row r="102" spans="1:24">
      <c r="A102" s="11" t="str">
        <f>[1]Feuil1!E139</f>
        <v>Pirae</v>
      </c>
      <c r="B102" s="12">
        <f>[1]Feuil1!F139</f>
        <v>5</v>
      </c>
      <c r="C102" s="73">
        <v>808</v>
      </c>
      <c r="D102" s="12">
        <f t="shared" si="81"/>
        <v>536</v>
      </c>
      <c r="E102" s="73">
        <v>272</v>
      </c>
      <c r="F102" s="120">
        <f t="shared" si="87"/>
        <v>33.663366336633665</v>
      </c>
      <c r="G102" s="73">
        <v>2</v>
      </c>
      <c r="H102" s="73">
        <v>3</v>
      </c>
      <c r="I102" s="73">
        <v>267</v>
      </c>
      <c r="J102" s="11">
        <v>43</v>
      </c>
      <c r="K102" s="120">
        <f t="shared" si="88"/>
        <v>5.3217821782178216</v>
      </c>
      <c r="L102" s="122">
        <f t="shared" si="83"/>
        <v>16.104868913857679</v>
      </c>
      <c r="M102" s="11">
        <v>58</v>
      </c>
      <c r="N102" s="120">
        <f t="shared" si="84"/>
        <v>7.1782178217821775</v>
      </c>
      <c r="O102" s="122">
        <f t="shared" si="57"/>
        <v>21.722846441947567</v>
      </c>
      <c r="P102" s="11">
        <v>164</v>
      </c>
      <c r="Q102" s="120">
        <f t="shared" si="47"/>
        <v>20.297029702970299</v>
      </c>
      <c r="R102" s="122">
        <f t="shared" si="63"/>
        <v>61.423220973782769</v>
      </c>
      <c r="S102" s="11">
        <v>0</v>
      </c>
      <c r="T102" s="120">
        <f t="shared" si="86"/>
        <v>0</v>
      </c>
      <c r="U102" s="122">
        <f t="shared" si="85"/>
        <v>0</v>
      </c>
      <c r="V102" s="11">
        <v>2</v>
      </c>
      <c r="W102" s="120">
        <f t="shared" si="76"/>
        <v>0.24752475247524752</v>
      </c>
      <c r="X102" s="122">
        <f t="shared" si="77"/>
        <v>0.74906367041198507</v>
      </c>
    </row>
    <row r="103" spans="1:24">
      <c r="A103" s="11" t="str">
        <f>[1]Feuil1!E140</f>
        <v>Pirae</v>
      </c>
      <c r="B103" s="12">
        <f>[1]Feuil1!F140</f>
        <v>6</v>
      </c>
      <c r="C103" s="73">
        <v>938</v>
      </c>
      <c r="D103" s="12">
        <f t="shared" si="81"/>
        <v>612</v>
      </c>
      <c r="E103" s="73">
        <v>326</v>
      </c>
      <c r="F103" s="120">
        <f t="shared" si="87"/>
        <v>34.754797441364602</v>
      </c>
      <c r="G103" s="73">
        <v>2</v>
      </c>
      <c r="H103" s="73">
        <v>2</v>
      </c>
      <c r="I103" s="73">
        <v>322</v>
      </c>
      <c r="J103" s="11">
        <v>43</v>
      </c>
      <c r="K103" s="120">
        <f t="shared" si="88"/>
        <v>4.5842217484008536</v>
      </c>
      <c r="L103" s="122">
        <f t="shared" si="83"/>
        <v>13.354037267080745</v>
      </c>
      <c r="M103" s="11">
        <v>75</v>
      </c>
      <c r="N103" s="120">
        <f t="shared" si="84"/>
        <v>7.9957356076759067</v>
      </c>
      <c r="O103" s="122">
        <f t="shared" si="57"/>
        <v>23.29192546583851</v>
      </c>
      <c r="P103" s="11">
        <v>181</v>
      </c>
      <c r="Q103" s="120">
        <f t="shared" si="47"/>
        <v>19.296375266524521</v>
      </c>
      <c r="R103" s="122">
        <f t="shared" si="63"/>
        <v>56.211180124223603</v>
      </c>
      <c r="S103" s="11">
        <v>5</v>
      </c>
      <c r="T103" s="120">
        <f t="shared" si="86"/>
        <v>0.53304904051172708</v>
      </c>
      <c r="U103" s="122">
        <f t="shared" si="85"/>
        <v>1.5527950310559007</v>
      </c>
      <c r="V103" s="11">
        <v>18</v>
      </c>
      <c r="W103" s="120">
        <f t="shared" si="76"/>
        <v>1.9189765458422177</v>
      </c>
      <c r="X103" s="122">
        <f t="shared" si="77"/>
        <v>5.5900621118012426</v>
      </c>
    </row>
    <row r="104" spans="1:24">
      <c r="A104" s="11" t="str">
        <f>[1]Feuil1!E141</f>
        <v>Pirae</v>
      </c>
      <c r="B104" s="12">
        <f>[1]Feuil1!F141</f>
        <v>7</v>
      </c>
      <c r="C104" s="73">
        <v>1300</v>
      </c>
      <c r="D104" s="12">
        <f t="shared" si="81"/>
        <v>907</v>
      </c>
      <c r="E104" s="73">
        <v>393</v>
      </c>
      <c r="F104" s="120">
        <f t="shared" si="87"/>
        <v>30.230769230769234</v>
      </c>
      <c r="G104" s="73">
        <v>4</v>
      </c>
      <c r="H104" s="73">
        <v>2</v>
      </c>
      <c r="I104" s="73">
        <v>387</v>
      </c>
      <c r="J104" s="11">
        <v>33</v>
      </c>
      <c r="K104" s="120">
        <f t="shared" si="88"/>
        <v>2.5384615384615383</v>
      </c>
      <c r="L104" s="122">
        <f t="shared" si="83"/>
        <v>8.5271317829457356</v>
      </c>
      <c r="M104" s="11">
        <v>105</v>
      </c>
      <c r="N104" s="120">
        <f t="shared" si="84"/>
        <v>8.0769230769230766</v>
      </c>
      <c r="O104" s="122">
        <f t="shared" si="57"/>
        <v>27.131782945736433</v>
      </c>
      <c r="P104" s="11">
        <v>240</v>
      </c>
      <c r="Q104" s="120">
        <f t="shared" si="47"/>
        <v>18.461538461538463</v>
      </c>
      <c r="R104" s="122">
        <f t="shared" si="63"/>
        <v>62.015503875968989</v>
      </c>
      <c r="S104" s="11">
        <v>7</v>
      </c>
      <c r="T104" s="120">
        <f t="shared" si="86"/>
        <v>0.53846153846153844</v>
      </c>
      <c r="U104" s="122">
        <f t="shared" si="85"/>
        <v>1.8087855297157622</v>
      </c>
      <c r="V104" s="11">
        <v>2</v>
      </c>
      <c r="W104" s="120">
        <f t="shared" si="76"/>
        <v>0.15384615384615385</v>
      </c>
      <c r="X104" s="122">
        <f t="shared" si="77"/>
        <v>0.516795865633075</v>
      </c>
    </row>
    <row r="105" spans="1:24">
      <c r="A105" s="11" t="str">
        <f>[1]Feuil1!E142</f>
        <v>Pirae</v>
      </c>
      <c r="B105" s="12">
        <v>8</v>
      </c>
      <c r="C105" s="73">
        <v>1029</v>
      </c>
      <c r="D105" s="12">
        <f t="shared" si="81"/>
        <v>696</v>
      </c>
      <c r="E105" s="73">
        <v>333</v>
      </c>
      <c r="F105" s="120">
        <f t="shared" si="87"/>
        <v>32.361516034985421</v>
      </c>
      <c r="G105" s="73">
        <v>2</v>
      </c>
      <c r="H105" s="73">
        <v>3</v>
      </c>
      <c r="I105" s="73">
        <v>328</v>
      </c>
      <c r="J105" s="11">
        <v>28</v>
      </c>
      <c r="K105" s="120">
        <f t="shared" si="88"/>
        <v>2.7210884353741496</v>
      </c>
      <c r="L105" s="122">
        <f t="shared" si="83"/>
        <v>8.536585365853659</v>
      </c>
      <c r="M105" s="11">
        <v>97</v>
      </c>
      <c r="N105" s="120">
        <f t="shared" si="84"/>
        <v>9.4266277939747329</v>
      </c>
      <c r="O105" s="122">
        <f t="shared" si="57"/>
        <v>29.573170731707314</v>
      </c>
      <c r="P105" s="11">
        <v>180</v>
      </c>
      <c r="Q105" s="120">
        <f t="shared" si="47"/>
        <v>17.492711370262391</v>
      </c>
      <c r="R105" s="122">
        <f t="shared" si="63"/>
        <v>54.878048780487809</v>
      </c>
      <c r="S105" s="11">
        <v>2</v>
      </c>
      <c r="T105" s="120">
        <f t="shared" si="86"/>
        <v>0.1943634596695821</v>
      </c>
      <c r="U105" s="122">
        <f t="shared" si="85"/>
        <v>0.6097560975609756</v>
      </c>
      <c r="V105" s="11">
        <v>21</v>
      </c>
      <c r="W105" s="120">
        <f t="shared" si="76"/>
        <v>2.0408163265306123</v>
      </c>
      <c r="X105" s="122">
        <f t="shared" si="77"/>
        <v>6.4024390243902438</v>
      </c>
    </row>
    <row r="106" spans="1:24">
      <c r="A106" s="11" t="s">
        <v>56</v>
      </c>
      <c r="B106" s="12">
        <v>9</v>
      </c>
      <c r="C106" s="73">
        <v>959</v>
      </c>
      <c r="D106" s="12">
        <f t="shared" si="81"/>
        <v>656</v>
      </c>
      <c r="E106" s="73">
        <v>303</v>
      </c>
      <c r="F106" s="120">
        <f t="shared" si="87"/>
        <v>31.595411887382692</v>
      </c>
      <c r="G106" s="73">
        <v>1</v>
      </c>
      <c r="H106" s="73">
        <v>1</v>
      </c>
      <c r="I106" s="73">
        <v>301</v>
      </c>
      <c r="J106" s="11">
        <v>35</v>
      </c>
      <c r="K106" s="120">
        <f t="shared" si="88"/>
        <v>3.6496350364963499</v>
      </c>
      <c r="L106" s="122">
        <f t="shared" si="83"/>
        <v>11.627906976744185</v>
      </c>
      <c r="M106" s="11">
        <v>56</v>
      </c>
      <c r="N106" s="120">
        <f t="shared" si="84"/>
        <v>5.8394160583941606</v>
      </c>
      <c r="O106" s="122">
        <f t="shared" si="57"/>
        <v>18.604651162790699</v>
      </c>
      <c r="P106" s="11">
        <v>201</v>
      </c>
      <c r="Q106" s="120">
        <f t="shared" ref="Q106:Q141" si="89">P106/C106*100</f>
        <v>20.959332638164753</v>
      </c>
      <c r="R106" s="122">
        <f t="shared" si="63"/>
        <v>66.777408637873762</v>
      </c>
      <c r="S106" s="11">
        <v>4</v>
      </c>
      <c r="T106" s="120">
        <f t="shared" si="86"/>
        <v>0.41710114702815432</v>
      </c>
      <c r="U106" s="122">
        <f t="shared" si="85"/>
        <v>1.3289036544850499</v>
      </c>
      <c r="V106" s="11">
        <v>5</v>
      </c>
      <c r="W106" s="120">
        <f t="shared" si="76"/>
        <v>0.52137643378519283</v>
      </c>
      <c r="X106" s="122">
        <f t="shared" si="77"/>
        <v>1.6611295681063125</v>
      </c>
    </row>
    <row r="107" spans="1:24">
      <c r="A107" s="11" t="str">
        <f>[1]Feuil1!E142</f>
        <v>Pirae</v>
      </c>
      <c r="B107" s="12">
        <v>10</v>
      </c>
      <c r="C107" s="73">
        <v>1168</v>
      </c>
      <c r="D107" s="12">
        <f t="shared" si="81"/>
        <v>774</v>
      </c>
      <c r="E107" s="73">
        <v>394</v>
      </c>
      <c r="F107" s="120">
        <f t="shared" si="87"/>
        <v>33.732876712328768</v>
      </c>
      <c r="G107" s="73">
        <v>1</v>
      </c>
      <c r="H107" s="73">
        <v>1</v>
      </c>
      <c r="I107" s="73">
        <v>392</v>
      </c>
      <c r="J107" s="11">
        <v>49</v>
      </c>
      <c r="K107" s="120">
        <f t="shared" si="88"/>
        <v>4.1952054794520546</v>
      </c>
      <c r="L107" s="122">
        <f t="shared" si="83"/>
        <v>12.5</v>
      </c>
      <c r="M107" s="11">
        <v>45</v>
      </c>
      <c r="N107" s="120">
        <f t="shared" si="84"/>
        <v>3.8527397260273974</v>
      </c>
      <c r="O107" s="122">
        <f t="shared" si="57"/>
        <v>11.479591836734695</v>
      </c>
      <c r="P107" s="11">
        <v>290</v>
      </c>
      <c r="Q107" s="120">
        <f t="shared" si="89"/>
        <v>24.828767123287669</v>
      </c>
      <c r="R107" s="122">
        <f t="shared" si="63"/>
        <v>73.979591836734699</v>
      </c>
      <c r="S107" s="11">
        <v>3</v>
      </c>
      <c r="T107" s="120">
        <f t="shared" si="86"/>
        <v>0.25684931506849312</v>
      </c>
      <c r="U107" s="122">
        <f t="shared" si="85"/>
        <v>0.76530612244897955</v>
      </c>
      <c r="V107" s="11">
        <v>5</v>
      </c>
      <c r="W107" s="120">
        <f t="shared" si="76"/>
        <v>0.42808219178082191</v>
      </c>
      <c r="X107" s="122">
        <f t="shared" si="77"/>
        <v>1.2755102040816326</v>
      </c>
    </row>
    <row r="108" spans="1:24">
      <c r="A108" s="14" t="str">
        <f>UPPER([1]Feuil1!E143)</f>
        <v>PUKA PUKA</v>
      </c>
      <c r="B108" s="15"/>
      <c r="C108" s="15">
        <f>SUM(C109)</f>
        <v>128</v>
      </c>
      <c r="D108" s="15">
        <f t="shared" ref="D108:E108" si="90">SUM(D109)</f>
        <v>53</v>
      </c>
      <c r="E108" s="15">
        <f t="shared" si="90"/>
        <v>75</v>
      </c>
      <c r="F108" s="10">
        <f>E108/C108</f>
        <v>0.5859375</v>
      </c>
      <c r="G108" s="15">
        <f>SUM(G109)</f>
        <v>0</v>
      </c>
      <c r="H108" s="15">
        <f>SUM(H109)</f>
        <v>4</v>
      </c>
      <c r="I108" s="15">
        <f>SUM(I109)</f>
        <v>71</v>
      </c>
      <c r="J108" s="14">
        <f>SUM(J109)</f>
        <v>1</v>
      </c>
      <c r="K108" s="10">
        <f>J108/$C108</f>
        <v>7.8125E-3</v>
      </c>
      <c r="L108" s="9">
        <f>J108/$I108</f>
        <v>1.4084507042253521E-2</v>
      </c>
      <c r="M108" s="14">
        <f>SUM(M109)</f>
        <v>12</v>
      </c>
      <c r="N108" s="10">
        <f>M108/$C108</f>
        <v>9.375E-2</v>
      </c>
      <c r="O108" s="9">
        <f>M108/$I108</f>
        <v>0.16901408450704225</v>
      </c>
      <c r="P108" s="14">
        <f>SUM(P109)</f>
        <v>57</v>
      </c>
      <c r="Q108" s="10">
        <f>P108/$C108</f>
        <v>0.4453125</v>
      </c>
      <c r="R108" s="9">
        <f>P108/$I108</f>
        <v>0.80281690140845074</v>
      </c>
      <c r="S108" s="14">
        <f>SUM(S109)</f>
        <v>1</v>
      </c>
      <c r="T108" s="10">
        <f>S108/$C108</f>
        <v>7.8125E-3</v>
      </c>
      <c r="U108" s="9">
        <f>S108/$I108</f>
        <v>1.4084507042253521E-2</v>
      </c>
      <c r="V108" s="14">
        <f>SUM(V109)</f>
        <v>0</v>
      </c>
      <c r="W108" s="10">
        <f>V108/$C108</f>
        <v>0</v>
      </c>
      <c r="X108" s="9">
        <f>V108/$I108</f>
        <v>0</v>
      </c>
    </row>
    <row r="109" spans="1:24">
      <c r="A109" s="11" t="str">
        <f>[1]Feuil1!E143</f>
        <v>Puka Puka</v>
      </c>
      <c r="B109" s="12">
        <f>[1]Feuil1!F143</f>
        <v>1</v>
      </c>
      <c r="C109" s="12">
        <v>128</v>
      </c>
      <c r="D109" s="12">
        <f>C109-E109</f>
        <v>53</v>
      </c>
      <c r="E109" s="12">
        <v>75</v>
      </c>
      <c r="F109" s="120">
        <f>E109/C109*100</f>
        <v>58.59375</v>
      </c>
      <c r="G109" s="12">
        <v>0</v>
      </c>
      <c r="H109" s="73">
        <v>4</v>
      </c>
      <c r="I109" s="73">
        <v>71</v>
      </c>
      <c r="J109" s="11">
        <v>1</v>
      </c>
      <c r="K109" s="120">
        <f>J109/C109*100</f>
        <v>0.78125</v>
      </c>
      <c r="L109" s="122">
        <f t="shared" si="83"/>
        <v>1.4084507042253522</v>
      </c>
      <c r="M109" s="11">
        <v>12</v>
      </c>
      <c r="N109" s="120">
        <f t="shared" si="84"/>
        <v>9.375</v>
      </c>
      <c r="O109" s="122">
        <f t="shared" si="57"/>
        <v>16.901408450704224</v>
      </c>
      <c r="P109" s="11">
        <v>57</v>
      </c>
      <c r="Q109" s="120">
        <f t="shared" si="89"/>
        <v>44.53125</v>
      </c>
      <c r="R109" s="122">
        <f t="shared" si="63"/>
        <v>80.281690140845072</v>
      </c>
      <c r="S109" s="11">
        <v>1</v>
      </c>
      <c r="T109" s="120">
        <f t="shared" si="86"/>
        <v>0.78125</v>
      </c>
      <c r="U109" s="122">
        <f t="shared" si="85"/>
        <v>1.4084507042253522</v>
      </c>
      <c r="V109" s="11">
        <v>0</v>
      </c>
      <c r="W109" s="120">
        <f t="shared" si="76"/>
        <v>0</v>
      </c>
      <c r="X109" s="122">
        <f t="shared" si="77"/>
        <v>0</v>
      </c>
    </row>
    <row r="110" spans="1:24">
      <c r="A110" s="14" t="str">
        <f>UPPER([1]Feuil1!E162)</f>
        <v>RANGIROA</v>
      </c>
      <c r="B110" s="15"/>
      <c r="C110" s="15">
        <f>SUM(C111:C115)</f>
        <v>2886</v>
      </c>
      <c r="D110" s="15">
        <f>SUM(D111:D115)</f>
        <v>1773</v>
      </c>
      <c r="E110" s="15">
        <f>SUM(E111:E115)</f>
        <v>1113</v>
      </c>
      <c r="F110" s="10">
        <f>E110/C110</f>
        <v>0.38565488565488565</v>
      </c>
      <c r="G110" s="15">
        <f>SUM(G111:G115)</f>
        <v>3</v>
      </c>
      <c r="H110" s="15">
        <f>SUM(H111:H115)</f>
        <v>9</v>
      </c>
      <c r="I110" s="15">
        <f>SUM(I111:I115)</f>
        <v>1101</v>
      </c>
      <c r="J110" s="14">
        <f>SUM(J111:J115)</f>
        <v>38</v>
      </c>
      <c r="K110" s="10">
        <f>J110/$C110</f>
        <v>1.3167013167013167E-2</v>
      </c>
      <c r="L110" s="9">
        <f>J110/$I110</f>
        <v>3.4514078110808359E-2</v>
      </c>
      <c r="M110" s="14">
        <f>SUM(M111:M115)</f>
        <v>551</v>
      </c>
      <c r="N110" s="10">
        <f>M110/$C110</f>
        <v>0.19092169092169092</v>
      </c>
      <c r="O110" s="9">
        <f>M110/$I110</f>
        <v>0.50045413260672111</v>
      </c>
      <c r="P110" s="14">
        <f>SUM(P111:P115)</f>
        <v>500</v>
      </c>
      <c r="Q110" s="10">
        <f>P110/$C110</f>
        <v>0.17325017325017325</v>
      </c>
      <c r="R110" s="9">
        <f>P110/$I110</f>
        <v>0.45413260672116257</v>
      </c>
      <c r="S110" s="14">
        <f>SUM(S111:S115)</f>
        <v>12</v>
      </c>
      <c r="T110" s="10">
        <f>S110/$C110</f>
        <v>4.1580041580041582E-3</v>
      </c>
      <c r="U110" s="9">
        <f>S110/$I110</f>
        <v>1.0899182561307902E-2</v>
      </c>
      <c r="V110" s="14">
        <f>SUM(V111:V115)</f>
        <v>0</v>
      </c>
      <c r="W110" s="10">
        <f>V110/$C110</f>
        <v>0</v>
      </c>
      <c r="X110" s="9">
        <f>V110/$I110</f>
        <v>0</v>
      </c>
    </row>
    <row r="111" spans="1:24">
      <c r="A111" s="11" t="s">
        <v>87</v>
      </c>
      <c r="B111" s="12">
        <f>[1]Feuil1!F162</f>
        <v>1</v>
      </c>
      <c r="C111" s="12">
        <v>772</v>
      </c>
      <c r="D111" s="12">
        <f t="shared" ref="D111:D115" si="91">C111-E111</f>
        <v>451</v>
      </c>
      <c r="E111" s="12">
        <v>321</v>
      </c>
      <c r="F111" s="120">
        <f>E111/C111*100</f>
        <v>41.580310880829011</v>
      </c>
      <c r="G111" s="12">
        <v>0</v>
      </c>
      <c r="H111" s="73">
        <v>2</v>
      </c>
      <c r="I111" s="73">
        <v>319</v>
      </c>
      <c r="J111" s="11">
        <v>9</v>
      </c>
      <c r="K111" s="120">
        <f>J111/C111*100</f>
        <v>1.1658031088082901</v>
      </c>
      <c r="L111" s="122">
        <f t="shared" si="83"/>
        <v>2.8213166144200628</v>
      </c>
      <c r="M111" s="11">
        <v>215</v>
      </c>
      <c r="N111" s="120">
        <f t="shared" si="84"/>
        <v>27.849740932642487</v>
      </c>
      <c r="O111" s="122">
        <f t="shared" si="57"/>
        <v>67.398119122257043</v>
      </c>
      <c r="P111" s="11">
        <v>92</v>
      </c>
      <c r="Q111" s="120">
        <f t="shared" si="89"/>
        <v>11.917098445595855</v>
      </c>
      <c r="R111" s="122">
        <f t="shared" si="63"/>
        <v>28.840125391849529</v>
      </c>
      <c r="S111" s="11">
        <v>3</v>
      </c>
      <c r="T111" s="120">
        <f t="shared" si="86"/>
        <v>0.38860103626943004</v>
      </c>
      <c r="U111" s="122">
        <f t="shared" si="85"/>
        <v>0.94043887147335425</v>
      </c>
      <c r="V111" s="11">
        <v>0</v>
      </c>
      <c r="W111" s="120">
        <f t="shared" si="76"/>
        <v>0</v>
      </c>
      <c r="X111" s="122">
        <f t="shared" si="77"/>
        <v>0</v>
      </c>
    </row>
    <row r="112" spans="1:24">
      <c r="A112" s="11" t="s">
        <v>88</v>
      </c>
      <c r="B112" s="12">
        <f>[1]Feuil1!F163</f>
        <v>2</v>
      </c>
      <c r="C112" s="12">
        <v>1361</v>
      </c>
      <c r="D112" s="12">
        <f t="shared" si="91"/>
        <v>975</v>
      </c>
      <c r="E112" s="12">
        <v>386</v>
      </c>
      <c r="F112" s="120">
        <f>E112/C112*100</f>
        <v>28.361498897869215</v>
      </c>
      <c r="G112" s="12">
        <v>1</v>
      </c>
      <c r="H112" s="73">
        <v>2</v>
      </c>
      <c r="I112" s="73">
        <v>383</v>
      </c>
      <c r="J112" s="11">
        <v>16</v>
      </c>
      <c r="K112" s="120">
        <f t="shared" ref="K112:K115" si="92">J112/C112*100</f>
        <v>1.1756061719324025</v>
      </c>
      <c r="L112" s="122">
        <f t="shared" si="83"/>
        <v>4.1775456919060057</v>
      </c>
      <c r="M112" s="11">
        <v>175</v>
      </c>
      <c r="N112" s="120">
        <f t="shared" si="84"/>
        <v>12.858192505510655</v>
      </c>
      <c r="O112" s="122">
        <f t="shared" si="57"/>
        <v>45.691906005221931</v>
      </c>
      <c r="P112" s="11">
        <v>189</v>
      </c>
      <c r="Q112" s="120">
        <f t="shared" si="89"/>
        <v>13.886847905951505</v>
      </c>
      <c r="R112" s="122">
        <f t="shared" si="63"/>
        <v>49.347258485639692</v>
      </c>
      <c r="S112" s="11">
        <v>3</v>
      </c>
      <c r="T112" s="120">
        <f t="shared" si="86"/>
        <v>0.2204261572373255</v>
      </c>
      <c r="U112" s="122">
        <f t="shared" si="85"/>
        <v>0.7832898172323759</v>
      </c>
      <c r="V112" s="11">
        <v>0</v>
      </c>
      <c r="W112" s="120">
        <f t="shared" si="76"/>
        <v>0</v>
      </c>
      <c r="X112" s="122">
        <f t="shared" si="77"/>
        <v>0</v>
      </c>
    </row>
    <row r="113" spans="1:24">
      <c r="A113" s="11" t="s">
        <v>89</v>
      </c>
      <c r="B113" s="12">
        <f>[1]Feuil1!F164</f>
        <v>3</v>
      </c>
      <c r="C113" s="73">
        <v>77</v>
      </c>
      <c r="D113" s="12">
        <f t="shared" si="91"/>
        <v>19</v>
      </c>
      <c r="E113" s="73">
        <v>58</v>
      </c>
      <c r="F113" s="120">
        <f>E113/C113*100</f>
        <v>75.324675324675326</v>
      </c>
      <c r="G113" s="73">
        <v>0</v>
      </c>
      <c r="H113" s="73">
        <v>2</v>
      </c>
      <c r="I113" s="73">
        <v>56</v>
      </c>
      <c r="J113" s="11">
        <v>0</v>
      </c>
      <c r="K113" s="120">
        <f t="shared" si="92"/>
        <v>0</v>
      </c>
      <c r="L113" s="122">
        <f t="shared" si="83"/>
        <v>0</v>
      </c>
      <c r="M113" s="11">
        <v>11</v>
      </c>
      <c r="N113" s="120">
        <f t="shared" si="84"/>
        <v>14.285714285714285</v>
      </c>
      <c r="O113" s="122">
        <f t="shared" si="57"/>
        <v>19.642857142857142</v>
      </c>
      <c r="P113" s="11">
        <v>44</v>
      </c>
      <c r="Q113" s="120">
        <f t="shared" si="89"/>
        <v>57.142857142857139</v>
      </c>
      <c r="R113" s="122">
        <f t="shared" si="63"/>
        <v>78.571428571428569</v>
      </c>
      <c r="S113" s="11">
        <v>1</v>
      </c>
      <c r="T113" s="120">
        <f t="shared" si="86"/>
        <v>1.2987012987012987</v>
      </c>
      <c r="U113" s="122">
        <f t="shared" si="85"/>
        <v>1.7857142857142856</v>
      </c>
      <c r="V113" s="11">
        <v>0</v>
      </c>
      <c r="W113" s="120">
        <f t="shared" si="76"/>
        <v>0</v>
      </c>
      <c r="X113" s="122">
        <f t="shared" si="77"/>
        <v>0</v>
      </c>
    </row>
    <row r="114" spans="1:24">
      <c r="A114" s="11" t="s">
        <v>90</v>
      </c>
      <c r="B114" s="12">
        <f>[1]Feuil1!F165</f>
        <v>4</v>
      </c>
      <c r="C114" s="73">
        <v>215</v>
      </c>
      <c r="D114" s="12">
        <f t="shared" si="91"/>
        <v>59</v>
      </c>
      <c r="E114" s="73">
        <v>156</v>
      </c>
      <c r="F114" s="120">
        <f>E114/C114*100</f>
        <v>72.558139534883722</v>
      </c>
      <c r="G114" s="73">
        <v>0</v>
      </c>
      <c r="H114" s="73">
        <v>1</v>
      </c>
      <c r="I114" s="73">
        <v>155</v>
      </c>
      <c r="J114" s="11">
        <v>3</v>
      </c>
      <c r="K114" s="120">
        <f t="shared" si="92"/>
        <v>1.3953488372093024</v>
      </c>
      <c r="L114" s="122">
        <f t="shared" si="83"/>
        <v>1.935483870967742</v>
      </c>
      <c r="M114" s="11">
        <v>92</v>
      </c>
      <c r="N114" s="120">
        <f t="shared" si="84"/>
        <v>42.790697674418603</v>
      </c>
      <c r="O114" s="122">
        <f t="shared" ref="O114:O115" si="93">M114/I114*100</f>
        <v>59.354838709677416</v>
      </c>
      <c r="P114" s="11">
        <v>59</v>
      </c>
      <c r="Q114" s="120">
        <f t="shared" si="89"/>
        <v>27.441860465116282</v>
      </c>
      <c r="R114" s="122">
        <f t="shared" si="63"/>
        <v>38.064516129032256</v>
      </c>
      <c r="S114" s="11">
        <v>1</v>
      </c>
      <c r="T114" s="120">
        <f t="shared" si="86"/>
        <v>0.46511627906976744</v>
      </c>
      <c r="U114" s="122">
        <f t="shared" si="85"/>
        <v>0.64516129032258063</v>
      </c>
      <c r="V114" s="11">
        <v>0</v>
      </c>
      <c r="W114" s="120">
        <f t="shared" si="76"/>
        <v>0</v>
      </c>
      <c r="X114" s="122">
        <f t="shared" si="77"/>
        <v>0</v>
      </c>
    </row>
    <row r="115" spans="1:24">
      <c r="A115" s="11" t="s">
        <v>91</v>
      </c>
      <c r="B115" s="12">
        <f>[1]Feuil1!F166</f>
        <v>5</v>
      </c>
      <c r="C115" s="73">
        <v>461</v>
      </c>
      <c r="D115" s="12">
        <f t="shared" si="91"/>
        <v>269</v>
      </c>
      <c r="E115" s="73">
        <v>192</v>
      </c>
      <c r="F115" s="120">
        <f>E115/C115*100</f>
        <v>41.648590021691973</v>
      </c>
      <c r="G115" s="73">
        <v>2</v>
      </c>
      <c r="H115" s="73">
        <v>2</v>
      </c>
      <c r="I115" s="73">
        <v>188</v>
      </c>
      <c r="J115" s="11">
        <v>10</v>
      </c>
      <c r="K115" s="120">
        <f t="shared" si="92"/>
        <v>2.1691973969631237</v>
      </c>
      <c r="L115" s="122">
        <f t="shared" si="83"/>
        <v>5.3191489361702127</v>
      </c>
      <c r="M115" s="11">
        <v>58</v>
      </c>
      <c r="N115" s="120">
        <f t="shared" si="84"/>
        <v>12.581344902386119</v>
      </c>
      <c r="O115" s="122">
        <f t="shared" si="93"/>
        <v>30.851063829787233</v>
      </c>
      <c r="P115" s="11">
        <v>116</v>
      </c>
      <c r="Q115" s="120">
        <f t="shared" si="89"/>
        <v>25.162689804772238</v>
      </c>
      <c r="R115" s="122">
        <f t="shared" si="63"/>
        <v>61.702127659574465</v>
      </c>
      <c r="S115" s="11">
        <v>4</v>
      </c>
      <c r="T115" s="120">
        <f t="shared" si="86"/>
        <v>0.86767895878524948</v>
      </c>
      <c r="U115" s="122">
        <f t="shared" si="85"/>
        <v>2.1276595744680851</v>
      </c>
      <c r="V115" s="11">
        <v>0</v>
      </c>
      <c r="W115" s="120">
        <f t="shared" si="76"/>
        <v>0</v>
      </c>
      <c r="X115" s="122">
        <f t="shared" si="77"/>
        <v>0</v>
      </c>
    </row>
    <row r="116" spans="1:24">
      <c r="A116" s="14" t="str">
        <f>UPPER([1]Feuil1!E168)</f>
        <v>REAO</v>
      </c>
      <c r="B116" s="15"/>
      <c r="C116" s="15">
        <f>SUM(C117:C118)</f>
        <v>470</v>
      </c>
      <c r="D116" s="15">
        <f>SUM(D117:D118)</f>
        <v>180</v>
      </c>
      <c r="E116" s="15">
        <f>SUM(E117:E118)</f>
        <v>290</v>
      </c>
      <c r="F116" s="10">
        <f>E116/C116</f>
        <v>0.61702127659574468</v>
      </c>
      <c r="G116" s="15">
        <f>SUM(G117:G118)</f>
        <v>0</v>
      </c>
      <c r="H116" s="15">
        <f>SUM(H117:H118)</f>
        <v>5</v>
      </c>
      <c r="I116" s="15">
        <f>SUM(I117:I118)</f>
        <v>285</v>
      </c>
      <c r="J116" s="14">
        <f>SUM(J117:J118)</f>
        <v>17</v>
      </c>
      <c r="K116" s="10">
        <f>J116/$C116</f>
        <v>3.6170212765957444E-2</v>
      </c>
      <c r="L116" s="9">
        <f>J116/$I116</f>
        <v>5.9649122807017542E-2</v>
      </c>
      <c r="M116" s="14">
        <f>SUM(M117:M118)</f>
        <v>59</v>
      </c>
      <c r="N116" s="10">
        <f>M116/$C116</f>
        <v>0.12553191489361701</v>
      </c>
      <c r="O116" s="9">
        <f>M116/$I116</f>
        <v>0.20701754385964913</v>
      </c>
      <c r="P116" s="14">
        <f>SUM(P117:P118)</f>
        <v>206</v>
      </c>
      <c r="Q116" s="10">
        <f>P116/$C116</f>
        <v>0.43829787234042555</v>
      </c>
      <c r="R116" s="9">
        <f>P116/$I116</f>
        <v>0.72280701754385968</v>
      </c>
      <c r="S116" s="14">
        <f>SUM(S117:S118)</f>
        <v>3</v>
      </c>
      <c r="T116" s="10">
        <f>S116/$C116</f>
        <v>6.382978723404255E-3</v>
      </c>
      <c r="U116" s="9">
        <f>S116/$I116</f>
        <v>1.0526315789473684E-2</v>
      </c>
      <c r="V116" s="14">
        <f>SUM(V117:V118)</f>
        <v>0</v>
      </c>
      <c r="W116" s="10">
        <f>V116/$C116</f>
        <v>0</v>
      </c>
      <c r="X116" s="9">
        <f>V116/$I116</f>
        <v>0</v>
      </c>
    </row>
    <row r="117" spans="1:24">
      <c r="A117" s="11" t="str">
        <f>[1]Feuil1!E168</f>
        <v>Reao</v>
      </c>
      <c r="B117" s="12">
        <f>[1]Feuil1!F168</f>
        <v>1</v>
      </c>
      <c r="C117" s="73">
        <v>306</v>
      </c>
      <c r="D117" s="12">
        <f t="shared" ref="D117:D118" si="94">C117-E117</f>
        <v>118</v>
      </c>
      <c r="E117" s="73">
        <v>188</v>
      </c>
      <c r="F117" s="120">
        <f>E117/C117*100</f>
        <v>61.437908496732028</v>
      </c>
      <c r="G117" s="73">
        <v>0</v>
      </c>
      <c r="H117" s="73">
        <v>4</v>
      </c>
      <c r="I117" s="73">
        <v>184</v>
      </c>
      <c r="J117" s="11">
        <v>4</v>
      </c>
      <c r="K117" s="120">
        <f>J117/C117*100</f>
        <v>1.3071895424836601</v>
      </c>
      <c r="L117" s="122">
        <f t="shared" si="83"/>
        <v>2.1739130434782608</v>
      </c>
      <c r="M117" s="11">
        <v>36</v>
      </c>
      <c r="N117" s="120">
        <f t="shared" si="84"/>
        <v>11.76470588235294</v>
      </c>
      <c r="O117" s="122">
        <f t="shared" ref="O117:O141" si="95">M117/I117*100</f>
        <v>19.565217391304348</v>
      </c>
      <c r="P117" s="11">
        <v>142</v>
      </c>
      <c r="Q117" s="120">
        <f t="shared" si="89"/>
        <v>46.405228758169933</v>
      </c>
      <c r="R117" s="122">
        <f t="shared" si="63"/>
        <v>77.173913043478265</v>
      </c>
      <c r="S117" s="11">
        <v>2</v>
      </c>
      <c r="T117" s="120">
        <f t="shared" si="86"/>
        <v>0.65359477124183007</v>
      </c>
      <c r="U117" s="122">
        <f t="shared" si="85"/>
        <v>1.0869565217391304</v>
      </c>
      <c r="V117" s="11">
        <v>0</v>
      </c>
      <c r="W117" s="120">
        <f t="shared" si="76"/>
        <v>0</v>
      </c>
      <c r="X117" s="122">
        <f t="shared" si="77"/>
        <v>0</v>
      </c>
    </row>
    <row r="118" spans="1:24">
      <c r="A118" s="11" t="s">
        <v>92</v>
      </c>
      <c r="B118" s="12">
        <f>[1]Feuil1!F169</f>
        <v>2</v>
      </c>
      <c r="C118" s="73">
        <v>164</v>
      </c>
      <c r="D118" s="12">
        <f t="shared" si="94"/>
        <v>62</v>
      </c>
      <c r="E118" s="73">
        <v>102</v>
      </c>
      <c r="F118" s="120">
        <f>E118/C118*100</f>
        <v>62.195121951219512</v>
      </c>
      <c r="G118" s="73">
        <v>0</v>
      </c>
      <c r="H118" s="73">
        <v>1</v>
      </c>
      <c r="I118" s="73">
        <v>101</v>
      </c>
      <c r="J118" s="11">
        <v>13</v>
      </c>
      <c r="K118" s="120">
        <f>J118/C118*100</f>
        <v>7.9268292682926829</v>
      </c>
      <c r="L118" s="122">
        <f t="shared" si="83"/>
        <v>12.871287128712872</v>
      </c>
      <c r="M118" s="11">
        <v>23</v>
      </c>
      <c r="N118" s="120">
        <f t="shared" si="84"/>
        <v>14.02439024390244</v>
      </c>
      <c r="O118" s="122">
        <f t="shared" si="95"/>
        <v>22.772277227722775</v>
      </c>
      <c r="P118" s="11">
        <v>64</v>
      </c>
      <c r="Q118" s="120">
        <f t="shared" si="89"/>
        <v>39.024390243902438</v>
      </c>
      <c r="R118" s="122">
        <f t="shared" si="63"/>
        <v>63.366336633663366</v>
      </c>
      <c r="S118" s="11">
        <v>1</v>
      </c>
      <c r="T118" s="120">
        <f t="shared" si="86"/>
        <v>0.6097560975609756</v>
      </c>
      <c r="U118" s="122">
        <f t="shared" si="85"/>
        <v>0.99009900990099009</v>
      </c>
      <c r="V118" s="11">
        <v>0</v>
      </c>
      <c r="W118" s="120">
        <f t="shared" si="76"/>
        <v>0</v>
      </c>
      <c r="X118" s="122">
        <f t="shared" si="77"/>
        <v>0</v>
      </c>
    </row>
    <row r="119" spans="1:24">
      <c r="A119" s="14" t="str">
        <f>UPPER([1]Feuil1!E184)</f>
        <v>TAHUATA</v>
      </c>
      <c r="B119" s="15"/>
      <c r="C119" s="15">
        <f>SUM(C120:C123)</f>
        <v>625</v>
      </c>
      <c r="D119" s="15">
        <f>SUM(D120:D123)</f>
        <v>277</v>
      </c>
      <c r="E119" s="15">
        <f>SUM(E120:E123)</f>
        <v>348</v>
      </c>
      <c r="F119" s="10">
        <f>E119/C119</f>
        <v>0.55679999999999996</v>
      </c>
      <c r="G119" s="15">
        <f>SUM(G120:G123)</f>
        <v>0</v>
      </c>
      <c r="H119" s="15">
        <f>SUM(H120:H123)</f>
        <v>3</v>
      </c>
      <c r="I119" s="15">
        <f>SUM(I120:I123)</f>
        <v>345</v>
      </c>
      <c r="J119" s="14">
        <f>SUM(J120:J123)</f>
        <v>53</v>
      </c>
      <c r="K119" s="10">
        <f>J119/$C119</f>
        <v>8.48E-2</v>
      </c>
      <c r="L119" s="9">
        <f>J119/$I119</f>
        <v>0.15362318840579711</v>
      </c>
      <c r="M119" s="14">
        <f>SUM(M120:M123)</f>
        <v>47</v>
      </c>
      <c r="N119" s="10">
        <f>M119/$C119</f>
        <v>7.5200000000000003E-2</v>
      </c>
      <c r="O119" s="9">
        <f>M119/$I119</f>
        <v>0.13623188405797101</v>
      </c>
      <c r="P119" s="14">
        <f>SUM(P120:P123)</f>
        <v>245</v>
      </c>
      <c r="Q119" s="10">
        <f>P119/$C119</f>
        <v>0.39200000000000002</v>
      </c>
      <c r="R119" s="9">
        <f>P119/$I119</f>
        <v>0.71014492753623193</v>
      </c>
      <c r="S119" s="14">
        <f>SUM(S120:S123)</f>
        <v>0</v>
      </c>
      <c r="T119" s="10">
        <f>S119/$C119</f>
        <v>0</v>
      </c>
      <c r="U119" s="9">
        <f>S119/$I119</f>
        <v>0</v>
      </c>
      <c r="V119" s="14">
        <f>SUM(V120:V123)</f>
        <v>0</v>
      </c>
      <c r="W119" s="10">
        <f>V119/$C119</f>
        <v>0</v>
      </c>
      <c r="X119" s="9">
        <f>V119/$I119</f>
        <v>0</v>
      </c>
    </row>
    <row r="120" spans="1:24">
      <c r="A120" s="11" t="s">
        <v>93</v>
      </c>
      <c r="B120" s="12">
        <f>[1]Feuil1!F184</f>
        <v>1</v>
      </c>
      <c r="C120" s="12">
        <v>276</v>
      </c>
      <c r="D120" s="12">
        <f>C120-E120</f>
        <v>140</v>
      </c>
      <c r="E120" s="12">
        <v>136</v>
      </c>
      <c r="F120" s="120">
        <f>E120/C120*100</f>
        <v>49.275362318840585</v>
      </c>
      <c r="G120" s="12">
        <v>0</v>
      </c>
      <c r="H120" s="73">
        <v>2</v>
      </c>
      <c r="I120" s="73">
        <v>134</v>
      </c>
      <c r="J120" s="11">
        <v>7</v>
      </c>
      <c r="K120" s="120">
        <f>J120/C120*100</f>
        <v>2.5362318840579712</v>
      </c>
      <c r="L120" s="122">
        <f t="shared" si="83"/>
        <v>5.2238805970149249</v>
      </c>
      <c r="M120" s="11">
        <v>19</v>
      </c>
      <c r="N120" s="120">
        <f t="shared" si="84"/>
        <v>6.8840579710144931</v>
      </c>
      <c r="O120" s="122">
        <f t="shared" si="95"/>
        <v>14.17910447761194</v>
      </c>
      <c r="P120" s="11">
        <v>108</v>
      </c>
      <c r="Q120" s="120">
        <f t="shared" si="89"/>
        <v>39.130434782608695</v>
      </c>
      <c r="R120" s="122">
        <f t="shared" si="63"/>
        <v>80.597014925373131</v>
      </c>
      <c r="S120" s="11">
        <v>0</v>
      </c>
      <c r="T120" s="120">
        <f t="shared" si="86"/>
        <v>0</v>
      </c>
      <c r="U120" s="122">
        <f t="shared" si="85"/>
        <v>0</v>
      </c>
      <c r="V120" s="11">
        <v>0</v>
      </c>
      <c r="W120" s="120">
        <f t="shared" si="76"/>
        <v>0</v>
      </c>
      <c r="X120" s="122">
        <f t="shared" si="77"/>
        <v>0</v>
      </c>
    </row>
    <row r="121" spans="1:24">
      <c r="A121" s="11" t="s">
        <v>94</v>
      </c>
      <c r="B121" s="12">
        <f>[1]Feuil1!F185</f>
        <v>2</v>
      </c>
      <c r="C121" s="12">
        <v>130</v>
      </c>
      <c r="D121" s="12">
        <f t="shared" ref="D121:D123" si="96">C121-E121</f>
        <v>54</v>
      </c>
      <c r="E121" s="12">
        <v>76</v>
      </c>
      <c r="F121" s="120">
        <f>E121/C121*100</f>
        <v>58.461538461538467</v>
      </c>
      <c r="G121" s="12">
        <v>0</v>
      </c>
      <c r="H121" s="73">
        <v>1</v>
      </c>
      <c r="I121" s="73">
        <v>75</v>
      </c>
      <c r="J121" s="11">
        <v>18</v>
      </c>
      <c r="K121" s="120">
        <f t="shared" ref="K121:K123" si="97">J121/C121*100</f>
        <v>13.846153846153847</v>
      </c>
      <c r="L121" s="122">
        <f t="shared" si="83"/>
        <v>24</v>
      </c>
      <c r="M121" s="11">
        <v>12</v>
      </c>
      <c r="N121" s="120">
        <f t="shared" si="84"/>
        <v>9.2307692307692317</v>
      </c>
      <c r="O121" s="122">
        <f t="shared" si="95"/>
        <v>16</v>
      </c>
      <c r="P121" s="11">
        <v>45</v>
      </c>
      <c r="Q121" s="120">
        <f t="shared" si="89"/>
        <v>34.615384615384613</v>
      </c>
      <c r="R121" s="122">
        <f t="shared" si="63"/>
        <v>60</v>
      </c>
      <c r="S121" s="11">
        <v>0</v>
      </c>
      <c r="T121" s="120">
        <f t="shared" si="86"/>
        <v>0</v>
      </c>
      <c r="U121" s="122">
        <f t="shared" si="85"/>
        <v>0</v>
      </c>
      <c r="V121" s="11">
        <v>0</v>
      </c>
      <c r="W121" s="120">
        <f t="shared" si="76"/>
        <v>0</v>
      </c>
      <c r="X121" s="122">
        <f t="shared" si="77"/>
        <v>0</v>
      </c>
    </row>
    <row r="122" spans="1:24">
      <c r="A122" s="11" t="s">
        <v>95</v>
      </c>
      <c r="B122" s="12">
        <f>[1]Feuil1!F186</f>
        <v>3</v>
      </c>
      <c r="C122" s="12">
        <v>129</v>
      </c>
      <c r="D122" s="12">
        <f t="shared" si="96"/>
        <v>53</v>
      </c>
      <c r="E122" s="12">
        <v>76</v>
      </c>
      <c r="F122" s="120">
        <f>E122/C122*100</f>
        <v>58.914728682170548</v>
      </c>
      <c r="G122" s="12">
        <v>0</v>
      </c>
      <c r="H122" s="73">
        <v>0</v>
      </c>
      <c r="I122" s="73">
        <v>76</v>
      </c>
      <c r="J122" s="11">
        <v>5</v>
      </c>
      <c r="K122" s="120">
        <f t="shared" si="97"/>
        <v>3.8759689922480618</v>
      </c>
      <c r="L122" s="122">
        <f t="shared" si="83"/>
        <v>6.5789473684210522</v>
      </c>
      <c r="M122" s="11">
        <v>15</v>
      </c>
      <c r="N122" s="120">
        <f t="shared" si="84"/>
        <v>11.627906976744185</v>
      </c>
      <c r="O122" s="122">
        <f t="shared" si="95"/>
        <v>19.736842105263158</v>
      </c>
      <c r="P122" s="11">
        <v>56</v>
      </c>
      <c r="Q122" s="120">
        <f t="shared" si="89"/>
        <v>43.410852713178294</v>
      </c>
      <c r="R122" s="122">
        <f t="shared" si="63"/>
        <v>73.68421052631578</v>
      </c>
      <c r="S122" s="11">
        <v>0</v>
      </c>
      <c r="T122" s="120">
        <f t="shared" si="86"/>
        <v>0</v>
      </c>
      <c r="U122" s="122">
        <f t="shared" si="85"/>
        <v>0</v>
      </c>
      <c r="V122" s="11">
        <v>0</v>
      </c>
      <c r="W122" s="120">
        <f t="shared" si="76"/>
        <v>0</v>
      </c>
      <c r="X122" s="122">
        <f t="shared" si="77"/>
        <v>0</v>
      </c>
    </row>
    <row r="123" spans="1:24">
      <c r="A123" s="11" t="s">
        <v>96</v>
      </c>
      <c r="B123" s="12">
        <f>[1]Feuil1!F187</f>
        <v>4</v>
      </c>
      <c r="C123" s="73">
        <v>90</v>
      </c>
      <c r="D123" s="12">
        <f t="shared" si="96"/>
        <v>30</v>
      </c>
      <c r="E123" s="73">
        <v>60</v>
      </c>
      <c r="F123" s="120">
        <f>E123/C123*100</f>
        <v>66.666666666666657</v>
      </c>
      <c r="G123" s="73">
        <v>0</v>
      </c>
      <c r="H123" s="73">
        <v>0</v>
      </c>
      <c r="I123" s="73">
        <v>60</v>
      </c>
      <c r="J123" s="11">
        <v>23</v>
      </c>
      <c r="K123" s="120">
        <f t="shared" si="97"/>
        <v>25.555555555555554</v>
      </c>
      <c r="L123" s="122">
        <f t="shared" si="83"/>
        <v>38.333333333333336</v>
      </c>
      <c r="M123" s="11">
        <v>1</v>
      </c>
      <c r="N123" s="120">
        <f t="shared" si="84"/>
        <v>1.1111111111111112</v>
      </c>
      <c r="O123" s="122">
        <f t="shared" si="95"/>
        <v>1.6666666666666667</v>
      </c>
      <c r="P123" s="11">
        <v>36</v>
      </c>
      <c r="Q123" s="120">
        <f t="shared" si="89"/>
        <v>40</v>
      </c>
      <c r="R123" s="122">
        <f t="shared" ref="R123:R141" si="98">P123/I123*100</f>
        <v>60</v>
      </c>
      <c r="S123" s="11">
        <v>0</v>
      </c>
      <c r="T123" s="120">
        <f t="shared" si="86"/>
        <v>0</v>
      </c>
      <c r="U123" s="122">
        <f t="shared" si="85"/>
        <v>0</v>
      </c>
      <c r="V123" s="11">
        <v>0</v>
      </c>
      <c r="W123" s="120">
        <f t="shared" si="76"/>
        <v>0</v>
      </c>
      <c r="X123" s="122">
        <f t="shared" si="77"/>
        <v>0</v>
      </c>
    </row>
    <row r="124" spans="1:24">
      <c r="A124" s="14" t="str">
        <f>UPPER([1]Feuil1!E198)</f>
        <v>TAKAROA</v>
      </c>
      <c r="B124" s="15"/>
      <c r="C124" s="15">
        <f>SUM(C125:C126)</f>
        <v>1298</v>
      </c>
      <c r="D124" s="15">
        <f>SUM(D125:D126)</f>
        <v>781</v>
      </c>
      <c r="E124" s="15">
        <f>SUM(E125:E126)</f>
        <v>517</v>
      </c>
      <c r="F124" s="10">
        <f>E124/C124</f>
        <v>0.39830508474576271</v>
      </c>
      <c r="G124" s="15">
        <f>SUM(G125:G126)</f>
        <v>0</v>
      </c>
      <c r="H124" s="15">
        <f>SUM(H125:H126)</f>
        <v>0</v>
      </c>
      <c r="I124" s="15">
        <f>SUM(I125:I126)</f>
        <v>517</v>
      </c>
      <c r="J124" s="14">
        <f>SUM(J125:J126)</f>
        <v>30</v>
      </c>
      <c r="K124" s="10">
        <f>J124/$C124</f>
        <v>2.3112480739599383E-2</v>
      </c>
      <c r="L124" s="9">
        <f>J124/$I124</f>
        <v>5.8027079303675046E-2</v>
      </c>
      <c r="M124" s="14">
        <f>SUM(M125:M126)</f>
        <v>133</v>
      </c>
      <c r="N124" s="10">
        <f>M124/$C124</f>
        <v>0.1024653312788906</v>
      </c>
      <c r="O124" s="9">
        <f>M124/$I124</f>
        <v>0.2572533849129594</v>
      </c>
      <c r="P124" s="14">
        <f>SUM(P125:P126)</f>
        <v>352</v>
      </c>
      <c r="Q124" s="10">
        <f>P124/$C124</f>
        <v>0.2711864406779661</v>
      </c>
      <c r="R124" s="9">
        <f>P124/$I124</f>
        <v>0.68085106382978722</v>
      </c>
      <c r="S124" s="14">
        <f>SUM(S125:S126)</f>
        <v>2</v>
      </c>
      <c r="T124" s="10">
        <f>S124/$C124</f>
        <v>1.5408320493066256E-3</v>
      </c>
      <c r="U124" s="9">
        <f>S124/$I124</f>
        <v>3.8684719535783366E-3</v>
      </c>
      <c r="V124" s="14">
        <f>SUM(V125:V126)</f>
        <v>0</v>
      </c>
      <c r="W124" s="10">
        <f>V124/$C124</f>
        <v>0</v>
      </c>
      <c r="X124" s="9">
        <f>V124/$I124</f>
        <v>0</v>
      </c>
    </row>
    <row r="125" spans="1:24">
      <c r="A125" s="11" t="str">
        <f>[1]Feuil1!E198</f>
        <v>Takaroa</v>
      </c>
      <c r="B125" s="12">
        <f>[1]Feuil1!F198</f>
        <v>1</v>
      </c>
      <c r="C125" s="73">
        <v>860</v>
      </c>
      <c r="D125" s="12">
        <f>C125-E125</f>
        <v>512</v>
      </c>
      <c r="E125" s="73">
        <v>348</v>
      </c>
      <c r="F125" s="120">
        <f>E125/C125*100</f>
        <v>40.465116279069768</v>
      </c>
      <c r="G125" s="73">
        <v>0</v>
      </c>
      <c r="H125" s="73">
        <v>0</v>
      </c>
      <c r="I125" s="73">
        <v>348</v>
      </c>
      <c r="J125" s="11">
        <v>19</v>
      </c>
      <c r="K125" s="120">
        <f>J125/C125*100</f>
        <v>2.2093023255813953</v>
      </c>
      <c r="L125" s="122">
        <f t="shared" si="83"/>
        <v>5.4597701149425291</v>
      </c>
      <c r="M125" s="11">
        <v>63</v>
      </c>
      <c r="N125" s="120">
        <f t="shared" si="84"/>
        <v>7.3255813953488378</v>
      </c>
      <c r="O125" s="122">
        <f t="shared" si="95"/>
        <v>18.103448275862068</v>
      </c>
      <c r="P125" s="11">
        <v>265</v>
      </c>
      <c r="Q125" s="120">
        <f t="shared" si="89"/>
        <v>30.813953488372093</v>
      </c>
      <c r="R125" s="122">
        <f t="shared" si="98"/>
        <v>76.149425287356323</v>
      </c>
      <c r="S125" s="11">
        <v>1</v>
      </c>
      <c r="T125" s="120">
        <f t="shared" si="86"/>
        <v>0.11627906976744186</v>
      </c>
      <c r="U125" s="122">
        <f t="shared" si="85"/>
        <v>0.28735632183908044</v>
      </c>
      <c r="V125" s="11">
        <v>0</v>
      </c>
      <c r="W125" s="120">
        <f t="shared" si="76"/>
        <v>0</v>
      </c>
      <c r="X125" s="122">
        <f t="shared" si="77"/>
        <v>0</v>
      </c>
    </row>
    <row r="126" spans="1:24">
      <c r="A126" s="11" t="s">
        <v>97</v>
      </c>
      <c r="B126" s="12">
        <f>[1]Feuil1!F199</f>
        <v>2</v>
      </c>
      <c r="C126" s="73">
        <v>438</v>
      </c>
      <c r="D126" s="12">
        <f>C126-E126</f>
        <v>269</v>
      </c>
      <c r="E126" s="73">
        <v>169</v>
      </c>
      <c r="F126" s="120">
        <f>E126/C126*100</f>
        <v>38.584474885844749</v>
      </c>
      <c r="G126" s="73">
        <v>0</v>
      </c>
      <c r="H126" s="73">
        <v>0</v>
      </c>
      <c r="I126" s="73">
        <v>169</v>
      </c>
      <c r="J126" s="11">
        <v>11</v>
      </c>
      <c r="K126" s="120">
        <f>J126/C126*100</f>
        <v>2.5114155251141552</v>
      </c>
      <c r="L126" s="122">
        <f t="shared" si="83"/>
        <v>6.5088757396449708</v>
      </c>
      <c r="M126" s="11">
        <v>70</v>
      </c>
      <c r="N126" s="120">
        <f t="shared" si="84"/>
        <v>15.981735159817351</v>
      </c>
      <c r="O126" s="122">
        <f t="shared" si="95"/>
        <v>41.42011834319527</v>
      </c>
      <c r="P126" s="11">
        <v>87</v>
      </c>
      <c r="Q126" s="120">
        <f t="shared" si="89"/>
        <v>19.863013698630137</v>
      </c>
      <c r="R126" s="122">
        <f t="shared" si="98"/>
        <v>51.479289940828401</v>
      </c>
      <c r="S126" s="11">
        <v>1</v>
      </c>
      <c r="T126" s="120">
        <f t="shared" si="86"/>
        <v>0.22831050228310501</v>
      </c>
      <c r="U126" s="122">
        <f t="shared" si="85"/>
        <v>0.59171597633136097</v>
      </c>
      <c r="V126" s="11">
        <v>0</v>
      </c>
      <c r="W126" s="120">
        <f t="shared" si="76"/>
        <v>0</v>
      </c>
      <c r="X126" s="122">
        <f t="shared" si="77"/>
        <v>0</v>
      </c>
    </row>
    <row r="127" spans="1:24">
      <c r="A127" s="14" t="str">
        <f>UPPER([1]Feuil1!E204)</f>
        <v>TATAKOTO</v>
      </c>
      <c r="B127" s="15"/>
      <c r="C127" s="15">
        <f>SUM(C128)</f>
        <v>191</v>
      </c>
      <c r="D127" s="15">
        <f t="shared" ref="D127:E127" si="99">SUM(D128)</f>
        <v>57</v>
      </c>
      <c r="E127" s="15">
        <f t="shared" si="99"/>
        <v>134</v>
      </c>
      <c r="F127" s="10">
        <f>E127/C127</f>
        <v>0.70157068062827221</v>
      </c>
      <c r="G127" s="15">
        <f>SUM(G128)</f>
        <v>0</v>
      </c>
      <c r="H127" s="15">
        <f>SUM(H128)</f>
        <v>0</v>
      </c>
      <c r="I127" s="15">
        <f>SUM(I128)</f>
        <v>134</v>
      </c>
      <c r="J127" s="14">
        <f>SUM(J128)</f>
        <v>4</v>
      </c>
      <c r="K127" s="10">
        <f>J127/$C127</f>
        <v>2.0942408376963352E-2</v>
      </c>
      <c r="L127" s="9">
        <f>J127/$I127</f>
        <v>2.9850746268656716E-2</v>
      </c>
      <c r="M127" s="14">
        <f>SUM(M128)</f>
        <v>13</v>
      </c>
      <c r="N127" s="10">
        <f>M127/$C127</f>
        <v>6.8062827225130892E-2</v>
      </c>
      <c r="O127" s="9">
        <f>M127/$I127</f>
        <v>9.7014925373134331E-2</v>
      </c>
      <c r="P127" s="14">
        <f>SUM(P128)</f>
        <v>117</v>
      </c>
      <c r="Q127" s="10">
        <f>P127/$C127</f>
        <v>0.61256544502617805</v>
      </c>
      <c r="R127" s="9">
        <f>P127/$I127</f>
        <v>0.87313432835820892</v>
      </c>
      <c r="S127" s="14">
        <f>SUM(S128)</f>
        <v>0</v>
      </c>
      <c r="T127" s="10">
        <f>S127/$C127</f>
        <v>0</v>
      </c>
      <c r="U127" s="9">
        <f>S127/$I127</f>
        <v>0</v>
      </c>
      <c r="V127" s="14">
        <f>SUM(V128)</f>
        <v>0</v>
      </c>
      <c r="W127" s="10">
        <f>V127/$C127</f>
        <v>0</v>
      </c>
      <c r="X127" s="9">
        <f>V127/$I127</f>
        <v>0</v>
      </c>
    </row>
    <row r="128" spans="1:24">
      <c r="A128" s="11" t="str">
        <f>[1]Feuil1!E204</f>
        <v>Tatakoto</v>
      </c>
      <c r="B128" s="12">
        <f>[1]Feuil1!F204</f>
        <v>1</v>
      </c>
      <c r="C128" s="73">
        <v>191</v>
      </c>
      <c r="D128" s="12">
        <f>C128-E128</f>
        <v>57</v>
      </c>
      <c r="E128" s="73">
        <v>134</v>
      </c>
      <c r="F128" s="120">
        <f>E128/C128*100</f>
        <v>70.157068062827221</v>
      </c>
      <c r="G128" s="73">
        <v>0</v>
      </c>
      <c r="H128" s="73">
        <v>0</v>
      </c>
      <c r="I128" s="73">
        <v>134</v>
      </c>
      <c r="J128" s="11">
        <v>4</v>
      </c>
      <c r="K128" s="120">
        <f>J128/C128*100</f>
        <v>2.0942408376963351</v>
      </c>
      <c r="L128" s="122">
        <f t="shared" si="83"/>
        <v>2.9850746268656714</v>
      </c>
      <c r="M128" s="11">
        <v>13</v>
      </c>
      <c r="N128" s="120">
        <f t="shared" si="84"/>
        <v>6.8062827225130889</v>
      </c>
      <c r="O128" s="122">
        <f t="shared" si="95"/>
        <v>9.7014925373134329</v>
      </c>
      <c r="P128" s="11">
        <v>117</v>
      </c>
      <c r="Q128" s="120">
        <f t="shared" si="89"/>
        <v>61.256544502617807</v>
      </c>
      <c r="R128" s="122">
        <f t="shared" si="98"/>
        <v>87.31343283582089</v>
      </c>
      <c r="S128" s="11">
        <v>0</v>
      </c>
      <c r="T128" s="120">
        <f t="shared" si="86"/>
        <v>0</v>
      </c>
      <c r="U128" s="122">
        <f t="shared" si="85"/>
        <v>0</v>
      </c>
      <c r="V128" s="11">
        <v>0</v>
      </c>
      <c r="W128" s="120">
        <f t="shared" si="76"/>
        <v>0</v>
      </c>
      <c r="X128" s="122">
        <f t="shared" si="77"/>
        <v>0</v>
      </c>
    </row>
    <row r="129" spans="1:24">
      <c r="A129" s="14" t="str">
        <f>UPPER([1]Feuil1!E216)</f>
        <v>TUREIA</v>
      </c>
      <c r="B129" s="15"/>
      <c r="C129" s="15">
        <f>SUM(C130:C131)</f>
        <v>240</v>
      </c>
      <c r="D129" s="15">
        <f>SUM(D130:D131)</f>
        <v>123</v>
      </c>
      <c r="E129" s="15">
        <f>SUM(E130:E131)</f>
        <v>117</v>
      </c>
      <c r="F129" s="10">
        <f>E129/C129</f>
        <v>0.48749999999999999</v>
      </c>
      <c r="G129" s="15">
        <f>SUM(G130:G131)</f>
        <v>1</v>
      </c>
      <c r="H129" s="15">
        <f>SUM(H130:H131)</f>
        <v>1</v>
      </c>
      <c r="I129" s="15">
        <f>SUM(I130:I131)</f>
        <v>115</v>
      </c>
      <c r="J129" s="14">
        <f>SUM(J130:J131)</f>
        <v>12</v>
      </c>
      <c r="K129" s="10">
        <f>J129/$C129</f>
        <v>0.05</v>
      </c>
      <c r="L129" s="9">
        <f>J129/$I129</f>
        <v>0.10434782608695652</v>
      </c>
      <c r="M129" s="14">
        <f>SUM(M130:M131)</f>
        <v>32</v>
      </c>
      <c r="N129" s="10">
        <f>M129/$C129</f>
        <v>0.13333333333333333</v>
      </c>
      <c r="O129" s="9">
        <f>M129/$I129</f>
        <v>0.27826086956521739</v>
      </c>
      <c r="P129" s="14">
        <f>SUM(P130:P131)</f>
        <v>68</v>
      </c>
      <c r="Q129" s="10">
        <f>P129/$C129</f>
        <v>0.28333333333333333</v>
      </c>
      <c r="R129" s="9">
        <f>P129/$I129</f>
        <v>0.59130434782608698</v>
      </c>
      <c r="S129" s="14">
        <f>SUM(S130:S131)</f>
        <v>3</v>
      </c>
      <c r="T129" s="10">
        <f>S129/$C129</f>
        <v>1.2500000000000001E-2</v>
      </c>
      <c r="U129" s="9">
        <f>S129/$I129</f>
        <v>2.6086956521739129E-2</v>
      </c>
      <c r="V129" s="14">
        <f>SUM(V130:V131)</f>
        <v>0</v>
      </c>
      <c r="W129" s="10">
        <f>V129/$C129</f>
        <v>0</v>
      </c>
      <c r="X129" s="9">
        <f>V129/$I129</f>
        <v>0</v>
      </c>
    </row>
    <row r="130" spans="1:24">
      <c r="A130" s="11" t="str">
        <f>[1]Feuil1!E216</f>
        <v>Tureia</v>
      </c>
      <c r="B130" s="12">
        <f>[1]Feuil1!F216</f>
        <v>1</v>
      </c>
      <c r="C130" s="73">
        <v>204</v>
      </c>
      <c r="D130" s="12">
        <f t="shared" ref="D130:D131" si="100">C130-E130</f>
        <v>107</v>
      </c>
      <c r="E130" s="73">
        <v>97</v>
      </c>
      <c r="F130" s="120">
        <f>E130/C130*100</f>
        <v>47.549019607843135</v>
      </c>
      <c r="G130" s="73">
        <v>1</v>
      </c>
      <c r="H130" s="73">
        <v>0</v>
      </c>
      <c r="I130" s="73">
        <v>96</v>
      </c>
      <c r="J130" s="11">
        <v>9</v>
      </c>
      <c r="K130" s="120">
        <f>J130/C130*100</f>
        <v>4.4117647058823533</v>
      </c>
      <c r="L130" s="122">
        <f t="shared" si="83"/>
        <v>9.375</v>
      </c>
      <c r="M130" s="11">
        <v>21</v>
      </c>
      <c r="N130" s="120">
        <f t="shared" si="84"/>
        <v>10.294117647058822</v>
      </c>
      <c r="O130" s="122">
        <f t="shared" si="95"/>
        <v>21.875</v>
      </c>
      <c r="P130" s="11">
        <v>64</v>
      </c>
      <c r="Q130" s="120">
        <f t="shared" si="89"/>
        <v>31.372549019607842</v>
      </c>
      <c r="R130" s="122">
        <f t="shared" si="98"/>
        <v>66.666666666666657</v>
      </c>
      <c r="S130" s="11">
        <v>2</v>
      </c>
      <c r="T130" s="120">
        <f t="shared" si="86"/>
        <v>0.98039215686274506</v>
      </c>
      <c r="U130" s="122">
        <f t="shared" si="85"/>
        <v>2.083333333333333</v>
      </c>
      <c r="V130" s="11">
        <v>0</v>
      </c>
      <c r="W130" s="120">
        <f t="shared" si="76"/>
        <v>0</v>
      </c>
      <c r="X130" s="122">
        <f t="shared" si="77"/>
        <v>0</v>
      </c>
    </row>
    <row r="131" spans="1:24">
      <c r="A131" s="11" t="s">
        <v>98</v>
      </c>
      <c r="B131" s="12">
        <f>[1]Feuil1!F217</f>
        <v>2</v>
      </c>
      <c r="C131" s="73">
        <v>36</v>
      </c>
      <c r="D131" s="12">
        <f t="shared" si="100"/>
        <v>16</v>
      </c>
      <c r="E131" s="73">
        <v>20</v>
      </c>
      <c r="F131" s="120">
        <f>E131/C131*100</f>
        <v>55.555555555555557</v>
      </c>
      <c r="G131" s="73">
        <v>0</v>
      </c>
      <c r="H131" s="73">
        <v>1</v>
      </c>
      <c r="I131" s="73">
        <v>19</v>
      </c>
      <c r="J131" s="11">
        <v>3</v>
      </c>
      <c r="K131" s="120">
        <f>J131/C131*100</f>
        <v>8.3333333333333321</v>
      </c>
      <c r="L131" s="122">
        <f t="shared" si="83"/>
        <v>15.789473684210526</v>
      </c>
      <c r="M131" s="11">
        <v>11</v>
      </c>
      <c r="N131" s="120">
        <f t="shared" si="84"/>
        <v>30.555555555555557</v>
      </c>
      <c r="O131" s="122">
        <f t="shared" si="95"/>
        <v>57.894736842105267</v>
      </c>
      <c r="P131" s="11">
        <v>4</v>
      </c>
      <c r="Q131" s="120">
        <f t="shared" si="89"/>
        <v>11.111111111111111</v>
      </c>
      <c r="R131" s="122">
        <f t="shared" si="98"/>
        <v>21.052631578947366</v>
      </c>
      <c r="S131" s="11">
        <v>1</v>
      </c>
      <c r="T131" s="120">
        <f t="shared" si="86"/>
        <v>2.7777777777777777</v>
      </c>
      <c r="U131" s="122">
        <f t="shared" si="85"/>
        <v>5.2631578947368416</v>
      </c>
      <c r="V131" s="11">
        <v>0</v>
      </c>
      <c r="W131" s="120">
        <f t="shared" si="76"/>
        <v>0</v>
      </c>
      <c r="X131" s="122">
        <f t="shared" si="77"/>
        <v>0</v>
      </c>
    </row>
    <row r="132" spans="1:24">
      <c r="A132" s="14" t="str">
        <f>UPPER([1]Feuil1!E218)</f>
        <v>UA-HUKA</v>
      </c>
      <c r="B132" s="15"/>
      <c r="C132" s="15">
        <f>SUM(C133:C134)</f>
        <v>502</v>
      </c>
      <c r="D132" s="15">
        <f>SUM(D133:D134)</f>
        <v>160</v>
      </c>
      <c r="E132" s="15">
        <f>SUM(E133:E134)</f>
        <v>342</v>
      </c>
      <c r="F132" s="10">
        <f>E132/C132</f>
        <v>0.68127490039840632</v>
      </c>
      <c r="G132" s="15">
        <f>SUM(G133:G134)</f>
        <v>0</v>
      </c>
      <c r="H132" s="15">
        <f>SUM(H133:H134)</f>
        <v>0</v>
      </c>
      <c r="I132" s="15">
        <f>SUM(I133:I134)</f>
        <v>342</v>
      </c>
      <c r="J132" s="14">
        <f>SUM(J133:J134)</f>
        <v>20</v>
      </c>
      <c r="K132" s="10">
        <f>J132/$C132</f>
        <v>3.9840637450199202E-2</v>
      </c>
      <c r="L132" s="9">
        <f>J132/$I132</f>
        <v>5.8479532163742687E-2</v>
      </c>
      <c r="M132" s="14">
        <f>SUM(M133:M134)</f>
        <v>44</v>
      </c>
      <c r="N132" s="10">
        <f>M132/$C132</f>
        <v>8.7649402390438252E-2</v>
      </c>
      <c r="O132" s="9">
        <f>M132/$I132</f>
        <v>0.12865497076023391</v>
      </c>
      <c r="P132" s="14">
        <f>SUM(P133:P134)</f>
        <v>276</v>
      </c>
      <c r="Q132" s="10">
        <f>P132/$C132</f>
        <v>0.54980079681274896</v>
      </c>
      <c r="R132" s="9">
        <f>P132/$I132</f>
        <v>0.80701754385964908</v>
      </c>
      <c r="S132" s="14">
        <f>SUM(S133:S134)</f>
        <v>2</v>
      </c>
      <c r="T132" s="10">
        <f>S132/$C132</f>
        <v>3.9840637450199202E-3</v>
      </c>
      <c r="U132" s="9">
        <f>S132/$I132</f>
        <v>5.8479532163742687E-3</v>
      </c>
      <c r="V132" s="14">
        <f>SUM(V133:V134)</f>
        <v>0</v>
      </c>
      <c r="W132" s="10">
        <f>V132/$C132</f>
        <v>0</v>
      </c>
      <c r="X132" s="9">
        <f>V132/$I132</f>
        <v>0</v>
      </c>
    </row>
    <row r="133" spans="1:24">
      <c r="A133" s="11" t="s">
        <v>99</v>
      </c>
      <c r="B133" s="12">
        <f>[1]Feuil1!F218</f>
        <v>1</v>
      </c>
      <c r="C133" s="12">
        <v>251</v>
      </c>
      <c r="D133" s="12">
        <f>C133-E133</f>
        <v>71</v>
      </c>
      <c r="E133" s="12">
        <v>180</v>
      </c>
      <c r="F133" s="120">
        <f>E133/C133*100</f>
        <v>71.713147410358573</v>
      </c>
      <c r="G133" s="12">
        <v>0</v>
      </c>
      <c r="H133" s="73">
        <v>0</v>
      </c>
      <c r="I133" s="73">
        <v>180</v>
      </c>
      <c r="J133" s="11">
        <v>13</v>
      </c>
      <c r="K133" s="120">
        <f>J133/C133*100</f>
        <v>5.1792828685258963</v>
      </c>
      <c r="L133" s="122">
        <f t="shared" si="83"/>
        <v>7.2222222222222214</v>
      </c>
      <c r="M133" s="11">
        <v>25</v>
      </c>
      <c r="N133" s="120">
        <f t="shared" si="84"/>
        <v>9.9601593625498008</v>
      </c>
      <c r="O133" s="122">
        <f t="shared" si="95"/>
        <v>13.888888888888889</v>
      </c>
      <c r="P133" s="11">
        <v>141</v>
      </c>
      <c r="Q133" s="120">
        <f t="shared" si="89"/>
        <v>56.175298804780873</v>
      </c>
      <c r="R133" s="122">
        <f t="shared" si="98"/>
        <v>78.333333333333329</v>
      </c>
      <c r="S133" s="11">
        <v>1</v>
      </c>
      <c r="T133" s="120">
        <f t="shared" si="86"/>
        <v>0.39840637450199201</v>
      </c>
      <c r="U133" s="13">
        <f>[1]Feuil1!AW218</f>
        <v>0</v>
      </c>
      <c r="V133" s="11">
        <v>0</v>
      </c>
      <c r="W133" s="120">
        <f t="shared" si="76"/>
        <v>0</v>
      </c>
      <c r="X133" s="122">
        <f t="shared" si="77"/>
        <v>0</v>
      </c>
    </row>
    <row r="134" spans="1:24">
      <c r="A134" s="11" t="s">
        <v>100</v>
      </c>
      <c r="B134" s="12">
        <f>[1]Feuil1!F219</f>
        <v>2</v>
      </c>
      <c r="C134" s="12">
        <v>251</v>
      </c>
      <c r="D134" s="12">
        <f>C134-E134</f>
        <v>89</v>
      </c>
      <c r="E134" s="12">
        <v>162</v>
      </c>
      <c r="F134" s="120">
        <f>E134/C134*100</f>
        <v>64.541832669322702</v>
      </c>
      <c r="G134" s="12">
        <v>0</v>
      </c>
      <c r="H134" s="73">
        <v>0</v>
      </c>
      <c r="I134" s="73">
        <v>162</v>
      </c>
      <c r="J134" s="11">
        <v>7</v>
      </c>
      <c r="K134" s="120">
        <f>J134/C134*100</f>
        <v>2.788844621513944</v>
      </c>
      <c r="L134" s="122">
        <f t="shared" si="83"/>
        <v>4.3209876543209873</v>
      </c>
      <c r="M134" s="11">
        <v>19</v>
      </c>
      <c r="N134" s="120">
        <f t="shared" si="84"/>
        <v>7.569721115537849</v>
      </c>
      <c r="O134" s="122">
        <f t="shared" si="95"/>
        <v>11.728395061728394</v>
      </c>
      <c r="P134" s="11">
        <v>135</v>
      </c>
      <c r="Q134" s="120">
        <f t="shared" si="89"/>
        <v>53.784860557768923</v>
      </c>
      <c r="R134" s="122">
        <f t="shared" si="98"/>
        <v>83.333333333333343</v>
      </c>
      <c r="S134" s="11">
        <v>1</v>
      </c>
      <c r="T134" s="120">
        <f t="shared" si="86"/>
        <v>0.39840637450199201</v>
      </c>
      <c r="U134" s="13">
        <f>[1]Feuil1!AW219</f>
        <v>0</v>
      </c>
      <c r="V134" s="11">
        <v>0</v>
      </c>
      <c r="W134" s="120">
        <f t="shared" si="76"/>
        <v>0</v>
      </c>
      <c r="X134" s="122">
        <f t="shared" si="77"/>
        <v>0</v>
      </c>
    </row>
    <row r="135" spans="1:24">
      <c r="A135" s="14" t="str">
        <f>UPPER([1]Feuil1!E220)</f>
        <v>UA-POU</v>
      </c>
      <c r="B135" s="15"/>
      <c r="C135" s="15">
        <f>SUM(C136:C141)</f>
        <v>1587</v>
      </c>
      <c r="D135" s="15">
        <f t="shared" ref="D135:E135" si="101">SUM(D136:D141)</f>
        <v>698</v>
      </c>
      <c r="E135" s="15">
        <f t="shared" si="101"/>
        <v>889</v>
      </c>
      <c r="F135" s="10">
        <f>E135/C135</f>
        <v>0.56017643352236923</v>
      </c>
      <c r="G135" s="15">
        <f>SUM(G136:G141)</f>
        <v>0</v>
      </c>
      <c r="H135" s="15">
        <f t="shared" ref="H135:I135" si="102">SUM(H136:H141)</f>
        <v>4</v>
      </c>
      <c r="I135" s="15">
        <f t="shared" si="102"/>
        <v>885</v>
      </c>
      <c r="J135" s="14">
        <f>SUM(J136:J141)</f>
        <v>291</v>
      </c>
      <c r="K135" s="10">
        <f>J135/$C135</f>
        <v>0.1833648393194707</v>
      </c>
      <c r="L135" s="9">
        <f>J135/$I135</f>
        <v>0.32881355932203388</v>
      </c>
      <c r="M135" s="14">
        <f>SUM(M136:M141)</f>
        <v>138</v>
      </c>
      <c r="N135" s="10">
        <f>M135/$C135</f>
        <v>8.6956521739130432E-2</v>
      </c>
      <c r="O135" s="9">
        <f>M135/$I135</f>
        <v>0.15593220338983052</v>
      </c>
      <c r="P135" s="14">
        <f>SUM(P136:P141)</f>
        <v>448</v>
      </c>
      <c r="Q135" s="10">
        <f>P135/$C135</f>
        <v>0.28229363579080025</v>
      </c>
      <c r="R135" s="9">
        <f>P135/$I135</f>
        <v>0.5062146892655367</v>
      </c>
      <c r="S135" s="14">
        <f>SUM(S136:S141)</f>
        <v>8</v>
      </c>
      <c r="T135" s="10">
        <f>S135/$C135</f>
        <v>5.0409577819785761E-3</v>
      </c>
      <c r="U135" s="9">
        <f>S135/$I135</f>
        <v>9.0395480225988704E-3</v>
      </c>
      <c r="V135" s="14">
        <f>SUM(V136:V141)</f>
        <v>0</v>
      </c>
      <c r="W135" s="10">
        <f>V135/$C135</f>
        <v>0</v>
      </c>
      <c r="X135" s="9">
        <f>V135/$I135</f>
        <v>0</v>
      </c>
    </row>
    <row r="136" spans="1:24">
      <c r="A136" s="11" t="s">
        <v>101</v>
      </c>
      <c r="B136" s="12">
        <f>[1]Feuil1!F220</f>
        <v>1</v>
      </c>
      <c r="C136" s="12">
        <v>963</v>
      </c>
      <c r="D136" s="12">
        <f>C136-E136</f>
        <v>441</v>
      </c>
      <c r="E136" s="12">
        <v>522</v>
      </c>
      <c r="F136" s="120">
        <f t="shared" ref="F136:F141" si="103">E136/C136*100</f>
        <v>54.205607476635507</v>
      </c>
      <c r="G136" s="12">
        <v>0</v>
      </c>
      <c r="H136" s="73">
        <v>3</v>
      </c>
      <c r="I136" s="73">
        <v>519</v>
      </c>
      <c r="J136" s="11">
        <v>155</v>
      </c>
      <c r="K136" s="120">
        <f>J136/C136*100</f>
        <v>16.095534787123572</v>
      </c>
      <c r="L136" s="122">
        <f t="shared" si="83"/>
        <v>29.865125240847785</v>
      </c>
      <c r="M136" s="11">
        <v>83</v>
      </c>
      <c r="N136" s="120">
        <f t="shared" si="84"/>
        <v>8.6188992731048817</v>
      </c>
      <c r="O136" s="122">
        <f t="shared" si="95"/>
        <v>15.992292870905588</v>
      </c>
      <c r="P136" s="11">
        <v>277</v>
      </c>
      <c r="Q136" s="120">
        <f t="shared" si="89"/>
        <v>28.764278296988579</v>
      </c>
      <c r="R136" s="122">
        <f t="shared" si="98"/>
        <v>53.371868978805395</v>
      </c>
      <c r="S136" s="11">
        <v>4</v>
      </c>
      <c r="T136" s="120">
        <f t="shared" si="86"/>
        <v>0.4153686396677051</v>
      </c>
      <c r="U136" s="122">
        <f t="shared" ref="U136:U141" si="104">S136/I136*100</f>
        <v>0.77071290944123316</v>
      </c>
      <c r="V136" s="11">
        <v>0</v>
      </c>
      <c r="W136" s="120">
        <f t="shared" si="76"/>
        <v>0</v>
      </c>
      <c r="X136" s="122">
        <f t="shared" si="77"/>
        <v>0</v>
      </c>
    </row>
    <row r="137" spans="1:24">
      <c r="A137" s="11" t="s">
        <v>102</v>
      </c>
      <c r="B137" s="12">
        <f>[1]Feuil1!F221</f>
        <v>2</v>
      </c>
      <c r="C137" s="73">
        <v>158</v>
      </c>
      <c r="D137" s="12">
        <f t="shared" ref="D137:D140" si="105">C137-E137</f>
        <v>72</v>
      </c>
      <c r="E137" s="73">
        <v>86</v>
      </c>
      <c r="F137" s="120">
        <f t="shared" si="103"/>
        <v>54.430379746835442</v>
      </c>
      <c r="G137" s="73">
        <v>0</v>
      </c>
      <c r="H137" s="73">
        <v>0</v>
      </c>
      <c r="I137" s="73">
        <v>86</v>
      </c>
      <c r="J137" s="11">
        <v>22</v>
      </c>
      <c r="K137" s="120">
        <f t="shared" ref="K137:K141" si="106">J137/C137*100</f>
        <v>13.924050632911392</v>
      </c>
      <c r="L137" s="122">
        <f t="shared" si="83"/>
        <v>25.581395348837212</v>
      </c>
      <c r="M137" s="11">
        <v>20</v>
      </c>
      <c r="N137" s="120">
        <f t="shared" si="84"/>
        <v>12.658227848101266</v>
      </c>
      <c r="O137" s="122">
        <f t="shared" si="95"/>
        <v>23.255813953488371</v>
      </c>
      <c r="P137" s="11">
        <v>43</v>
      </c>
      <c r="Q137" s="120">
        <f t="shared" si="89"/>
        <v>27.215189873417721</v>
      </c>
      <c r="R137" s="122">
        <f t="shared" si="98"/>
        <v>50</v>
      </c>
      <c r="S137" s="11">
        <v>1</v>
      </c>
      <c r="T137" s="120">
        <f t="shared" si="86"/>
        <v>0.63291139240506333</v>
      </c>
      <c r="U137" s="122">
        <f t="shared" si="104"/>
        <v>1.1627906976744187</v>
      </c>
      <c r="V137" s="11">
        <v>0</v>
      </c>
      <c r="W137" s="120">
        <f t="shared" si="76"/>
        <v>0</v>
      </c>
      <c r="X137" s="122">
        <f t="shared" si="77"/>
        <v>0</v>
      </c>
    </row>
    <row r="138" spans="1:24">
      <c r="A138" s="11" t="s">
        <v>60</v>
      </c>
      <c r="B138" s="12">
        <f>[1]Feuil1!F222</f>
        <v>3</v>
      </c>
      <c r="C138" s="73">
        <v>133</v>
      </c>
      <c r="D138" s="12">
        <f t="shared" si="105"/>
        <v>66</v>
      </c>
      <c r="E138" s="73">
        <v>67</v>
      </c>
      <c r="F138" s="120">
        <f t="shared" si="103"/>
        <v>50.375939849624061</v>
      </c>
      <c r="G138" s="73">
        <v>0</v>
      </c>
      <c r="H138" s="73">
        <v>1</v>
      </c>
      <c r="I138" s="73">
        <v>66</v>
      </c>
      <c r="J138" s="11">
        <v>30</v>
      </c>
      <c r="K138" s="120">
        <f t="shared" si="106"/>
        <v>22.556390977443609</v>
      </c>
      <c r="L138" s="122">
        <f t="shared" si="83"/>
        <v>45.454545454545453</v>
      </c>
      <c r="M138" s="11">
        <v>4</v>
      </c>
      <c r="N138" s="120">
        <f t="shared" si="84"/>
        <v>3.007518796992481</v>
      </c>
      <c r="O138" s="122">
        <f t="shared" si="95"/>
        <v>6.0606060606060606</v>
      </c>
      <c r="P138" s="11">
        <v>32</v>
      </c>
      <c r="Q138" s="120">
        <f t="shared" si="89"/>
        <v>24.060150375939848</v>
      </c>
      <c r="R138" s="122">
        <f t="shared" si="98"/>
        <v>48.484848484848484</v>
      </c>
      <c r="S138" s="11">
        <v>0</v>
      </c>
      <c r="T138" s="120">
        <f t="shared" si="86"/>
        <v>0</v>
      </c>
      <c r="U138" s="122">
        <f t="shared" si="104"/>
        <v>0</v>
      </c>
      <c r="V138" s="11">
        <v>0</v>
      </c>
      <c r="W138" s="120">
        <f t="shared" si="76"/>
        <v>0</v>
      </c>
      <c r="X138" s="122">
        <f t="shared" si="77"/>
        <v>0</v>
      </c>
    </row>
    <row r="139" spans="1:24">
      <c r="A139" s="11" t="s">
        <v>61</v>
      </c>
      <c r="B139" s="12">
        <f>[1]Feuil1!F223</f>
        <v>4</v>
      </c>
      <c r="C139" s="73">
        <v>131</v>
      </c>
      <c r="D139" s="12">
        <f t="shared" si="105"/>
        <v>46</v>
      </c>
      <c r="E139" s="73">
        <v>85</v>
      </c>
      <c r="F139" s="120">
        <f t="shared" si="103"/>
        <v>64.885496183206101</v>
      </c>
      <c r="G139" s="73">
        <v>0</v>
      </c>
      <c r="H139" s="73">
        <v>0</v>
      </c>
      <c r="I139" s="73">
        <v>85</v>
      </c>
      <c r="J139" s="11">
        <v>32</v>
      </c>
      <c r="K139" s="120">
        <f t="shared" si="106"/>
        <v>24.427480916030532</v>
      </c>
      <c r="L139" s="122">
        <f t="shared" si="83"/>
        <v>37.647058823529413</v>
      </c>
      <c r="M139" s="11">
        <v>15</v>
      </c>
      <c r="N139" s="120">
        <f t="shared" si="84"/>
        <v>11.450381679389313</v>
      </c>
      <c r="O139" s="122">
        <f t="shared" si="95"/>
        <v>17.647058823529413</v>
      </c>
      <c r="P139" s="11">
        <v>38</v>
      </c>
      <c r="Q139" s="120">
        <f t="shared" si="89"/>
        <v>29.007633587786259</v>
      </c>
      <c r="R139" s="122">
        <f t="shared" si="98"/>
        <v>44.705882352941181</v>
      </c>
      <c r="S139" s="11">
        <v>0</v>
      </c>
      <c r="T139" s="120">
        <f t="shared" si="86"/>
        <v>0</v>
      </c>
      <c r="U139" s="122">
        <f t="shared" si="104"/>
        <v>0</v>
      </c>
      <c r="V139" s="11">
        <v>0</v>
      </c>
      <c r="W139" s="120">
        <f t="shared" si="76"/>
        <v>0</v>
      </c>
      <c r="X139" s="122">
        <f t="shared" si="77"/>
        <v>0</v>
      </c>
    </row>
    <row r="140" spans="1:24">
      <c r="A140" s="11" t="s">
        <v>62</v>
      </c>
      <c r="B140" s="12">
        <f>[1]Feuil1!F224</f>
        <v>5</v>
      </c>
      <c r="C140" s="73">
        <v>132</v>
      </c>
      <c r="D140" s="12">
        <f t="shared" si="105"/>
        <v>53</v>
      </c>
      <c r="E140" s="73">
        <v>79</v>
      </c>
      <c r="F140" s="120">
        <f t="shared" si="103"/>
        <v>59.848484848484851</v>
      </c>
      <c r="G140" s="73">
        <v>0</v>
      </c>
      <c r="H140" s="73">
        <v>0</v>
      </c>
      <c r="I140" s="73">
        <v>79</v>
      </c>
      <c r="J140" s="11">
        <v>38</v>
      </c>
      <c r="K140" s="120">
        <f t="shared" si="106"/>
        <v>28.787878787878789</v>
      </c>
      <c r="L140" s="122">
        <f t="shared" si="83"/>
        <v>48.101265822784811</v>
      </c>
      <c r="M140" s="11">
        <v>8</v>
      </c>
      <c r="N140" s="120">
        <f t="shared" si="84"/>
        <v>6.0606060606060606</v>
      </c>
      <c r="O140" s="122">
        <f t="shared" si="95"/>
        <v>10.126582278481013</v>
      </c>
      <c r="P140" s="11">
        <v>30</v>
      </c>
      <c r="Q140" s="120">
        <f t="shared" si="89"/>
        <v>22.727272727272727</v>
      </c>
      <c r="R140" s="122">
        <f t="shared" si="98"/>
        <v>37.974683544303801</v>
      </c>
      <c r="S140" s="11">
        <v>3</v>
      </c>
      <c r="T140" s="120">
        <f t="shared" si="86"/>
        <v>2.2727272727272729</v>
      </c>
      <c r="U140" s="122">
        <f t="shared" si="104"/>
        <v>3.79746835443038</v>
      </c>
      <c r="V140" s="11">
        <v>0</v>
      </c>
      <c r="W140" s="120">
        <f t="shared" si="76"/>
        <v>0</v>
      </c>
      <c r="X140" s="122">
        <f t="shared" si="77"/>
        <v>0</v>
      </c>
    </row>
    <row r="141" spans="1:24" ht="14" thickBot="1">
      <c r="A141" s="16" t="s">
        <v>63</v>
      </c>
      <c r="B141" s="17">
        <f>[1]Feuil1!F225</f>
        <v>6</v>
      </c>
      <c r="C141" s="17">
        <v>70</v>
      </c>
      <c r="D141" s="17">
        <f>C141-E141</f>
        <v>20</v>
      </c>
      <c r="E141" s="17">
        <v>50</v>
      </c>
      <c r="F141" s="120">
        <f t="shared" si="103"/>
        <v>71.428571428571431</v>
      </c>
      <c r="G141" s="17">
        <v>0</v>
      </c>
      <c r="H141" s="17">
        <v>0</v>
      </c>
      <c r="I141" s="17">
        <v>50</v>
      </c>
      <c r="J141" s="16">
        <v>14</v>
      </c>
      <c r="K141" s="120">
        <f t="shared" si="106"/>
        <v>20</v>
      </c>
      <c r="L141" s="122">
        <f t="shared" si="83"/>
        <v>28.000000000000004</v>
      </c>
      <c r="M141" s="16">
        <v>8</v>
      </c>
      <c r="N141" s="123">
        <f t="shared" si="84"/>
        <v>11.428571428571429</v>
      </c>
      <c r="O141" s="124">
        <f t="shared" si="95"/>
        <v>16</v>
      </c>
      <c r="P141" s="16">
        <v>28</v>
      </c>
      <c r="Q141" s="123">
        <f t="shared" si="89"/>
        <v>40</v>
      </c>
      <c r="R141" s="124">
        <f t="shared" si="98"/>
        <v>56.000000000000007</v>
      </c>
      <c r="S141" s="16">
        <v>0</v>
      </c>
      <c r="T141" s="123">
        <f t="shared" si="86"/>
        <v>0</v>
      </c>
      <c r="U141" s="124">
        <f t="shared" si="104"/>
        <v>0</v>
      </c>
      <c r="V141" s="16">
        <v>0</v>
      </c>
      <c r="W141" s="123">
        <f t="shared" si="76"/>
        <v>0</v>
      </c>
      <c r="X141" s="124">
        <f t="shared" si="77"/>
        <v>0</v>
      </c>
    </row>
    <row r="142" spans="1:24">
      <c r="F142" s="121"/>
      <c r="K142" s="121"/>
      <c r="L142" s="121"/>
    </row>
    <row r="143" spans="1:24" ht="14" thickBot="1"/>
    <row r="144" spans="1:24">
      <c r="A144" s="19"/>
      <c r="B144" s="19"/>
      <c r="C144" s="19"/>
      <c r="D144" s="19"/>
      <c r="E144" s="19"/>
      <c r="F144" s="19"/>
      <c r="G144" s="19"/>
      <c r="H144" s="19"/>
      <c r="I144" s="19"/>
      <c r="J144" s="147" t="s">
        <v>45</v>
      </c>
      <c r="K144" s="148"/>
      <c r="L144" s="149"/>
      <c r="M144" s="147" t="s">
        <v>46</v>
      </c>
      <c r="N144" s="148"/>
      <c r="O144" s="149"/>
      <c r="P144" s="147" t="s">
        <v>47</v>
      </c>
      <c r="Q144" s="148"/>
      <c r="R144" s="149"/>
      <c r="S144" s="147" t="s">
        <v>48</v>
      </c>
      <c r="T144" s="148"/>
      <c r="U144" s="149"/>
      <c r="V144" s="147" t="s">
        <v>49</v>
      </c>
      <c r="W144" s="148"/>
      <c r="X144" s="149"/>
    </row>
    <row r="145" spans="1:24" s="33" customFormat="1" ht="40" thickBot="1">
      <c r="A145" s="106" t="s">
        <v>103</v>
      </c>
      <c r="B145" s="107" t="s">
        <v>104</v>
      </c>
      <c r="C145" s="106" t="s">
        <v>1</v>
      </c>
      <c r="D145" s="106" t="s">
        <v>2</v>
      </c>
      <c r="E145" s="106" t="s">
        <v>3</v>
      </c>
      <c r="F145" s="107" t="s">
        <v>105</v>
      </c>
      <c r="G145" s="108" t="s">
        <v>69</v>
      </c>
      <c r="H145" s="108" t="s">
        <v>71</v>
      </c>
      <c r="I145" s="109" t="s">
        <v>4</v>
      </c>
      <c r="J145" s="110" t="s">
        <v>5</v>
      </c>
      <c r="K145" s="112" t="s">
        <v>72</v>
      </c>
      <c r="L145" s="113" t="s">
        <v>77</v>
      </c>
      <c r="M145" s="110" t="s">
        <v>5</v>
      </c>
      <c r="N145" s="112" t="s">
        <v>73</v>
      </c>
      <c r="O145" s="113" t="s">
        <v>77</v>
      </c>
      <c r="P145" s="110" t="s">
        <v>5</v>
      </c>
      <c r="Q145" s="112" t="s">
        <v>74</v>
      </c>
      <c r="R145" s="113" t="s">
        <v>77</v>
      </c>
      <c r="S145" s="110" t="s">
        <v>5</v>
      </c>
      <c r="T145" s="112" t="s">
        <v>75</v>
      </c>
      <c r="U145" s="113" t="s">
        <v>77</v>
      </c>
      <c r="V145" s="110" t="s">
        <v>5</v>
      </c>
      <c r="W145" s="112" t="s">
        <v>76</v>
      </c>
      <c r="X145" s="113" t="s">
        <v>77</v>
      </c>
    </row>
    <row r="146" spans="1:24">
      <c r="A146" s="43" t="s">
        <v>41</v>
      </c>
      <c r="B146" s="57">
        <v>41</v>
      </c>
      <c r="C146" s="58">
        <f>C9+C57+C81+C97</f>
        <v>49422</v>
      </c>
      <c r="D146" s="58">
        <f t="shared" ref="D146:V146" si="107">D9+D57+D81+D97</f>
        <v>35494</v>
      </c>
      <c r="E146" s="58">
        <f t="shared" si="107"/>
        <v>13928</v>
      </c>
      <c r="F146" s="59">
        <f>E146/C146*100</f>
        <v>28.181781392901943</v>
      </c>
      <c r="G146" s="58">
        <f t="shared" si="107"/>
        <v>63</v>
      </c>
      <c r="H146" s="58">
        <f t="shared" si="107"/>
        <v>63</v>
      </c>
      <c r="I146" s="58">
        <f t="shared" si="107"/>
        <v>13802</v>
      </c>
      <c r="J146" s="60">
        <f t="shared" si="107"/>
        <v>1442</v>
      </c>
      <c r="K146" s="61">
        <f>J146/C146*100</f>
        <v>2.9177289466229617</v>
      </c>
      <c r="L146" s="61">
        <f>J146/I146*100</f>
        <v>10.44776119402985</v>
      </c>
      <c r="M146" s="60">
        <f t="shared" si="107"/>
        <v>5048</v>
      </c>
      <c r="N146" s="61">
        <f>M146/C146*100</f>
        <v>10.214074703573308</v>
      </c>
      <c r="O146" s="62">
        <f>M146/I146*100</f>
        <v>36.574409505868715</v>
      </c>
      <c r="P146" s="63">
        <f t="shared" si="107"/>
        <v>6955</v>
      </c>
      <c r="Q146" s="61">
        <f>P146/C146*100</f>
        <v>14.072680182914491</v>
      </c>
      <c r="R146" s="61">
        <f>P146/I146*100</f>
        <v>50.391247645268798</v>
      </c>
      <c r="S146" s="60">
        <f t="shared" si="107"/>
        <v>227</v>
      </c>
      <c r="T146" s="61">
        <f>S146/C146*100</f>
        <v>0.45930961919792801</v>
      </c>
      <c r="U146" s="62">
        <f>S146/I146*100</f>
        <v>1.6446891754818145</v>
      </c>
      <c r="V146" s="63">
        <f t="shared" si="107"/>
        <v>131</v>
      </c>
      <c r="W146" s="61">
        <f>V146/C146*100</f>
        <v>0.26506414147545626</v>
      </c>
      <c r="X146" s="62">
        <f>V146/I146*100</f>
        <v>0.94913780611505583</v>
      </c>
    </row>
    <row r="147" spans="1:24">
      <c r="A147" s="43" t="s">
        <v>50</v>
      </c>
      <c r="B147" s="57">
        <v>43</v>
      </c>
      <c r="C147" s="58">
        <f>C6+C16+C20+C26+C32+C34+C38+C48+C54+C68+C77+C108+C110+C116+C124+C127+C129</f>
        <v>13685</v>
      </c>
      <c r="D147" s="58">
        <f t="shared" ref="D147:V147" si="108">D6+D16+D20+D26+D32+D34+D38+D48+D54+D68+D77+D108+D110+D116+D124+D127+D129</f>
        <v>7399</v>
      </c>
      <c r="E147" s="58">
        <f t="shared" si="108"/>
        <v>6286</v>
      </c>
      <c r="F147" s="59">
        <f t="shared" ref="F147:F148" si="109">E147/C147*100</f>
        <v>45.933503836317136</v>
      </c>
      <c r="G147" s="58">
        <f t="shared" si="108"/>
        <v>14</v>
      </c>
      <c r="H147" s="58">
        <f t="shared" si="108"/>
        <v>49</v>
      </c>
      <c r="I147" s="58">
        <f t="shared" si="108"/>
        <v>6223</v>
      </c>
      <c r="J147" s="64">
        <f t="shared" si="108"/>
        <v>417</v>
      </c>
      <c r="K147" s="65">
        <f t="shared" ref="K147:K148" si="110">J147/C147*100</f>
        <v>3.0471318962367553</v>
      </c>
      <c r="L147" s="65">
        <f t="shared" ref="L147:L148" si="111">J147/I147*100</f>
        <v>6.7009480957737431</v>
      </c>
      <c r="M147" s="64">
        <f t="shared" si="108"/>
        <v>2000</v>
      </c>
      <c r="N147" s="65">
        <f t="shared" ref="N147:N148" si="112">M147/C147*100</f>
        <v>14.614541468761418</v>
      </c>
      <c r="O147" s="66">
        <f t="shared" ref="O147:O148" si="113">M147/I147*100</f>
        <v>32.138839787883654</v>
      </c>
      <c r="P147" s="67">
        <f t="shared" si="108"/>
        <v>3628</v>
      </c>
      <c r="Q147" s="65">
        <f t="shared" ref="Q147:Q148" si="114">P147/C147*100</f>
        <v>26.510778224333208</v>
      </c>
      <c r="R147" s="65">
        <f t="shared" ref="R147:R148" si="115">P147/I147*100</f>
        <v>58.299855375220957</v>
      </c>
      <c r="S147" s="64">
        <f t="shared" si="108"/>
        <v>179</v>
      </c>
      <c r="T147" s="65">
        <f t="shared" ref="T147:T148" si="116">S147/C147*100</f>
        <v>1.3080014614541469</v>
      </c>
      <c r="U147" s="66">
        <f t="shared" ref="U147:U148" si="117">S147/I147*100</f>
        <v>2.8764261610155875</v>
      </c>
      <c r="V147" s="67">
        <f t="shared" si="108"/>
        <v>0</v>
      </c>
      <c r="W147" s="65">
        <f t="shared" ref="W147:W148" si="118">V147/C147*100</f>
        <v>0</v>
      </c>
      <c r="X147" s="66">
        <f t="shared" ref="X147:X148" si="119">V147/I147*100</f>
        <v>0</v>
      </c>
    </row>
    <row r="148" spans="1:24" ht="27" thickBot="1">
      <c r="A148" s="44" t="s">
        <v>51</v>
      </c>
      <c r="B148" s="57">
        <v>25</v>
      </c>
      <c r="C148" s="58">
        <f>C29+C41+C71+C119+C132+C135</f>
        <v>7396</v>
      </c>
      <c r="D148" s="58">
        <f t="shared" ref="D148:V148" si="120">D29+D41+D71+D119+D132+D135</f>
        <v>3461</v>
      </c>
      <c r="E148" s="58">
        <f t="shared" si="120"/>
        <v>3935</v>
      </c>
      <c r="F148" s="59">
        <f t="shared" si="109"/>
        <v>53.204434829637634</v>
      </c>
      <c r="G148" s="58">
        <f t="shared" si="120"/>
        <v>4</v>
      </c>
      <c r="H148" s="58">
        <f t="shared" si="120"/>
        <v>21</v>
      </c>
      <c r="I148" s="58">
        <f t="shared" si="120"/>
        <v>3910</v>
      </c>
      <c r="J148" s="68">
        <f t="shared" si="120"/>
        <v>874</v>
      </c>
      <c r="K148" s="69">
        <f t="shared" si="110"/>
        <v>11.817198485667928</v>
      </c>
      <c r="L148" s="69">
        <f t="shared" si="111"/>
        <v>22.352941176470591</v>
      </c>
      <c r="M148" s="68">
        <f t="shared" si="120"/>
        <v>903</v>
      </c>
      <c r="N148" s="69">
        <f t="shared" si="112"/>
        <v>12.209302325581394</v>
      </c>
      <c r="O148" s="70">
        <f t="shared" si="113"/>
        <v>23.094629156010228</v>
      </c>
      <c r="P148" s="71">
        <f t="shared" si="120"/>
        <v>2094</v>
      </c>
      <c r="Q148" s="69">
        <f t="shared" si="114"/>
        <v>28.312601406165495</v>
      </c>
      <c r="R148" s="69">
        <f t="shared" si="115"/>
        <v>53.554987212276217</v>
      </c>
      <c r="S148" s="68">
        <f t="shared" si="120"/>
        <v>34</v>
      </c>
      <c r="T148" s="69">
        <f t="shared" si="116"/>
        <v>0.4597079502433748</v>
      </c>
      <c r="U148" s="70">
        <f t="shared" si="117"/>
        <v>0.86956521739130432</v>
      </c>
      <c r="V148" s="71">
        <f t="shared" si="120"/>
        <v>5</v>
      </c>
      <c r="W148" s="69">
        <f t="shared" si="118"/>
        <v>6.7604110329908054E-2</v>
      </c>
      <c r="X148" s="70">
        <f t="shared" si="119"/>
        <v>0.12787723785166241</v>
      </c>
    </row>
    <row r="149" spans="1:24" ht="14" thickBot="1">
      <c r="A149" s="21" t="s">
        <v>0</v>
      </c>
      <c r="B149" s="22">
        <f>SUM(B146:B148)</f>
        <v>109</v>
      </c>
      <c r="C149" s="22">
        <f>C146+C147+C148</f>
        <v>70503</v>
      </c>
      <c r="D149" s="22">
        <f t="shared" ref="D149:M149" si="121">SUM(D135+D132+D129+D127+D124+D119+D116+D110+D108+D97+D81+D77+D71+D68+D57+D54+D48+D41+D38+D34+D32+D29+D26+D20+D16+D9+D6)</f>
        <v>46354</v>
      </c>
      <c r="E149" s="22">
        <f t="shared" si="121"/>
        <v>24149</v>
      </c>
      <c r="F149" s="23">
        <f>E149/C149</f>
        <v>0.3425244315844716</v>
      </c>
      <c r="G149" s="142">
        <f>G146+G147+G148</f>
        <v>81</v>
      </c>
      <c r="H149" s="22">
        <f t="shared" si="121"/>
        <v>133</v>
      </c>
      <c r="I149" s="22">
        <f t="shared" si="121"/>
        <v>23935</v>
      </c>
      <c r="J149" s="24">
        <f>SUM(J135+J132+J129+J127+J124+J119+J116+J110+J108+J97+J81+J77+J71+J68+J57+J54+J48+J41+J38+J34+J32+J29+J26+J20+J16+J9+J6)</f>
        <v>2733</v>
      </c>
      <c r="K149" s="25">
        <f>J149/$C149</f>
        <v>3.876430790179141E-2</v>
      </c>
      <c r="L149" s="25">
        <f>J149/$I149</f>
        <v>0.11418424900772926</v>
      </c>
      <c r="M149" s="21">
        <f t="shared" si="121"/>
        <v>7951</v>
      </c>
      <c r="N149" s="25">
        <f>M149/$C149</f>
        <v>0.11277534289321021</v>
      </c>
      <c r="O149" s="26">
        <f>M149/$I149</f>
        <v>0.33219135157718821</v>
      </c>
      <c r="P149" s="21">
        <f t="shared" ref="P149" si="122">SUM(P135+P132+P129+P127+P124+P119+P116+P110+P108+P97+P81+P77+P71+P68+P57+P54+P48+P41+P38+P34+P32+P29+P26+P20+P16+P9+P6)</f>
        <v>12677</v>
      </c>
      <c r="Q149" s="25">
        <f>P149/$C149</f>
        <v>0.17980795143469072</v>
      </c>
      <c r="R149" s="26">
        <f>P149/$I149</f>
        <v>0.52964278253603514</v>
      </c>
      <c r="S149" s="21">
        <f t="shared" ref="S149" si="123">SUM(S135+S132+S129+S127+S124+S119+S116+S110+S108+S97+S81+S77+S71+S68+S57+S54+S48+S41+S38+S34+S32+S29+S26+S20+S16+S9+S6)</f>
        <v>440</v>
      </c>
      <c r="T149" s="25">
        <f>S149/$C149</f>
        <v>6.2408691828716506E-3</v>
      </c>
      <c r="U149" s="26">
        <f>S149/$I149</f>
        <v>1.8383120952579903E-2</v>
      </c>
      <c r="V149" s="21">
        <f t="shared" ref="V149" si="124">SUM(V135+V132+V129+V127+V124+V119+V116+V110+V108+V97+V81+V77+V71+V68+V57+V54+V48+V41+V38+V34+V32+V29+V26+V20+V16+V9+V6)</f>
        <v>136</v>
      </c>
      <c r="W149" s="25">
        <f>V149/$C149</f>
        <v>1.9289959292512376E-3</v>
      </c>
      <c r="X149" s="26">
        <f>V149/$I149</f>
        <v>5.6820555671610613E-3</v>
      </c>
    </row>
    <row r="150" spans="1:24">
      <c r="A150" s="55"/>
    </row>
    <row r="151" spans="1:24">
      <c r="A151" s="27"/>
    </row>
    <row r="152" spans="1:24">
      <c r="A152" s="27"/>
    </row>
    <row r="153" spans="1:24">
      <c r="A153" s="27"/>
    </row>
    <row r="154" spans="1:24">
      <c r="A154" s="56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</row>
    <row r="155" spans="1:24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</row>
  </sheetData>
  <mergeCells count="12">
    <mergeCell ref="S144:U144"/>
    <mergeCell ref="V144:X144"/>
    <mergeCell ref="J4:L4"/>
    <mergeCell ref="M4:O4"/>
    <mergeCell ref="P4:R4"/>
    <mergeCell ref="S4:U4"/>
    <mergeCell ref="V4:X4"/>
    <mergeCell ref="E3:F3"/>
    <mergeCell ref="E4:F4"/>
    <mergeCell ref="J144:L144"/>
    <mergeCell ref="M144:O144"/>
    <mergeCell ref="P144:R144"/>
  </mergeCells>
  <phoneticPr fontId="5" type="noConversion"/>
  <conditionalFormatting sqref="K149 N149 Q149 T149 W149">
    <cfRule type="cellIs" dxfId="0" priority="0" stopIfTrue="1" operator="greaterThanOrEqual">
      <formula>$A$150</formula>
    </cfRule>
  </conditionalFormatting>
  <pageMargins left="0.16141732283464566" right="0.20078740157480315" top="0.38976377952755908" bottom="0.38976377952755908" header="0" footer="0.51181102362204722"/>
  <pageSetup paperSize="8" orientation="landscape"/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DP11"/>
  <sheetViews>
    <sheetView zoomScale="85" zoomScaleNormal="85" zoomScalePageLayoutView="85" workbookViewId="0">
      <selection activeCell="AD35" sqref="AD35"/>
    </sheetView>
  </sheetViews>
  <sheetFormatPr baseColWidth="10" defaultRowHeight="13"/>
  <cols>
    <col min="1" max="1" width="18.5703125" customWidth="1"/>
    <col min="2" max="2" width="9.42578125" customWidth="1"/>
    <col min="3" max="3" width="8.140625" customWidth="1"/>
    <col min="4" max="4" width="12.140625" customWidth="1"/>
    <col min="5" max="5" width="8.42578125" customWidth="1"/>
    <col min="6" max="6" width="9.42578125" customWidth="1"/>
    <col min="7" max="7" width="8.140625" customWidth="1"/>
    <col min="8" max="8" width="7.28515625" customWidth="1"/>
    <col min="9" max="9" width="10.140625" customWidth="1"/>
    <col min="10" max="10" width="6.42578125" customWidth="1"/>
    <col min="11" max="11" width="5.42578125" customWidth="1"/>
    <col min="12" max="12" width="10" customWidth="1"/>
    <col min="13" max="13" width="6.42578125" customWidth="1"/>
    <col min="14" max="14" width="7.140625" customWidth="1"/>
    <col min="15" max="15" width="8.28515625" customWidth="1"/>
    <col min="16" max="16" width="6.42578125" customWidth="1"/>
    <col min="17" max="17" width="8" customWidth="1"/>
    <col min="18" max="18" width="7.140625" customWidth="1"/>
    <col min="19" max="19" width="6.42578125" customWidth="1"/>
    <col min="20" max="20" width="5.7109375" customWidth="1"/>
    <col min="21" max="21" width="5.42578125" customWidth="1"/>
    <col min="22" max="22" width="6.42578125" customWidth="1"/>
    <col min="23" max="24" width="5.42578125" customWidth="1"/>
  </cols>
  <sheetData>
    <row r="1" spans="1:120" ht="20">
      <c r="A1" s="53" t="s">
        <v>68</v>
      </c>
      <c r="E1" s="2" t="s">
        <v>40</v>
      </c>
    </row>
    <row r="2" spans="1:120">
      <c r="A2" s="54">
        <v>40342</v>
      </c>
    </row>
    <row r="5" spans="1:120" ht="14" thickBot="1"/>
    <row r="6" spans="1:120" s="72" customFormat="1" ht="29.25" customHeight="1">
      <c r="A6" s="73"/>
      <c r="B6" s="73"/>
      <c r="C6" s="73"/>
      <c r="D6" s="73"/>
      <c r="E6" s="73"/>
      <c r="F6" s="73"/>
      <c r="G6" s="73"/>
      <c r="H6" s="73"/>
      <c r="I6" s="73"/>
      <c r="J6" s="153" t="s">
        <v>45</v>
      </c>
      <c r="K6" s="154"/>
      <c r="L6" s="155"/>
      <c r="M6" s="156" t="s">
        <v>46</v>
      </c>
      <c r="N6" s="157"/>
      <c r="O6" s="158"/>
      <c r="P6" s="159" t="s">
        <v>47</v>
      </c>
      <c r="Q6" s="160"/>
      <c r="R6" s="161"/>
      <c r="S6" s="162" t="s">
        <v>48</v>
      </c>
      <c r="T6" s="163"/>
      <c r="U6" s="164"/>
      <c r="V6" s="165" t="s">
        <v>49</v>
      </c>
      <c r="W6" s="166"/>
      <c r="X6" s="167"/>
    </row>
    <row r="7" spans="1:120" s="77" customFormat="1" ht="44.25" customHeight="1" thickBot="1">
      <c r="A7" s="78" t="s">
        <v>103</v>
      </c>
      <c r="B7" s="76" t="s">
        <v>104</v>
      </c>
      <c r="C7" s="76" t="s">
        <v>1</v>
      </c>
      <c r="D7" s="76" t="s">
        <v>2</v>
      </c>
      <c r="E7" s="76" t="s">
        <v>3</v>
      </c>
      <c r="F7" s="76" t="s">
        <v>105</v>
      </c>
      <c r="G7" s="76" t="s">
        <v>69</v>
      </c>
      <c r="H7" s="111" t="s">
        <v>70</v>
      </c>
      <c r="I7" s="100" t="s">
        <v>4</v>
      </c>
      <c r="J7" s="83" t="s">
        <v>5</v>
      </c>
      <c r="K7" s="99" t="s">
        <v>65</v>
      </c>
      <c r="L7" s="98" t="s">
        <v>66</v>
      </c>
      <c r="M7" s="84" t="s">
        <v>5</v>
      </c>
      <c r="N7" s="97" t="s">
        <v>65</v>
      </c>
      <c r="O7" s="96" t="s">
        <v>66</v>
      </c>
      <c r="P7" s="85" t="s">
        <v>5</v>
      </c>
      <c r="Q7" s="94" t="s">
        <v>65</v>
      </c>
      <c r="R7" s="95" t="s">
        <v>66</v>
      </c>
      <c r="S7" s="82" t="s">
        <v>5</v>
      </c>
      <c r="T7" s="93" t="s">
        <v>65</v>
      </c>
      <c r="U7" s="92" t="s">
        <v>6</v>
      </c>
      <c r="V7" s="86" t="s">
        <v>5</v>
      </c>
      <c r="W7" s="91" t="s">
        <v>65</v>
      </c>
      <c r="X7" s="90" t="s">
        <v>66</v>
      </c>
    </row>
    <row r="8" spans="1:120" s="75" customFormat="1" ht="32.25" customHeight="1">
      <c r="A8" s="79" t="s">
        <v>41</v>
      </c>
      <c r="B8" s="131">
        <f>'Circo1 legislative'!B146</f>
        <v>41</v>
      </c>
      <c r="C8" s="132">
        <f>'Circo1 legislative'!C146</f>
        <v>49422</v>
      </c>
      <c r="D8" s="132">
        <f>'Circo1 legislative'!D146</f>
        <v>35494</v>
      </c>
      <c r="E8" s="132">
        <f>'Circo1 legislative'!E146</f>
        <v>13928</v>
      </c>
      <c r="F8" s="133">
        <f>'Circo1 legislative'!F146</f>
        <v>28.181781392901943</v>
      </c>
      <c r="G8" s="133"/>
      <c r="H8" s="132">
        <f>'Circo1 legislative'!H146</f>
        <v>63</v>
      </c>
      <c r="I8" s="132">
        <f>'Circo1 legislative'!I146</f>
        <v>13802</v>
      </c>
      <c r="J8" s="134">
        <f>'Circo1 legislative'!J146</f>
        <v>1442</v>
      </c>
      <c r="K8" s="135">
        <f>'Circo1 legislative'!K146</f>
        <v>2.9177289466229617</v>
      </c>
      <c r="L8" s="135">
        <f>'Circo1 legislative'!L146</f>
        <v>10.44776119402985</v>
      </c>
      <c r="M8" s="134">
        <f>'Circo1 legislative'!M146</f>
        <v>5048</v>
      </c>
      <c r="N8" s="135">
        <f>'Circo1 legislative'!N146</f>
        <v>10.214074703573308</v>
      </c>
      <c r="O8" s="136">
        <f>'Circo1 legislative'!O146</f>
        <v>36.574409505868715</v>
      </c>
      <c r="P8" s="137">
        <f>'Circo1 legislative'!P146</f>
        <v>6955</v>
      </c>
      <c r="Q8" s="135">
        <f>'Circo1 legislative'!Q146</f>
        <v>14.072680182914491</v>
      </c>
      <c r="R8" s="135">
        <f>'Circo1 legislative'!R146</f>
        <v>50.391247645268798</v>
      </c>
      <c r="S8" s="134">
        <f>'Circo1 legislative'!S146</f>
        <v>227</v>
      </c>
      <c r="T8" s="135">
        <f>'Circo1 legislative'!T146</f>
        <v>0.45930961919792801</v>
      </c>
      <c r="U8" s="136">
        <f>'Circo1 legislative'!U146</f>
        <v>1.6446891754818145</v>
      </c>
      <c r="V8" s="137">
        <f>'Circo1 legislative'!V146</f>
        <v>131</v>
      </c>
      <c r="W8" s="135">
        <f>'Circo1 legislative'!W146</f>
        <v>0.26506414147545626</v>
      </c>
      <c r="X8" s="136">
        <f>'Circo1 legislative'!X146</f>
        <v>0.94913780611505583</v>
      </c>
    </row>
    <row r="9" spans="1:120" s="75" customFormat="1" ht="29.25" customHeight="1">
      <c r="A9" s="80" t="s">
        <v>42</v>
      </c>
      <c r="B9" s="131">
        <f>'Circo1 legislative'!B147</f>
        <v>43</v>
      </c>
      <c r="C9" s="132">
        <f>'Circo1 legislative'!C147</f>
        <v>13685</v>
      </c>
      <c r="D9" s="132">
        <f>'Circo1 legislative'!D147</f>
        <v>7399</v>
      </c>
      <c r="E9" s="132">
        <f>'Circo1 legislative'!E147</f>
        <v>6286</v>
      </c>
      <c r="F9" s="133">
        <f>'Circo1 legislative'!F147</f>
        <v>45.933503836317136</v>
      </c>
      <c r="G9" s="133"/>
      <c r="H9" s="132">
        <f>'Circo1 legislative'!H147</f>
        <v>49</v>
      </c>
      <c r="I9" s="132">
        <f>'Circo1 legislative'!I147</f>
        <v>6223</v>
      </c>
      <c r="J9" s="138">
        <f>'Circo1 legislative'!J147</f>
        <v>417</v>
      </c>
      <c r="K9" s="139">
        <f>'Circo1 legislative'!K147</f>
        <v>3.0471318962367553</v>
      </c>
      <c r="L9" s="139">
        <f>'Circo1 legislative'!L147</f>
        <v>6.7009480957737431</v>
      </c>
      <c r="M9" s="138">
        <f>'Circo1 legislative'!M147</f>
        <v>2000</v>
      </c>
      <c r="N9" s="139">
        <f>'Circo1 legislative'!N147</f>
        <v>14.614541468761418</v>
      </c>
      <c r="O9" s="140">
        <f>'Circo1 legislative'!O147</f>
        <v>32.138839787883654</v>
      </c>
      <c r="P9" s="141">
        <f>'Circo1 legislative'!P147</f>
        <v>3628</v>
      </c>
      <c r="Q9" s="139">
        <f>'Circo1 legislative'!Q147</f>
        <v>26.510778224333208</v>
      </c>
      <c r="R9" s="139">
        <f>'Circo1 legislative'!R147</f>
        <v>58.299855375220957</v>
      </c>
      <c r="S9" s="138">
        <f>'Circo1 legislative'!S147</f>
        <v>179</v>
      </c>
      <c r="T9" s="139">
        <f>'Circo1 legislative'!T147</f>
        <v>1.3080014614541469</v>
      </c>
      <c r="U9" s="140">
        <f>'Circo1 legislative'!U147</f>
        <v>2.8764261610155875</v>
      </c>
      <c r="V9" s="141">
        <f>'Circo1 legislative'!V147</f>
        <v>0</v>
      </c>
      <c r="W9" s="139">
        <f>'Circo1 legislative'!W147</f>
        <v>0</v>
      </c>
      <c r="X9" s="140">
        <f>'Circo1 legislative'!X147</f>
        <v>0</v>
      </c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4"/>
      <c r="CS9" s="74"/>
      <c r="CT9" s="74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</row>
    <row r="10" spans="1:120" s="75" customFormat="1" ht="32.25" customHeight="1" thickBot="1">
      <c r="A10" s="81" t="s">
        <v>67</v>
      </c>
      <c r="B10" s="131">
        <f>'Circo1 legislative'!B148</f>
        <v>25</v>
      </c>
      <c r="C10" s="132">
        <f>'Circo1 legislative'!C148</f>
        <v>7396</v>
      </c>
      <c r="D10" s="132">
        <f>'Circo1 legislative'!D148</f>
        <v>3461</v>
      </c>
      <c r="E10" s="132">
        <f>'Circo1 legislative'!E148</f>
        <v>3935</v>
      </c>
      <c r="F10" s="133">
        <f>'Circo1 legislative'!F148</f>
        <v>53.204434829637634</v>
      </c>
      <c r="G10" s="133"/>
      <c r="H10" s="132">
        <f>'Circo1 legislative'!H148</f>
        <v>21</v>
      </c>
      <c r="I10" s="132">
        <f>'Circo1 legislative'!I148</f>
        <v>3910</v>
      </c>
      <c r="J10" s="138">
        <f>'Circo1 legislative'!J148</f>
        <v>874</v>
      </c>
      <c r="K10" s="139">
        <f>'Circo1 legislative'!K148</f>
        <v>11.817198485667928</v>
      </c>
      <c r="L10" s="139">
        <f>'Circo1 legislative'!L148</f>
        <v>22.352941176470591</v>
      </c>
      <c r="M10" s="138">
        <f>'Circo1 legislative'!M148</f>
        <v>903</v>
      </c>
      <c r="N10" s="139">
        <f>'Circo1 legislative'!N148</f>
        <v>12.209302325581394</v>
      </c>
      <c r="O10" s="140">
        <f>'Circo1 legislative'!O148</f>
        <v>23.094629156010228</v>
      </c>
      <c r="P10" s="141">
        <f>'Circo1 legislative'!P148</f>
        <v>2094</v>
      </c>
      <c r="Q10" s="139">
        <f>'Circo1 legislative'!Q148</f>
        <v>28.312601406165495</v>
      </c>
      <c r="R10" s="139">
        <f>'Circo1 legislative'!R148</f>
        <v>53.554987212276217</v>
      </c>
      <c r="S10" s="138">
        <f>'Circo1 legislative'!S148</f>
        <v>34</v>
      </c>
      <c r="T10" s="139">
        <f>'Circo1 legislative'!T148</f>
        <v>0.4597079502433748</v>
      </c>
      <c r="U10" s="140">
        <f>'Circo1 legislative'!U148</f>
        <v>0.86956521739130432</v>
      </c>
      <c r="V10" s="141">
        <f>'Circo1 legislative'!V148</f>
        <v>5</v>
      </c>
      <c r="W10" s="139">
        <f>'Circo1 legislative'!W148</f>
        <v>6.7604110329908054E-2</v>
      </c>
      <c r="X10" s="140">
        <f>'Circo1 legislative'!X148</f>
        <v>0.12787723785166241</v>
      </c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4"/>
      <c r="CS10" s="74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</row>
    <row r="11" spans="1:120" s="88" customFormat="1" ht="23.25" customHeight="1" thickBot="1">
      <c r="A11" s="87" t="s">
        <v>64</v>
      </c>
      <c r="B11" s="101">
        <f>SUM(B8:B10)</f>
        <v>109</v>
      </c>
      <c r="C11" s="101">
        <f>SUM(C8:C10)</f>
        <v>70503</v>
      </c>
      <c r="D11" s="101">
        <f>SUM(D8:D10)</f>
        <v>46354</v>
      </c>
      <c r="E11" s="101">
        <f>SUM(E8:E10)</f>
        <v>24149</v>
      </c>
      <c r="F11" s="102">
        <f>'Circo1 legislative'!F149</f>
        <v>0.3425244315844716</v>
      </c>
      <c r="G11" s="102"/>
      <c r="H11" s="101">
        <f>SUM(H8:H10)</f>
        <v>133</v>
      </c>
      <c r="I11" s="101">
        <f>SUM(I8:I10)</f>
        <v>23935</v>
      </c>
      <c r="J11" s="103">
        <f t="shared" ref="J11:V11" si="0">SUM(J8:J10)</f>
        <v>2733</v>
      </c>
      <c r="K11" s="104">
        <f>J11/C11*100</f>
        <v>3.8764307901791408</v>
      </c>
      <c r="L11" s="104">
        <f>J11/I11*100</f>
        <v>11.418424900772926</v>
      </c>
      <c r="M11" s="103">
        <f t="shared" si="0"/>
        <v>7951</v>
      </c>
      <c r="N11" s="104">
        <f>M11/C11*100</f>
        <v>11.277534289321022</v>
      </c>
      <c r="O11" s="105">
        <f>M11/I11*100</f>
        <v>33.219135157718824</v>
      </c>
      <c r="P11" s="101">
        <f t="shared" si="0"/>
        <v>12677</v>
      </c>
      <c r="Q11" s="104">
        <f>P11/C11*100</f>
        <v>17.980795143469074</v>
      </c>
      <c r="R11" s="104">
        <f>P11/I11*100</f>
        <v>52.964278253603517</v>
      </c>
      <c r="S11" s="103">
        <f t="shared" si="0"/>
        <v>440</v>
      </c>
      <c r="T11" s="104">
        <f>S11/C11*100</f>
        <v>0.624086918287165</v>
      </c>
      <c r="U11" s="105">
        <f>S11/I11*100</f>
        <v>1.8383120952579903</v>
      </c>
      <c r="V11" s="101">
        <f t="shared" si="0"/>
        <v>136</v>
      </c>
      <c r="W11" s="104">
        <f>V11/C11*100</f>
        <v>0.19289959292512376</v>
      </c>
      <c r="X11" s="105">
        <f>V11/I11*100</f>
        <v>0.56820555671610617</v>
      </c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</row>
  </sheetData>
  <mergeCells count="5">
    <mergeCell ref="J6:L6"/>
    <mergeCell ref="M6:O6"/>
    <mergeCell ref="P6:R6"/>
    <mergeCell ref="S6:U6"/>
    <mergeCell ref="V6:X6"/>
  </mergeCells>
  <phoneticPr fontId="5" type="noConversion"/>
  <pageMargins left="0.25" right="0.25" top="0.75" bottom="0.7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BD39"/>
  <sheetViews>
    <sheetView topLeftCell="A13" workbookViewId="0">
      <selection activeCell="B39" sqref="B39"/>
    </sheetView>
  </sheetViews>
  <sheetFormatPr baseColWidth="10" defaultRowHeight="13"/>
  <cols>
    <col min="1" max="1" width="21.140625" customWidth="1"/>
  </cols>
  <sheetData>
    <row r="1" spans="1:56" ht="20">
      <c r="A1" s="1" t="s">
        <v>39</v>
      </c>
      <c r="E1" s="2" t="s">
        <v>44</v>
      </c>
    </row>
    <row r="2" spans="1:56" ht="14" thickBot="1">
      <c r="A2" s="4">
        <v>40342</v>
      </c>
    </row>
    <row r="3" spans="1:56">
      <c r="I3" s="168" t="str">
        <f>'[2]Circo1 legislative'!I3</f>
        <v>DUPONT-TEIKIVAEOHO</v>
      </c>
      <c r="J3" s="169"/>
      <c r="K3" s="5" t="str">
        <f>'[2]Circo1 legislative'!K3</f>
        <v>Teaki</v>
      </c>
      <c r="L3" s="168" t="str">
        <f>'[2]Circo1 legislative'!L3</f>
        <v>REGURON</v>
      </c>
      <c r="M3" s="169"/>
      <c r="N3" s="5" t="str">
        <f>'[2]Circo1 legislative'!N3</f>
        <v>Karl</v>
      </c>
      <c r="O3" s="168" t="str">
        <f>'[2]Circo1 legislative'!O3</f>
        <v>HEITAA</v>
      </c>
      <c r="P3" s="169"/>
      <c r="Q3" s="5" t="str">
        <f>'[2]Circo1 legislative'!Q3</f>
        <v>Gustave</v>
      </c>
      <c r="R3" s="168" t="str">
        <f>'[2]Circo1 legislative'!R3</f>
        <v>TANG-PIDOUX</v>
      </c>
      <c r="S3" s="169"/>
      <c r="T3" s="5" t="str">
        <f>'[2]Circo1 legislative'!T3</f>
        <v>Poema</v>
      </c>
      <c r="U3" s="168" t="str">
        <f>'[2]Circo1 legislative'!U3</f>
        <v>BRAUN-ORTEGA</v>
      </c>
      <c r="V3" s="169"/>
      <c r="W3" s="5" t="str">
        <f>'[2]Circo1 legislative'!W3</f>
        <v>Quito</v>
      </c>
      <c r="X3" s="168" t="str">
        <f>'[2]Circo1 legislative'!X3</f>
        <v>FREBAULT</v>
      </c>
      <c r="Y3" s="169"/>
      <c r="Z3" s="5" t="str">
        <f>'[2]Circo1 legislative'!Z3</f>
        <v>Pierre</v>
      </c>
      <c r="AA3" s="168" t="str">
        <f>'[2]Circo1 legislative'!AA3</f>
        <v>SCHYLE</v>
      </c>
      <c r="AB3" s="169"/>
      <c r="AC3" s="5" t="str">
        <f>'[2]Circo1 legislative'!AC3</f>
        <v>Philip</v>
      </c>
      <c r="AD3" s="168" t="str">
        <f>'[2]Circo1 legislative'!AD3</f>
        <v>FREBAULT</v>
      </c>
      <c r="AE3" s="169"/>
      <c r="AF3" s="5" t="str">
        <f>'[2]Circo1 legislative'!AF3</f>
        <v>Louis</v>
      </c>
      <c r="AG3" s="168" t="str">
        <f>'[2]Circo1 legislative'!AG3</f>
        <v>BOUTEAU</v>
      </c>
      <c r="AH3" s="169"/>
      <c r="AI3" s="5" t="str">
        <f>'[2]Circo1 legislative'!AI3</f>
        <v>Nicole</v>
      </c>
      <c r="AJ3" s="168" t="str">
        <f>'[2]Circo1 legislative'!AJ3</f>
        <v>FORTELEONI</v>
      </c>
      <c r="AK3" s="169"/>
      <c r="AL3" s="5" t="str">
        <f>'[2]Circo1 legislative'!AL3</f>
        <v>Teiva</v>
      </c>
      <c r="AM3" s="168" t="str">
        <f>'[2]Circo1 legislative'!AM3</f>
        <v>MARCHESINI</v>
      </c>
      <c r="AN3" s="169"/>
      <c r="AO3" s="5" t="str">
        <f>'[2]Circo1 legislative'!AO3</f>
        <v>Pierre</v>
      </c>
      <c r="AP3" s="168" t="str">
        <f>'[2]Circo1 legislative'!AP3</f>
        <v>FRITCH</v>
      </c>
      <c r="AQ3" s="169"/>
      <c r="AR3" s="5" t="str">
        <f>'[2]Circo1 legislative'!AR3</f>
        <v>Edouard</v>
      </c>
      <c r="AS3" s="168" t="str">
        <f>'[2]Circo1 legislative'!AS3</f>
        <v>ANANIA</v>
      </c>
      <c r="AT3" s="169"/>
      <c r="AU3" s="5" t="str">
        <f>'[2]Circo1 legislative'!AU3</f>
        <v>Robert</v>
      </c>
      <c r="AV3" s="168" t="str">
        <f>'[2]Circo1 legislative'!AV3</f>
        <v>TEROROTUA</v>
      </c>
      <c r="AW3" s="169"/>
      <c r="AX3" s="5" t="str">
        <f>'[2]Circo1 legislative'!AX3</f>
        <v>Ronald</v>
      </c>
      <c r="AY3" s="168" t="str">
        <f>'[2]Circo1 legislative'!AY3</f>
        <v>BENNETT</v>
      </c>
      <c r="AZ3" s="169"/>
      <c r="BA3" s="5" t="str">
        <f>'[2]Circo1 legislative'!BA3</f>
        <v>Pita</v>
      </c>
      <c r="BB3" s="168" t="str">
        <f>'[2]Circo1 legislative'!BB3</f>
        <v>MAIROTO</v>
      </c>
      <c r="BC3" s="169"/>
      <c r="BD3" s="5" t="str">
        <f>'[2]Circo1 legislative'!BD3</f>
        <v>Tevahine</v>
      </c>
    </row>
    <row r="4" spans="1:56" s="33" customFormat="1" ht="27" thickBot="1">
      <c r="A4" s="29" t="str">
        <f>'[2]Circo1 legislative'!A4</f>
        <v>Commune</v>
      </c>
      <c r="B4" s="29"/>
      <c r="C4" s="29" t="str">
        <f>'[2]Circo1 legislative'!C4</f>
        <v>Inscrits</v>
      </c>
      <c r="D4" s="29" t="str">
        <f>'[2]Circo1 legislative'!D4</f>
        <v>Abstentions</v>
      </c>
      <c r="E4" s="29" t="str">
        <f>'[2]Circo1 legislative'!E4</f>
        <v>Votants</v>
      </c>
      <c r="F4" s="29" t="str">
        <f>'[2]Circo1 legislative'!F4</f>
        <v>% Particip.</v>
      </c>
      <c r="G4" s="30" t="str">
        <f>'[2]Circo1 legislative'!G4</f>
        <v>Blancs et nuls</v>
      </c>
      <c r="H4" s="29" t="str">
        <f>'[2]Circo1 legislative'!H4</f>
        <v>Exprimés</v>
      </c>
      <c r="I4" s="31" t="str">
        <f>'[2]Circo1 legislative'!I4</f>
        <v>Voix</v>
      </c>
      <c r="J4" s="29" t="str">
        <f>'[2]Circo1 legislative'!J4</f>
        <v>% Voix/Ins</v>
      </c>
      <c r="K4" s="32" t="str">
        <f>'[2]Circo1 legislative'!K4</f>
        <v>% Voix/Exp</v>
      </c>
      <c r="L4" s="31" t="str">
        <f>'[2]Circo1 legislative'!L4</f>
        <v>Voix</v>
      </c>
      <c r="M4" s="29" t="str">
        <f>'[2]Circo1 legislative'!M4</f>
        <v>% Voix/Ins</v>
      </c>
      <c r="N4" s="32" t="str">
        <f>'[2]Circo1 legislative'!N4</f>
        <v>% Voix/Exp</v>
      </c>
      <c r="O4" s="31" t="str">
        <f>'[2]Circo1 legislative'!O4</f>
        <v>Voix</v>
      </c>
      <c r="P4" s="29" t="str">
        <f>'[2]Circo1 legislative'!P4</f>
        <v>% Voix/Ins</v>
      </c>
      <c r="Q4" s="32" t="str">
        <f>'[2]Circo1 legislative'!Q4</f>
        <v>% Voix/Exp</v>
      </c>
      <c r="R4" s="31" t="str">
        <f>'[2]Circo1 legislative'!R4</f>
        <v>Voix</v>
      </c>
      <c r="S4" s="29" t="str">
        <f>'[2]Circo1 legislative'!S4</f>
        <v>% Voix/Ins</v>
      </c>
      <c r="T4" s="32" t="str">
        <f>'[2]Circo1 legislative'!T4</f>
        <v>% Voix/Exp</v>
      </c>
      <c r="U4" s="31" t="str">
        <f>'[2]Circo1 legislative'!U4</f>
        <v>Voix</v>
      </c>
      <c r="V4" s="29" t="str">
        <f>'[2]Circo1 legislative'!V4</f>
        <v>% Voix/Ins</v>
      </c>
      <c r="W4" s="32" t="str">
        <f>'[2]Circo1 legislative'!W4</f>
        <v>% Voix/Exp</v>
      </c>
      <c r="X4" s="31" t="str">
        <f>'[2]Circo1 legislative'!X4</f>
        <v>Voix</v>
      </c>
      <c r="Y4" s="29" t="str">
        <f>'[2]Circo1 legislative'!Y4</f>
        <v>% Voix/Ins</v>
      </c>
      <c r="Z4" s="32" t="str">
        <f>'[2]Circo1 legislative'!Z4</f>
        <v>% Voix/Exp</v>
      </c>
      <c r="AA4" s="31" t="str">
        <f>'[2]Circo1 legislative'!AA4</f>
        <v>Voix</v>
      </c>
      <c r="AB4" s="29" t="str">
        <f>'[2]Circo1 legislative'!AB4</f>
        <v>% Voix/Ins</v>
      </c>
      <c r="AC4" s="32" t="str">
        <f>'[2]Circo1 legislative'!AC4</f>
        <v>% Voix/Exp</v>
      </c>
      <c r="AD4" s="31" t="str">
        <f>'[2]Circo1 legislative'!AD4</f>
        <v>Voix</v>
      </c>
      <c r="AE4" s="29" t="str">
        <f>'[2]Circo1 legislative'!AE4</f>
        <v>% Voix/Ins</v>
      </c>
      <c r="AF4" s="32" t="str">
        <f>'[2]Circo1 legislative'!AF4</f>
        <v>% Voix/Exp</v>
      </c>
      <c r="AG4" s="31" t="str">
        <f>'[2]Circo1 legislative'!AG4</f>
        <v>Voix</v>
      </c>
      <c r="AH4" s="29" t="str">
        <f>'[2]Circo1 legislative'!AH4</f>
        <v>% Voix/Ins</v>
      </c>
      <c r="AI4" s="32" t="str">
        <f>'[2]Circo1 legislative'!AI4</f>
        <v>% Voix/Exp</v>
      </c>
      <c r="AJ4" s="31" t="str">
        <f>'[2]Circo1 legislative'!AJ4</f>
        <v>Voix</v>
      </c>
      <c r="AK4" s="29" t="str">
        <f>'[2]Circo1 legislative'!AK4</f>
        <v>% Voix/Ins</v>
      </c>
      <c r="AL4" s="32" t="str">
        <f>'[2]Circo1 legislative'!AL4</f>
        <v>% Voix/Exp</v>
      </c>
      <c r="AM4" s="31" t="str">
        <f>'[2]Circo1 legislative'!AM4</f>
        <v>Voix</v>
      </c>
      <c r="AN4" s="29" t="str">
        <f>'[2]Circo1 legislative'!AN4</f>
        <v>% Voix/Ins</v>
      </c>
      <c r="AO4" s="32" t="str">
        <f>'[2]Circo1 legislative'!AO4</f>
        <v>% Voix/Exp</v>
      </c>
      <c r="AP4" s="31" t="str">
        <f>'[2]Circo1 legislative'!AP4</f>
        <v>Voix</v>
      </c>
      <c r="AQ4" s="29" t="str">
        <f>'[2]Circo1 legislative'!AQ4</f>
        <v>% Voix/Ins</v>
      </c>
      <c r="AR4" s="32" t="str">
        <f>'[2]Circo1 legislative'!AR4</f>
        <v>% Voix/Exp</v>
      </c>
      <c r="AS4" s="31" t="str">
        <f>'[2]Circo1 legislative'!AS4</f>
        <v>Voix</v>
      </c>
      <c r="AT4" s="29" t="str">
        <f>'[2]Circo1 legislative'!AT4</f>
        <v>% Voix/Ins</v>
      </c>
      <c r="AU4" s="32" t="str">
        <f>'[2]Circo1 legislative'!AU4</f>
        <v>% Voix/Exp</v>
      </c>
      <c r="AV4" s="31" t="str">
        <f>'[2]Circo1 legislative'!AV4</f>
        <v>Voix</v>
      </c>
      <c r="AW4" s="29" t="str">
        <f>'[2]Circo1 legislative'!AW4</f>
        <v>% Voix/Ins</v>
      </c>
      <c r="AX4" s="32" t="str">
        <f>'[2]Circo1 legislative'!AX4</f>
        <v>% Voix/Exp</v>
      </c>
      <c r="AY4" s="31" t="str">
        <f>'[2]Circo1 legislative'!AY4</f>
        <v>Voix</v>
      </c>
      <c r="AZ4" s="29" t="str">
        <f>'[2]Circo1 legislative'!AZ4</f>
        <v>% Voix/Ins</v>
      </c>
      <c r="BA4" s="32" t="str">
        <f>'[2]Circo1 legislative'!BA4</f>
        <v>% Voix/Exp</v>
      </c>
      <c r="BB4" s="31" t="str">
        <f>'[2]Circo1 legislative'!BB4</f>
        <v>Voix</v>
      </c>
      <c r="BC4" s="29" t="str">
        <f>'[2]Circo1 legislative'!BC4</f>
        <v>% Voix/Ins</v>
      </c>
      <c r="BD4" s="32" t="str">
        <f>'[2]Circo1 legislative'!BD4</f>
        <v>% Voix/Exp</v>
      </c>
    </row>
    <row r="5" spans="1:56">
      <c r="A5" s="11" t="str">
        <f>'[2]Circo1 legislative'!A8</f>
        <v>ARUE</v>
      </c>
      <c r="B5" s="12"/>
      <c r="C5" s="12">
        <f>'[2]Circo1 legislative'!C8</f>
        <v>7187</v>
      </c>
      <c r="D5" s="12">
        <f>'[2]Circo1 legislative'!D8</f>
        <v>4373</v>
      </c>
      <c r="E5" s="12">
        <f>'[2]Circo1 legislative'!E8</f>
        <v>2814</v>
      </c>
      <c r="F5" s="28">
        <f>'[2]Circo1 legislative'!F8</f>
        <v>0.39154028106303046</v>
      </c>
      <c r="G5" s="12">
        <f>'[2]Circo1 legislative'!G8</f>
        <v>50</v>
      </c>
      <c r="H5" s="13">
        <f>'[2]Circo1 legislative'!H8</f>
        <v>2764</v>
      </c>
      <c r="I5" s="11">
        <f>'[2]Circo1 legislative'!I8</f>
        <v>108</v>
      </c>
      <c r="J5" s="28">
        <f>'[2]Circo1 legislative'!J8</f>
        <v>1.5027132322248504E-2</v>
      </c>
      <c r="K5" s="34">
        <f>'[2]Circo1 legislative'!K8</f>
        <v>3.9073806078147609E-2</v>
      </c>
      <c r="L5" s="11">
        <f>'[2]Circo1 legislative'!L8</f>
        <v>60</v>
      </c>
      <c r="M5" s="28">
        <f>'[2]Circo1 legislative'!M8</f>
        <v>8.3484068456936133E-3</v>
      </c>
      <c r="N5" s="34">
        <f>'[2]Circo1 legislative'!N8</f>
        <v>2.1707670043415339E-2</v>
      </c>
      <c r="O5" s="11">
        <f>'[2]Circo1 legislative'!O8</f>
        <v>7</v>
      </c>
      <c r="P5" s="28">
        <f>'[2]Circo1 legislative'!P8</f>
        <v>9.739807986642549E-4</v>
      </c>
      <c r="Q5" s="34">
        <f>'[2]Circo1 legislative'!Q8</f>
        <v>2.532561505065123E-3</v>
      </c>
      <c r="R5" s="11">
        <f>'[2]Circo1 legislative'!R8</f>
        <v>63</v>
      </c>
      <c r="S5" s="28">
        <f>'[2]Circo1 legislative'!S8</f>
        <v>8.7658271879782947E-3</v>
      </c>
      <c r="T5" s="34">
        <f>'[2]Circo1 legislative'!T8</f>
        <v>2.2793053545586108E-2</v>
      </c>
      <c r="U5" s="11">
        <f>'[2]Circo1 legislative'!U8</f>
        <v>145</v>
      </c>
      <c r="V5" s="28">
        <f>'[2]Circo1 legislative'!V8</f>
        <v>2.0175316543759567E-2</v>
      </c>
      <c r="W5" s="34">
        <f>'[2]Circo1 legislative'!W8</f>
        <v>5.2460202604920403E-2</v>
      </c>
      <c r="X5" s="11">
        <f>'[2]Circo1 legislative'!X8</f>
        <v>429</v>
      </c>
      <c r="Y5" s="28">
        <f>'[2]Circo1 legislative'!Y8</f>
        <v>5.9691108946709336E-2</v>
      </c>
      <c r="Z5" s="34">
        <f>'[2]Circo1 legislative'!Z8</f>
        <v>0.15520984081041969</v>
      </c>
      <c r="AA5" s="11">
        <f>'[2]Circo1 legislative'!AA8</f>
        <v>972</v>
      </c>
      <c r="AB5" s="28">
        <f>'[2]Circo1 legislative'!AB8</f>
        <v>0.13524419090023654</v>
      </c>
      <c r="AC5" s="34">
        <f>'[2]Circo1 legislative'!AC8</f>
        <v>0.35166425470332852</v>
      </c>
      <c r="AD5" s="11">
        <f>'[2]Circo1 legislative'!AD8</f>
        <v>10</v>
      </c>
      <c r="AE5" s="28">
        <f>'[2]Circo1 legislative'!AE8</f>
        <v>1.3914011409489355E-3</v>
      </c>
      <c r="AF5" s="34">
        <f>'[2]Circo1 legislative'!AF8</f>
        <v>3.6179450072358899E-3</v>
      </c>
      <c r="AG5" s="11">
        <f>'[2]Circo1 legislative'!AG8</f>
        <v>113</v>
      </c>
      <c r="AH5" s="28">
        <f>'[2]Circo1 legislative'!AH8</f>
        <v>1.5722832892722971E-2</v>
      </c>
      <c r="AI5" s="34">
        <f>'[2]Circo1 legislative'!AI8</f>
        <v>4.0882778581765554E-2</v>
      </c>
      <c r="AJ5" s="11">
        <f>'[2]Circo1 legislative'!AJ8</f>
        <v>29</v>
      </c>
      <c r="AK5" s="28">
        <f>'[2]Circo1 legislative'!AK8</f>
        <v>4.0350633087519131E-3</v>
      </c>
      <c r="AL5" s="34">
        <f>'[2]Circo1 legislative'!AL8</f>
        <v>1.0492040520984082E-2</v>
      </c>
      <c r="AM5" s="11">
        <f>'[2]Circo1 legislative'!AM8</f>
        <v>26</v>
      </c>
      <c r="AN5" s="28">
        <f>'[2]Circo1 legislative'!AN8</f>
        <v>3.6176429664672325E-3</v>
      </c>
      <c r="AO5" s="34">
        <f>'[2]Circo1 legislative'!AO8</f>
        <v>9.4066570188133143E-3</v>
      </c>
      <c r="AP5" s="11">
        <f>'[2]Circo1 legislative'!AP8</f>
        <v>736</v>
      </c>
      <c r="AQ5" s="28">
        <f>'[2]Circo1 legislative'!AQ8</f>
        <v>0.10240712397384166</v>
      </c>
      <c r="AR5" s="34">
        <f>'[2]Circo1 legislative'!AR8</f>
        <v>0.2662807525325615</v>
      </c>
      <c r="AS5" s="11">
        <f>'[2]Circo1 legislative'!AS8</f>
        <v>24</v>
      </c>
      <c r="AT5" s="28">
        <f>'[2]Circo1 legislative'!AT8</f>
        <v>3.3393627382774455E-3</v>
      </c>
      <c r="AU5" s="34">
        <f>'[2]Circo1 legislative'!AU8</f>
        <v>8.6830680173661367E-3</v>
      </c>
      <c r="AV5" s="11">
        <f>'[2]Circo1 legislative'!AV8</f>
        <v>16</v>
      </c>
      <c r="AW5" s="28">
        <f>'[2]Circo1 legislative'!AW8</f>
        <v>2.2262418255182968E-3</v>
      </c>
      <c r="AX5" s="34">
        <f>'[2]Circo1 legislative'!AX8</f>
        <v>5.7887120115774236E-3</v>
      </c>
      <c r="AY5" s="11">
        <f>'[2]Circo1 legislative'!AY8</f>
        <v>18</v>
      </c>
      <c r="AZ5" s="28">
        <f>'[2]Circo1 legislative'!AZ8</f>
        <v>2.5045220537080839E-3</v>
      </c>
      <c r="BA5" s="34">
        <f>'[2]Circo1 legislative'!BA8</f>
        <v>6.5123010130246021E-3</v>
      </c>
      <c r="BB5" s="11">
        <f>'[2]Circo1 legislative'!BB8</f>
        <v>8</v>
      </c>
      <c r="BC5" s="28">
        <f>'[2]Circo1 legislative'!BC8</f>
        <v>1.1131209127591484E-3</v>
      </c>
      <c r="BD5" s="34">
        <f>'[2]Circo1 legislative'!BD8</f>
        <v>2.8943560057887118E-3</v>
      </c>
    </row>
    <row r="6" spans="1:56">
      <c r="A6" s="11" t="str">
        <f>'[2]Circo1 legislative'!A78</f>
        <v>PAPEETE</v>
      </c>
      <c r="B6" s="12"/>
      <c r="C6" s="12">
        <f>'[2]Circo1 legislative'!C78</f>
        <v>17950</v>
      </c>
      <c r="D6" s="12">
        <f>'[2]Circo1 legislative'!D78</f>
        <v>10732</v>
      </c>
      <c r="E6" s="12">
        <f>'[2]Circo1 legislative'!E78</f>
        <v>7218</v>
      </c>
      <c r="F6" s="28">
        <f>'[2]Circo1 legislative'!F78</f>
        <v>0.40211699164345405</v>
      </c>
      <c r="G6" s="12">
        <f>'[2]Circo1 legislative'!G78</f>
        <v>176</v>
      </c>
      <c r="H6" s="13">
        <f>'[2]Circo1 legislative'!H78</f>
        <v>7042</v>
      </c>
      <c r="I6" s="11">
        <f>'[2]Circo1 legislative'!I78</f>
        <v>328</v>
      </c>
      <c r="J6" s="28">
        <f>'[2]Circo1 legislative'!J78</f>
        <v>1.8272980501392758E-2</v>
      </c>
      <c r="K6" s="34">
        <f>'[2]Circo1 legislative'!K78</f>
        <v>4.6577676796364667E-2</v>
      </c>
      <c r="L6" s="11">
        <f>'[2]Circo1 legislative'!L78</f>
        <v>139</v>
      </c>
      <c r="M6" s="28">
        <f>'[2]Circo1 legislative'!M78</f>
        <v>7.7437325905292476E-3</v>
      </c>
      <c r="N6" s="34">
        <f>'[2]Circo1 legislative'!N78</f>
        <v>1.9738710593581368E-2</v>
      </c>
      <c r="O6" s="11">
        <f>'[2]Circo1 legislative'!O78</f>
        <v>17</v>
      </c>
      <c r="P6" s="28">
        <f>'[2]Circo1 legislative'!P78</f>
        <v>9.4707520891364899E-4</v>
      </c>
      <c r="Q6" s="34">
        <f>'[2]Circo1 legislative'!Q78</f>
        <v>2.4140869071286567E-3</v>
      </c>
      <c r="R6" s="11">
        <f>'[2]Circo1 legislative'!R78</f>
        <v>450</v>
      </c>
      <c r="S6" s="28">
        <f>'[2]Circo1 legislative'!S78</f>
        <v>2.5069637883008356E-2</v>
      </c>
      <c r="T6" s="34">
        <f>'[2]Circo1 legislative'!T78</f>
        <v>6.3902300482817379E-2</v>
      </c>
      <c r="U6" s="11">
        <f>'[2]Circo1 legislative'!U78</f>
        <v>344</v>
      </c>
      <c r="V6" s="28">
        <f>'[2]Circo1 legislative'!V78</f>
        <v>1.9164345403899722E-2</v>
      </c>
      <c r="W6" s="34">
        <f>'[2]Circo1 legislative'!W78</f>
        <v>4.8849758591309286E-2</v>
      </c>
      <c r="X6" s="11">
        <f>'[2]Circo1 legislative'!X78</f>
        <v>1475</v>
      </c>
      <c r="Y6" s="28">
        <f>'[2]Circo1 legislative'!Y78</f>
        <v>8.2172701949860719E-2</v>
      </c>
      <c r="Z6" s="34">
        <f>'[2]Circo1 legislative'!Z78</f>
        <v>0.20945754047145698</v>
      </c>
      <c r="AA6" s="11">
        <f>'[2]Circo1 legislative'!AA78</f>
        <v>643</v>
      </c>
      <c r="AB6" s="28">
        <f>'[2]Circo1 legislative'!AB78</f>
        <v>3.5821727019498609E-2</v>
      </c>
      <c r="AC6" s="34">
        <f>'[2]Circo1 legislative'!AC78</f>
        <v>9.1309287134336836E-2</v>
      </c>
      <c r="AD6" s="11">
        <f>'[2]Circo1 legislative'!AD78</f>
        <v>72</v>
      </c>
      <c r="AE6" s="28">
        <f>'[2]Circo1 legislative'!AE78</f>
        <v>4.0111420612813373E-3</v>
      </c>
      <c r="AF6" s="34">
        <f>'[2]Circo1 legislative'!AF78</f>
        <v>1.0224368077250781E-2</v>
      </c>
      <c r="AG6" s="11">
        <f>'[2]Circo1 legislative'!AG78</f>
        <v>789</v>
      </c>
      <c r="AH6" s="28">
        <f>'[2]Circo1 legislative'!AH78</f>
        <v>4.3955431754874652E-2</v>
      </c>
      <c r="AI6" s="34">
        <f>'[2]Circo1 legislative'!AI78</f>
        <v>0.11204203351320648</v>
      </c>
      <c r="AJ6" s="11">
        <f>'[2]Circo1 legislative'!AJ78</f>
        <v>142</v>
      </c>
      <c r="AK6" s="28">
        <f>'[2]Circo1 legislative'!AK78</f>
        <v>7.9108635097493041E-3</v>
      </c>
      <c r="AL6" s="34">
        <f>'[2]Circo1 legislative'!AL78</f>
        <v>2.0164725930133486E-2</v>
      </c>
      <c r="AM6" s="11">
        <f>'[2]Circo1 legislative'!AM78</f>
        <v>149</v>
      </c>
      <c r="AN6" s="28">
        <f>'[2]Circo1 legislative'!AN78</f>
        <v>8.3008356545961007E-3</v>
      </c>
      <c r="AO6" s="34">
        <f>'[2]Circo1 legislative'!AO78</f>
        <v>2.1158761715421755E-2</v>
      </c>
      <c r="AP6" s="11">
        <f>'[2]Circo1 legislative'!AP78</f>
        <v>2225</v>
      </c>
      <c r="AQ6" s="28">
        <f>'[2]Circo1 legislative'!AQ78</f>
        <v>0.12395543175487465</v>
      </c>
      <c r="AR6" s="34">
        <f>'[2]Circo1 legislative'!AR78</f>
        <v>0.31596137460948592</v>
      </c>
      <c r="AS6" s="11">
        <f>'[2]Circo1 legislative'!AS78</f>
        <v>38</v>
      </c>
      <c r="AT6" s="28">
        <f>'[2]Circo1 legislative'!AT78</f>
        <v>2.1169916434540391E-3</v>
      </c>
      <c r="AU6" s="34">
        <f>'[2]Circo1 legislative'!AU78</f>
        <v>5.3961942629934681E-3</v>
      </c>
      <c r="AV6" s="11">
        <f>'[2]Circo1 legislative'!AV78</f>
        <v>40</v>
      </c>
      <c r="AW6" s="28">
        <f>'[2]Circo1 legislative'!AW78</f>
        <v>2.2284122562674096E-3</v>
      </c>
      <c r="AX6" s="34">
        <f>'[2]Circo1 legislative'!AX78</f>
        <v>5.6802044873615447E-3</v>
      </c>
      <c r="AY6" s="11">
        <f>'[2]Circo1 legislative'!AY78</f>
        <v>161</v>
      </c>
      <c r="AZ6" s="28">
        <f>'[2]Circo1 legislative'!AZ78</f>
        <v>8.9693593314763235E-3</v>
      </c>
      <c r="BA6" s="34">
        <f>'[2]Circo1 legislative'!BA78</f>
        <v>2.2862823061630219E-2</v>
      </c>
      <c r="BB6" s="11">
        <f>'[2]Circo1 legislative'!BB78</f>
        <v>30</v>
      </c>
      <c r="BC6" s="28">
        <f>'[2]Circo1 legislative'!BC78</f>
        <v>1.6713091922005571E-3</v>
      </c>
      <c r="BD6" s="34">
        <f>'[2]Circo1 legislative'!BD78</f>
        <v>4.2601533655211585E-3</v>
      </c>
    </row>
    <row r="7" spans="1:56">
      <c r="A7" s="11" t="str">
        <f>'[2]Circo1 legislative'!A94</f>
        <v>PIRAE</v>
      </c>
      <c r="B7" s="12"/>
      <c r="C7" s="12">
        <f>'[2]Circo1 legislative'!C94</f>
        <v>10456</v>
      </c>
      <c r="D7" s="12">
        <f>'[2]Circo1 legislative'!D94</f>
        <v>5681</v>
      </c>
      <c r="E7" s="12">
        <f>'[2]Circo1 legislative'!E94</f>
        <v>4775</v>
      </c>
      <c r="F7" s="28">
        <f>'[2]Circo1 legislative'!F94</f>
        <v>0.45667559296097932</v>
      </c>
      <c r="G7" s="12">
        <f>'[2]Circo1 legislative'!G94</f>
        <v>90</v>
      </c>
      <c r="H7" s="13">
        <f>'[2]Circo1 legislative'!H94</f>
        <v>4685</v>
      </c>
      <c r="I7" s="11">
        <f>'[2]Circo1 legislative'!I94</f>
        <v>200</v>
      </c>
      <c r="J7" s="28">
        <f>'[2]Circo1 legislative'!J94</f>
        <v>1.9127773527161437E-2</v>
      </c>
      <c r="K7" s="34">
        <f>'[2]Circo1 legislative'!K94</f>
        <v>4.2689434364994665E-2</v>
      </c>
      <c r="L7" s="11">
        <f>'[2]Circo1 legislative'!L94</f>
        <v>59</v>
      </c>
      <c r="M7" s="28">
        <f>'[2]Circo1 legislative'!M94</f>
        <v>5.6426931905126246E-3</v>
      </c>
      <c r="N7" s="34">
        <f>'[2]Circo1 legislative'!N94</f>
        <v>1.2593383137673426E-2</v>
      </c>
      <c r="O7" s="11">
        <f>'[2]Circo1 legislative'!O94</f>
        <v>45</v>
      </c>
      <c r="P7" s="28">
        <f>'[2]Circo1 legislative'!P94</f>
        <v>4.3037490436113237E-3</v>
      </c>
      <c r="Q7" s="34">
        <f>'[2]Circo1 legislative'!Q94</f>
        <v>9.6051227321237997E-3</v>
      </c>
      <c r="R7" s="11">
        <f>'[2]Circo1 legislative'!R94</f>
        <v>118</v>
      </c>
      <c r="S7" s="28">
        <f>'[2]Circo1 legislative'!S94</f>
        <v>1.1285386381025249E-2</v>
      </c>
      <c r="T7" s="34">
        <f>'[2]Circo1 legislative'!T94</f>
        <v>2.5186766275346852E-2</v>
      </c>
      <c r="U7" s="11">
        <f>'[2]Circo1 legislative'!U94</f>
        <v>203</v>
      </c>
      <c r="V7" s="28">
        <f>'[2]Circo1 legislative'!V94</f>
        <v>1.941469013006886E-2</v>
      </c>
      <c r="W7" s="34">
        <f>'[2]Circo1 legislative'!W94</f>
        <v>4.3329775880469587E-2</v>
      </c>
      <c r="X7" s="11">
        <f>'[2]Circo1 legislative'!X94</f>
        <v>497</v>
      </c>
      <c r="Y7" s="28">
        <f>'[2]Circo1 legislative'!Y94</f>
        <v>4.7532517214996177E-2</v>
      </c>
      <c r="Z7" s="34">
        <f>'[2]Circo1 legislative'!Z94</f>
        <v>0.10608324439701174</v>
      </c>
      <c r="AA7" s="11">
        <f>'[2]Circo1 legislative'!AA94</f>
        <v>530</v>
      </c>
      <c r="AB7" s="28">
        <f>'[2]Circo1 legislative'!AB94</f>
        <v>5.0688599846977815E-2</v>
      </c>
      <c r="AC7" s="34">
        <f>'[2]Circo1 legislative'!AC94</f>
        <v>0.11312700106723586</v>
      </c>
      <c r="AD7" s="11">
        <f>'[2]Circo1 legislative'!AD94</f>
        <v>43</v>
      </c>
      <c r="AE7" s="28">
        <f>'[2]Circo1 legislative'!AE94</f>
        <v>4.1124713083397092E-3</v>
      </c>
      <c r="AF7" s="34">
        <f>'[2]Circo1 legislative'!AF94</f>
        <v>9.1782283884738521E-3</v>
      </c>
      <c r="AG7" s="11">
        <f>'[2]Circo1 legislative'!AG94</f>
        <v>320</v>
      </c>
      <c r="AH7" s="28">
        <f>'[2]Circo1 legislative'!AH94</f>
        <v>3.0604437643458302E-2</v>
      </c>
      <c r="AI7" s="34">
        <f>'[2]Circo1 legislative'!AI94</f>
        <v>6.8303094983991466E-2</v>
      </c>
      <c r="AJ7" s="11">
        <f>'[2]Circo1 legislative'!AJ94</f>
        <v>79</v>
      </c>
      <c r="AK7" s="28">
        <f>'[2]Circo1 legislative'!AK94</f>
        <v>7.5554705432287683E-3</v>
      </c>
      <c r="AL7" s="34">
        <f>'[2]Circo1 legislative'!AL94</f>
        <v>1.6862326574172894E-2</v>
      </c>
      <c r="AM7" s="11">
        <f>'[2]Circo1 legislative'!AM94</f>
        <v>68</v>
      </c>
      <c r="AN7" s="28">
        <f>'[2]Circo1 legislative'!AN94</f>
        <v>6.5034429992348892E-3</v>
      </c>
      <c r="AO7" s="34">
        <f>'[2]Circo1 legislative'!AO94</f>
        <v>1.4514407684098186E-2</v>
      </c>
      <c r="AP7" s="11">
        <f>'[2]Circo1 legislative'!AP94</f>
        <v>2342</v>
      </c>
      <c r="AQ7" s="28">
        <f>'[2]Circo1 legislative'!AQ94</f>
        <v>0.22398622800306045</v>
      </c>
      <c r="AR7" s="34">
        <f>'[2]Circo1 legislative'!AR94</f>
        <v>0.49989327641408754</v>
      </c>
      <c r="AS7" s="11">
        <f>'[2]Circo1 legislative'!AS94</f>
        <v>19</v>
      </c>
      <c r="AT7" s="28">
        <f>'[2]Circo1 legislative'!AT94</f>
        <v>1.8171384850803366E-3</v>
      </c>
      <c r="AU7" s="34">
        <f>'[2]Circo1 legislative'!AU94</f>
        <v>4.0554962646744928E-3</v>
      </c>
      <c r="AV7" s="11">
        <f>'[2]Circo1 legislative'!AV94</f>
        <v>34</v>
      </c>
      <c r="AW7" s="28">
        <f>'[2]Circo1 legislative'!AW94</f>
        <v>3.2517214996174446E-3</v>
      </c>
      <c r="AX7" s="34">
        <f>'[2]Circo1 legislative'!AX94</f>
        <v>7.257203842049093E-3</v>
      </c>
      <c r="AY7" s="11">
        <f>'[2]Circo1 legislative'!AY94</f>
        <v>113</v>
      </c>
      <c r="AZ7" s="28">
        <f>'[2]Circo1 legislative'!AZ94</f>
        <v>1.0807192042846213E-2</v>
      </c>
      <c r="BA7" s="34">
        <f>'[2]Circo1 legislative'!BA94</f>
        <v>2.4119530416221984E-2</v>
      </c>
      <c r="BB7" s="11">
        <f>'[2]Circo1 legislative'!BB94</f>
        <v>15</v>
      </c>
      <c r="BC7" s="28">
        <f>'[2]Circo1 legislative'!BC94</f>
        <v>1.434583014537108E-3</v>
      </c>
      <c r="BD7" s="34">
        <f>'[2]Circo1 legislative'!BD94</f>
        <v>3.2017075773745998E-3</v>
      </c>
    </row>
    <row r="8" spans="1:56">
      <c r="A8" s="11" t="str">
        <f>'[2]Circo1 legislative'!A54</f>
        <v>MOOREA-MAIAO</v>
      </c>
      <c r="B8" s="12"/>
      <c r="C8" s="12">
        <f>'[2]Circo1 legislative'!C54</f>
        <v>11951</v>
      </c>
      <c r="D8" s="12">
        <f>'[2]Circo1 legislative'!D54</f>
        <v>7376</v>
      </c>
      <c r="E8" s="12">
        <f>'[2]Circo1 legislative'!E54</f>
        <v>4575</v>
      </c>
      <c r="F8" s="28">
        <f>'[2]Circo1 legislative'!F54</f>
        <v>0.38281315371098651</v>
      </c>
      <c r="G8" s="12">
        <f>'[2]Circo1 legislative'!G54</f>
        <v>92</v>
      </c>
      <c r="H8" s="13">
        <f>'[2]Circo1 legislative'!H54</f>
        <v>4483</v>
      </c>
      <c r="I8" s="11">
        <f>'[2]Circo1 legislative'!I54</f>
        <v>127</v>
      </c>
      <c r="J8" s="28">
        <f>'[2]Circo1 legislative'!J54</f>
        <v>1.0626725797004435E-2</v>
      </c>
      <c r="K8" s="34">
        <f>'[2]Circo1 legislative'!K54</f>
        <v>2.8329243809948695E-2</v>
      </c>
      <c r="L8" s="11">
        <f>'[2]Circo1 legislative'!L54</f>
        <v>73</v>
      </c>
      <c r="M8" s="28">
        <f>'[2]Circo1 legislative'!M54</f>
        <v>6.1082754581206593E-3</v>
      </c>
      <c r="N8" s="34">
        <f>'[2]Circo1 legislative'!N54</f>
        <v>1.6283738567923266E-2</v>
      </c>
      <c r="O8" s="11">
        <f>'[2]Circo1 legislative'!O54</f>
        <v>11</v>
      </c>
      <c r="P8" s="28">
        <f>'[2]Circo1 legislative'!P54</f>
        <v>9.2042506903188014E-4</v>
      </c>
      <c r="Q8" s="34">
        <f>'[2]Circo1 legislative'!Q54</f>
        <v>2.4537140307829578E-3</v>
      </c>
      <c r="R8" s="11">
        <f>'[2]Circo1 legislative'!R54</f>
        <v>131</v>
      </c>
      <c r="S8" s="28">
        <f>'[2]Circo1 legislative'!S54</f>
        <v>1.0961425822106937E-2</v>
      </c>
      <c r="T8" s="34">
        <f>'[2]Circo1 legislative'!T54</f>
        <v>2.9221503457506133E-2</v>
      </c>
      <c r="U8" s="11">
        <f>'[2]Circo1 legislative'!U54</f>
        <v>165</v>
      </c>
      <c r="V8" s="28">
        <f>'[2]Circo1 legislative'!V54</f>
        <v>1.3806376035478202E-2</v>
      </c>
      <c r="W8" s="34">
        <f>'[2]Circo1 legislative'!W54</f>
        <v>3.680571046174437E-2</v>
      </c>
      <c r="X8" s="11">
        <f>'[2]Circo1 legislative'!X54</f>
        <v>1258</v>
      </c>
      <c r="Y8" s="28">
        <f>'[2]Circo1 legislative'!Y54</f>
        <v>0.10526315789473684</v>
      </c>
      <c r="Z8" s="34">
        <f>'[2]Circo1 legislative'!Z54</f>
        <v>0.28061565915681463</v>
      </c>
      <c r="AA8" s="11">
        <f>'[2]Circo1 legislative'!AA54</f>
        <v>214</v>
      </c>
      <c r="AB8" s="28">
        <f>'[2]Circo1 legislative'!AB54</f>
        <v>1.790645134298385E-2</v>
      </c>
      <c r="AC8" s="34">
        <f>'[2]Circo1 legislative'!AC54</f>
        <v>4.7735891144323001E-2</v>
      </c>
      <c r="AD8" s="11">
        <f>'[2]Circo1 legislative'!AD54</f>
        <v>20</v>
      </c>
      <c r="AE8" s="28">
        <f>'[2]Circo1 legislative'!AE54</f>
        <v>1.6735001255125093E-3</v>
      </c>
      <c r="AF8" s="34">
        <f>'[2]Circo1 legislative'!AF54</f>
        <v>4.461298237787196E-3</v>
      </c>
      <c r="AG8" s="11">
        <f>'[2]Circo1 legislative'!AG54</f>
        <v>373</v>
      </c>
      <c r="AH8" s="28">
        <f>'[2]Circo1 legislative'!AH54</f>
        <v>3.12107773408083E-2</v>
      </c>
      <c r="AI8" s="34">
        <f>'[2]Circo1 legislative'!AI54</f>
        <v>8.3203212134731211E-2</v>
      </c>
      <c r="AJ8" s="11">
        <f>'[2]Circo1 legislative'!AJ54</f>
        <v>52</v>
      </c>
      <c r="AK8" s="28">
        <f>'[2]Circo1 legislative'!AK54</f>
        <v>4.3511003263325245E-3</v>
      </c>
      <c r="AL8" s="34">
        <f>'[2]Circo1 legislative'!AL54</f>
        <v>1.159937541824671E-2</v>
      </c>
      <c r="AM8" s="11">
        <f>'[2]Circo1 legislative'!AM54</f>
        <v>65</v>
      </c>
      <c r="AN8" s="28">
        <f>'[2]Circo1 legislative'!AN54</f>
        <v>5.4388754079156554E-3</v>
      </c>
      <c r="AO8" s="34">
        <f>'[2]Circo1 legislative'!AO54</f>
        <v>1.4499219272808388E-2</v>
      </c>
      <c r="AP8" s="11">
        <f>'[2]Circo1 legislative'!AP54</f>
        <v>1842</v>
      </c>
      <c r="AQ8" s="28">
        <f>'[2]Circo1 legislative'!AQ54</f>
        <v>0.15412936155970211</v>
      </c>
      <c r="AR8" s="34">
        <f>'[2]Circo1 legislative'!AR54</f>
        <v>0.41088556770020074</v>
      </c>
      <c r="AS8" s="11">
        <f>'[2]Circo1 legislative'!AS54</f>
        <v>18</v>
      </c>
      <c r="AT8" s="28">
        <f>'[2]Circo1 legislative'!AT54</f>
        <v>1.5061501129612586E-3</v>
      </c>
      <c r="AU8" s="34">
        <f>'[2]Circo1 legislative'!AU54</f>
        <v>4.0151684140084763E-3</v>
      </c>
      <c r="AV8" s="11">
        <f>'[2]Circo1 legislative'!AV54</f>
        <v>91</v>
      </c>
      <c r="AW8" s="28">
        <f>'[2]Circo1 legislative'!AW54</f>
        <v>7.6144255710819181E-3</v>
      </c>
      <c r="AX8" s="34">
        <f>'[2]Circo1 legislative'!AX54</f>
        <v>2.0298906981931743E-2</v>
      </c>
      <c r="AY8" s="11">
        <f>'[2]Circo1 legislative'!AY54</f>
        <v>12</v>
      </c>
      <c r="AZ8" s="28">
        <f>'[2]Circo1 legislative'!AZ54</f>
        <v>1.0041000753075056E-3</v>
      </c>
      <c r="BA8" s="34">
        <f>'[2]Circo1 legislative'!BA54</f>
        <v>2.6767789426723177E-3</v>
      </c>
      <c r="BB8" s="11">
        <f>'[2]Circo1 legislative'!BB54</f>
        <v>31</v>
      </c>
      <c r="BC8" s="28">
        <f>'[2]Circo1 legislative'!BC54</f>
        <v>2.5939251945443897E-3</v>
      </c>
      <c r="BD8" s="34">
        <f>'[2]Circo1 legislative'!BD54</f>
        <v>6.9150122685701539E-3</v>
      </c>
    </row>
    <row r="9" spans="1:56">
      <c r="A9" s="11" t="str">
        <f>'[2]Circo1 legislative'!A5</f>
        <v>ANAA</v>
      </c>
      <c r="B9" s="12"/>
      <c r="C9" s="12">
        <f>'[2]Circo1 legislative'!C5</f>
        <v>562</v>
      </c>
      <c r="D9" s="12">
        <f>'[2]Circo1 legislative'!D5</f>
        <v>340</v>
      </c>
      <c r="E9" s="12">
        <f>'[2]Circo1 legislative'!E5</f>
        <v>222</v>
      </c>
      <c r="F9" s="28">
        <f>'[2]Circo1 legislative'!F5</f>
        <v>0.39501779359430605</v>
      </c>
      <c r="G9" s="12">
        <f>'[2]Circo1 legislative'!G5</f>
        <v>4</v>
      </c>
      <c r="H9" s="13">
        <f>'[2]Circo1 legislative'!H5</f>
        <v>218</v>
      </c>
      <c r="I9" s="11">
        <f>'[2]Circo1 legislative'!I5</f>
        <v>6</v>
      </c>
      <c r="J9" s="28">
        <f>'[2]Circo1 legislative'!J5</f>
        <v>1.0676156583629894E-2</v>
      </c>
      <c r="K9" s="34">
        <f>'[2]Circo1 legislative'!K5</f>
        <v>2.7522935779816515E-2</v>
      </c>
      <c r="L9" s="11">
        <f>'[2]Circo1 legislative'!L5</f>
        <v>23</v>
      </c>
      <c r="M9" s="28">
        <f>'[2]Circo1 legislative'!M5</f>
        <v>4.0925266903914591E-2</v>
      </c>
      <c r="N9" s="34">
        <f>'[2]Circo1 legislative'!N5</f>
        <v>0.10550458715596331</v>
      </c>
      <c r="O9" s="11">
        <f>'[2]Circo1 legislative'!O5</f>
        <v>0</v>
      </c>
      <c r="P9" s="28">
        <f>'[2]Circo1 legislative'!P5</f>
        <v>0</v>
      </c>
      <c r="Q9" s="34">
        <f>'[2]Circo1 legislative'!Q5</f>
        <v>0</v>
      </c>
      <c r="R9" s="11">
        <f>'[2]Circo1 legislative'!R5</f>
        <v>1</v>
      </c>
      <c r="S9" s="28">
        <f>'[2]Circo1 legislative'!S5</f>
        <v>1.7793594306049821E-3</v>
      </c>
      <c r="T9" s="34">
        <f>'[2]Circo1 legislative'!T5</f>
        <v>4.5871559633027525E-3</v>
      </c>
      <c r="U9" s="11">
        <f>'[2]Circo1 legislative'!U5</f>
        <v>0</v>
      </c>
      <c r="V9" s="28">
        <f>'[2]Circo1 legislative'!V5</f>
        <v>0</v>
      </c>
      <c r="W9" s="34">
        <f>'[2]Circo1 legislative'!W5</f>
        <v>0</v>
      </c>
      <c r="X9" s="11">
        <f>'[2]Circo1 legislative'!X5</f>
        <v>61</v>
      </c>
      <c r="Y9" s="28">
        <f>'[2]Circo1 legislative'!Y5</f>
        <v>0.10854092526690391</v>
      </c>
      <c r="Z9" s="34">
        <f>'[2]Circo1 legislative'!Z5</f>
        <v>0.27981651376146788</v>
      </c>
      <c r="AA9" s="11">
        <f>'[2]Circo1 legislative'!AA5</f>
        <v>1</v>
      </c>
      <c r="AB9" s="28">
        <f>'[2]Circo1 legislative'!AB5</f>
        <v>1.7793594306049821E-3</v>
      </c>
      <c r="AC9" s="34">
        <f>'[2]Circo1 legislative'!AC5</f>
        <v>4.5871559633027525E-3</v>
      </c>
      <c r="AD9" s="11">
        <f>'[2]Circo1 legislative'!AD5</f>
        <v>29</v>
      </c>
      <c r="AE9" s="28">
        <f>'[2]Circo1 legislative'!AE5</f>
        <v>5.1601423487544484E-2</v>
      </c>
      <c r="AF9" s="34">
        <f>'[2]Circo1 legislative'!AF5</f>
        <v>0.13302752293577982</v>
      </c>
      <c r="AG9" s="11">
        <f>'[2]Circo1 legislative'!AG5</f>
        <v>6</v>
      </c>
      <c r="AH9" s="28">
        <f>'[2]Circo1 legislative'!AH5</f>
        <v>1.0676156583629894E-2</v>
      </c>
      <c r="AI9" s="34">
        <f>'[2]Circo1 legislative'!AI5</f>
        <v>2.7522935779816515E-2</v>
      </c>
      <c r="AJ9" s="11">
        <f>'[2]Circo1 legislative'!AJ5</f>
        <v>2</v>
      </c>
      <c r="AK9" s="28">
        <f>'[2]Circo1 legislative'!AK5</f>
        <v>3.5587188612099642E-3</v>
      </c>
      <c r="AL9" s="34">
        <f>'[2]Circo1 legislative'!AL5</f>
        <v>9.1743119266055051E-3</v>
      </c>
      <c r="AM9" s="11">
        <f>'[2]Circo1 legislative'!AM5</f>
        <v>1</v>
      </c>
      <c r="AN9" s="28">
        <f>'[2]Circo1 legislative'!AN5</f>
        <v>1.7793594306049821E-3</v>
      </c>
      <c r="AO9" s="34">
        <f>'[2]Circo1 legislative'!AO5</f>
        <v>4.5871559633027525E-3</v>
      </c>
      <c r="AP9" s="11">
        <f>'[2]Circo1 legislative'!AP5</f>
        <v>76</v>
      </c>
      <c r="AQ9" s="28">
        <f>'[2]Circo1 legislative'!AQ5</f>
        <v>0.13523131672597866</v>
      </c>
      <c r="AR9" s="34">
        <f>'[2]Circo1 legislative'!AR5</f>
        <v>0.34862385321100919</v>
      </c>
      <c r="AS9" s="11">
        <f>'[2]Circo1 legislative'!AS5</f>
        <v>6</v>
      </c>
      <c r="AT9" s="28">
        <f>'[2]Circo1 legislative'!AT5</f>
        <v>1.0676156583629894E-2</v>
      </c>
      <c r="AU9" s="34">
        <f>'[2]Circo1 legislative'!AU5</f>
        <v>2.7522935779816515E-2</v>
      </c>
      <c r="AV9" s="11">
        <f>'[2]Circo1 legislative'!AV5</f>
        <v>1</v>
      </c>
      <c r="AW9" s="28">
        <f>'[2]Circo1 legislative'!AW5</f>
        <v>1.7793594306049821E-3</v>
      </c>
      <c r="AX9" s="34">
        <f>'[2]Circo1 legislative'!AX5</f>
        <v>4.5871559633027525E-3</v>
      </c>
      <c r="AY9" s="11">
        <f>'[2]Circo1 legislative'!AY5</f>
        <v>1</v>
      </c>
      <c r="AZ9" s="28">
        <f>'[2]Circo1 legislative'!AZ5</f>
        <v>1.7793594306049821E-3</v>
      </c>
      <c r="BA9" s="34">
        <f>'[2]Circo1 legislative'!BA5</f>
        <v>4.5871559633027525E-3</v>
      </c>
      <c r="BB9" s="11">
        <f>'[2]Circo1 legislative'!BB5</f>
        <v>4</v>
      </c>
      <c r="BC9" s="28">
        <f>'[2]Circo1 legislative'!BC5</f>
        <v>7.1174377224199285E-3</v>
      </c>
      <c r="BD9" s="34">
        <f>'[2]Circo1 legislative'!BD5</f>
        <v>1.834862385321101E-2</v>
      </c>
    </row>
    <row r="10" spans="1:56">
      <c r="A10" s="11" t="str">
        <f>'[2]Circo1 legislative'!A15</f>
        <v>ARUTUA</v>
      </c>
      <c r="B10" s="12"/>
      <c r="C10" s="12">
        <f>'[2]Circo1 legislative'!C15</f>
        <v>1404</v>
      </c>
      <c r="D10" s="12">
        <f>'[2]Circo1 legislative'!D15</f>
        <v>797</v>
      </c>
      <c r="E10" s="12">
        <f>'[2]Circo1 legislative'!E15</f>
        <v>607</v>
      </c>
      <c r="F10" s="28">
        <f>'[2]Circo1 legislative'!F15</f>
        <v>0.43233618233618232</v>
      </c>
      <c r="G10" s="12">
        <f>'[2]Circo1 legislative'!G15</f>
        <v>19</v>
      </c>
      <c r="H10" s="13">
        <f>'[2]Circo1 legislative'!H15</f>
        <v>588</v>
      </c>
      <c r="I10" s="11">
        <f>'[2]Circo1 legislative'!I15</f>
        <v>8</v>
      </c>
      <c r="J10" s="28">
        <f>'[2]Circo1 legislative'!J15</f>
        <v>5.6980056980056983E-3</v>
      </c>
      <c r="K10" s="34">
        <f>'[2]Circo1 legislative'!K15</f>
        <v>1.3605442176870748E-2</v>
      </c>
      <c r="L10" s="11">
        <f>'[2]Circo1 legislative'!L15</f>
        <v>3</v>
      </c>
      <c r="M10" s="28">
        <f>'[2]Circo1 legislative'!M15</f>
        <v>2.136752136752137E-3</v>
      </c>
      <c r="N10" s="34">
        <f>'[2]Circo1 legislative'!N15</f>
        <v>5.1020408163265302E-3</v>
      </c>
      <c r="O10" s="11">
        <f>'[2]Circo1 legislative'!O15</f>
        <v>1</v>
      </c>
      <c r="P10" s="28">
        <f>'[2]Circo1 legislative'!P15</f>
        <v>7.1225071225071229E-4</v>
      </c>
      <c r="Q10" s="34">
        <f>'[2]Circo1 legislative'!Q15</f>
        <v>1.7006802721088435E-3</v>
      </c>
      <c r="R10" s="11">
        <f>'[2]Circo1 legislative'!R15</f>
        <v>10</v>
      </c>
      <c r="S10" s="28">
        <f>'[2]Circo1 legislative'!S15</f>
        <v>7.1225071225071226E-3</v>
      </c>
      <c r="T10" s="34">
        <f>'[2]Circo1 legislative'!T15</f>
        <v>1.7006802721088437E-2</v>
      </c>
      <c r="U10" s="11">
        <f>'[2]Circo1 legislative'!U15</f>
        <v>20</v>
      </c>
      <c r="V10" s="28">
        <f>'[2]Circo1 legislative'!V15</f>
        <v>1.4245014245014245E-2</v>
      </c>
      <c r="W10" s="34">
        <f>'[2]Circo1 legislative'!W15</f>
        <v>3.4013605442176874E-2</v>
      </c>
      <c r="X10" s="11">
        <f>'[2]Circo1 legislative'!X15</f>
        <v>115</v>
      </c>
      <c r="Y10" s="28">
        <f>'[2]Circo1 legislative'!Y15</f>
        <v>8.1908831908831914E-2</v>
      </c>
      <c r="Z10" s="34">
        <f>'[2]Circo1 legislative'!Z15</f>
        <v>0.195578231292517</v>
      </c>
      <c r="AA10" s="11">
        <f>'[2]Circo1 legislative'!AA15</f>
        <v>4</v>
      </c>
      <c r="AB10" s="28">
        <f>'[2]Circo1 legislative'!AB15</f>
        <v>2.8490028490028491E-3</v>
      </c>
      <c r="AC10" s="34">
        <f>'[2]Circo1 legislative'!AC15</f>
        <v>6.8027210884353739E-3</v>
      </c>
      <c r="AD10" s="11">
        <f>'[2]Circo1 legislative'!AD15</f>
        <v>101</v>
      </c>
      <c r="AE10" s="28">
        <f>'[2]Circo1 legislative'!AE15</f>
        <v>7.1937321937321941E-2</v>
      </c>
      <c r="AF10" s="34">
        <f>'[2]Circo1 legislative'!AF15</f>
        <v>0.17176870748299319</v>
      </c>
      <c r="AG10" s="11">
        <f>'[2]Circo1 legislative'!AG15</f>
        <v>57</v>
      </c>
      <c r="AH10" s="28">
        <f>'[2]Circo1 legislative'!AH15</f>
        <v>4.05982905982906E-2</v>
      </c>
      <c r="AI10" s="34">
        <f>'[2]Circo1 legislative'!AI15</f>
        <v>9.6938775510204078E-2</v>
      </c>
      <c r="AJ10" s="11">
        <f>'[2]Circo1 legislative'!AJ15</f>
        <v>3</v>
      </c>
      <c r="AK10" s="28">
        <f>'[2]Circo1 legislative'!AK15</f>
        <v>2.136752136752137E-3</v>
      </c>
      <c r="AL10" s="34">
        <f>'[2]Circo1 legislative'!AL15</f>
        <v>5.1020408163265302E-3</v>
      </c>
      <c r="AM10" s="11">
        <f>'[2]Circo1 legislative'!AM15</f>
        <v>0</v>
      </c>
      <c r="AN10" s="28">
        <f>'[2]Circo1 legislative'!AN15</f>
        <v>0</v>
      </c>
      <c r="AO10" s="34">
        <f>'[2]Circo1 legislative'!AO15</f>
        <v>0</v>
      </c>
      <c r="AP10" s="11">
        <f>'[2]Circo1 legislative'!AP15</f>
        <v>205</v>
      </c>
      <c r="AQ10" s="28">
        <f>'[2]Circo1 legislative'!AQ15</f>
        <v>0.14601139601139601</v>
      </c>
      <c r="AR10" s="34">
        <f>'[2]Circo1 legislative'!AR15</f>
        <v>0.34863945578231292</v>
      </c>
      <c r="AS10" s="11">
        <f>'[2]Circo1 legislative'!AS15</f>
        <v>8</v>
      </c>
      <c r="AT10" s="28">
        <f>'[2]Circo1 legislative'!AT15</f>
        <v>5.6980056980056983E-3</v>
      </c>
      <c r="AU10" s="34">
        <f>'[2]Circo1 legislative'!AU15</f>
        <v>1.3605442176870748E-2</v>
      </c>
      <c r="AV10" s="11">
        <f>'[2]Circo1 legislative'!AV15</f>
        <v>1</v>
      </c>
      <c r="AW10" s="28">
        <f>'[2]Circo1 legislative'!AW15</f>
        <v>7.1225071225071229E-4</v>
      </c>
      <c r="AX10" s="34">
        <f>'[2]Circo1 legislative'!AX15</f>
        <v>1.7006802721088435E-3</v>
      </c>
      <c r="AY10" s="11">
        <f>'[2]Circo1 legislative'!AY15</f>
        <v>2</v>
      </c>
      <c r="AZ10" s="28">
        <f>'[2]Circo1 legislative'!AZ15</f>
        <v>1.4245014245014246E-3</v>
      </c>
      <c r="BA10" s="34">
        <f>'[2]Circo1 legislative'!BA15</f>
        <v>3.4013605442176869E-3</v>
      </c>
      <c r="BB10" s="11">
        <f>'[2]Circo1 legislative'!BB15</f>
        <v>50</v>
      </c>
      <c r="BC10" s="28">
        <f>'[2]Circo1 legislative'!BC15</f>
        <v>3.5612535612535613E-2</v>
      </c>
      <c r="BD10" s="34">
        <f>'[2]Circo1 legislative'!BD15</f>
        <v>8.5034013605442174E-2</v>
      </c>
    </row>
    <row r="11" spans="1:56">
      <c r="A11" s="11" t="str">
        <f>'[2]Circo1 legislative'!A19</f>
        <v>FAKARAVA</v>
      </c>
      <c r="B11" s="12"/>
      <c r="C11" s="12">
        <f>'[2]Circo1 legislative'!C19</f>
        <v>1236</v>
      </c>
      <c r="D11" s="12">
        <f>'[2]Circo1 legislative'!D19</f>
        <v>512</v>
      </c>
      <c r="E11" s="12">
        <f>'[2]Circo1 legislative'!E19</f>
        <v>724</v>
      </c>
      <c r="F11" s="28">
        <f>'[2]Circo1 legislative'!F19</f>
        <v>0.58576051779935279</v>
      </c>
      <c r="G11" s="12">
        <f>'[2]Circo1 legislative'!G19</f>
        <v>10</v>
      </c>
      <c r="H11" s="13">
        <f>'[2]Circo1 legislative'!H19</f>
        <v>714</v>
      </c>
      <c r="I11" s="11">
        <f>'[2]Circo1 legislative'!I19</f>
        <v>9</v>
      </c>
      <c r="J11" s="28">
        <f>'[2]Circo1 legislative'!J19</f>
        <v>7.2815533980582527E-3</v>
      </c>
      <c r="K11" s="34">
        <f>'[2]Circo1 legislative'!K19</f>
        <v>1.2605042016806723E-2</v>
      </c>
      <c r="L11" s="11">
        <f>'[2]Circo1 legislative'!L19</f>
        <v>2</v>
      </c>
      <c r="M11" s="28">
        <f>'[2]Circo1 legislative'!M19</f>
        <v>1.6181229773462784E-3</v>
      </c>
      <c r="N11" s="34">
        <f>'[2]Circo1 legislative'!N19</f>
        <v>2.8011204481792717E-3</v>
      </c>
      <c r="O11" s="11">
        <f>'[2]Circo1 legislative'!O19</f>
        <v>1</v>
      </c>
      <c r="P11" s="28">
        <f>'[2]Circo1 legislative'!P19</f>
        <v>8.090614886731392E-4</v>
      </c>
      <c r="Q11" s="34">
        <f>'[2]Circo1 legislative'!Q19</f>
        <v>1.4005602240896359E-3</v>
      </c>
      <c r="R11" s="11">
        <f>'[2]Circo1 legislative'!R19</f>
        <v>2</v>
      </c>
      <c r="S11" s="28">
        <f>'[2]Circo1 legislative'!S19</f>
        <v>1.6181229773462784E-3</v>
      </c>
      <c r="T11" s="34">
        <f>'[2]Circo1 legislative'!T19</f>
        <v>2.8011204481792717E-3</v>
      </c>
      <c r="U11" s="11">
        <f>'[2]Circo1 legislative'!U19</f>
        <v>27</v>
      </c>
      <c r="V11" s="28">
        <f>'[2]Circo1 legislative'!V19</f>
        <v>2.1844660194174758E-2</v>
      </c>
      <c r="W11" s="34">
        <f>'[2]Circo1 legislative'!W19</f>
        <v>3.7815126050420166E-2</v>
      </c>
      <c r="X11" s="11">
        <f>'[2]Circo1 legislative'!X19</f>
        <v>132</v>
      </c>
      <c r="Y11" s="28">
        <f>'[2]Circo1 legislative'!Y19</f>
        <v>0.10679611650485436</v>
      </c>
      <c r="Z11" s="34">
        <f>'[2]Circo1 legislative'!Z19</f>
        <v>0.18487394957983194</v>
      </c>
      <c r="AA11" s="11">
        <f>'[2]Circo1 legislative'!AA19</f>
        <v>13</v>
      </c>
      <c r="AB11" s="28">
        <f>'[2]Circo1 legislative'!AB19</f>
        <v>1.0517799352750809E-2</v>
      </c>
      <c r="AC11" s="34">
        <f>'[2]Circo1 legislative'!AC19</f>
        <v>1.8207282913165267E-2</v>
      </c>
      <c r="AD11" s="11">
        <f>'[2]Circo1 legislative'!AD19</f>
        <v>79</v>
      </c>
      <c r="AE11" s="28">
        <f>'[2]Circo1 legislative'!AE19</f>
        <v>6.3915857605177998E-2</v>
      </c>
      <c r="AF11" s="34">
        <f>'[2]Circo1 legislative'!AF19</f>
        <v>0.11064425770308123</v>
      </c>
      <c r="AG11" s="11">
        <f>'[2]Circo1 legislative'!AG19</f>
        <v>104</v>
      </c>
      <c r="AH11" s="28">
        <f>'[2]Circo1 legislative'!AH19</f>
        <v>8.4142394822006472E-2</v>
      </c>
      <c r="AI11" s="34">
        <f>'[2]Circo1 legislative'!AI19</f>
        <v>0.14565826330532214</v>
      </c>
      <c r="AJ11" s="11">
        <f>'[2]Circo1 legislative'!AJ19</f>
        <v>3</v>
      </c>
      <c r="AK11" s="28">
        <f>'[2]Circo1 legislative'!AK19</f>
        <v>2.4271844660194173E-3</v>
      </c>
      <c r="AL11" s="34">
        <f>'[2]Circo1 legislative'!AL19</f>
        <v>4.2016806722689074E-3</v>
      </c>
      <c r="AM11" s="11">
        <f>'[2]Circo1 legislative'!AM19</f>
        <v>4</v>
      </c>
      <c r="AN11" s="28">
        <f>'[2]Circo1 legislative'!AN19</f>
        <v>3.2362459546925568E-3</v>
      </c>
      <c r="AO11" s="34">
        <f>'[2]Circo1 legislative'!AO19</f>
        <v>5.6022408963585435E-3</v>
      </c>
      <c r="AP11" s="11">
        <f>'[2]Circo1 legislative'!AP19</f>
        <v>318</v>
      </c>
      <c r="AQ11" s="28">
        <f>'[2]Circo1 legislative'!AQ19</f>
        <v>0.25728155339805825</v>
      </c>
      <c r="AR11" s="34">
        <f>'[2]Circo1 legislative'!AR19</f>
        <v>0.44537815126050423</v>
      </c>
      <c r="AS11" s="11">
        <f>'[2]Circo1 legislative'!AS19</f>
        <v>3</v>
      </c>
      <c r="AT11" s="28">
        <f>'[2]Circo1 legislative'!AT19</f>
        <v>2.4271844660194173E-3</v>
      </c>
      <c r="AU11" s="34">
        <f>'[2]Circo1 legislative'!AU19</f>
        <v>4.2016806722689074E-3</v>
      </c>
      <c r="AV11" s="11">
        <f>'[2]Circo1 legislative'!AV19</f>
        <v>1</v>
      </c>
      <c r="AW11" s="28">
        <f>'[2]Circo1 legislative'!AW19</f>
        <v>8.090614886731392E-4</v>
      </c>
      <c r="AX11" s="34">
        <f>'[2]Circo1 legislative'!AX19</f>
        <v>1.4005602240896359E-3</v>
      </c>
      <c r="AY11" s="11">
        <f>'[2]Circo1 legislative'!AY19</f>
        <v>5</v>
      </c>
      <c r="AZ11" s="28">
        <f>'[2]Circo1 legislative'!AZ19</f>
        <v>4.0453074433656954E-3</v>
      </c>
      <c r="BA11" s="34">
        <f>'[2]Circo1 legislative'!BA19</f>
        <v>7.0028011204481795E-3</v>
      </c>
      <c r="BB11" s="11">
        <f>'[2]Circo1 legislative'!BB19</f>
        <v>11</v>
      </c>
      <c r="BC11" s="28">
        <f>'[2]Circo1 legislative'!BC19</f>
        <v>8.8996763754045308E-3</v>
      </c>
      <c r="BD11" s="34">
        <f>'[2]Circo1 legislative'!BD19</f>
        <v>1.5406162464985995E-2</v>
      </c>
    </row>
    <row r="12" spans="1:56">
      <c r="A12" s="11" t="str">
        <f>'[2]Circo1 legislative'!A25</f>
        <v>FANGATAU</v>
      </c>
      <c r="B12" s="12"/>
      <c r="C12" s="12">
        <f>'[2]Circo1 legislative'!C25</f>
        <v>264</v>
      </c>
      <c r="D12" s="12">
        <f>'[2]Circo1 legislative'!D25</f>
        <v>106</v>
      </c>
      <c r="E12" s="12">
        <f>'[2]Circo1 legislative'!E25</f>
        <v>158</v>
      </c>
      <c r="F12" s="28">
        <f>'[2]Circo1 legislative'!F25</f>
        <v>0.59848484848484851</v>
      </c>
      <c r="G12" s="12">
        <f>'[2]Circo1 legislative'!G25</f>
        <v>0</v>
      </c>
      <c r="H12" s="13">
        <f>'[2]Circo1 legislative'!H25</f>
        <v>158</v>
      </c>
      <c r="I12" s="11">
        <f>'[2]Circo1 legislative'!I25</f>
        <v>1</v>
      </c>
      <c r="J12" s="28">
        <f>'[2]Circo1 legislative'!J25</f>
        <v>3.787878787878788E-3</v>
      </c>
      <c r="K12" s="34">
        <f>'[2]Circo1 legislative'!K25</f>
        <v>6.3291139240506328E-3</v>
      </c>
      <c r="L12" s="11">
        <f>'[2]Circo1 legislative'!L25</f>
        <v>0</v>
      </c>
      <c r="M12" s="28">
        <f>'[2]Circo1 legislative'!M25</f>
        <v>0</v>
      </c>
      <c r="N12" s="34">
        <f>'[2]Circo1 legislative'!N25</f>
        <v>0</v>
      </c>
      <c r="O12" s="11">
        <f>'[2]Circo1 legislative'!O25</f>
        <v>0</v>
      </c>
      <c r="P12" s="28">
        <f>'[2]Circo1 legislative'!P25</f>
        <v>0</v>
      </c>
      <c r="Q12" s="34">
        <f>'[2]Circo1 legislative'!Q25</f>
        <v>0</v>
      </c>
      <c r="R12" s="11">
        <f>'[2]Circo1 legislative'!R25</f>
        <v>3</v>
      </c>
      <c r="S12" s="28">
        <f>'[2]Circo1 legislative'!S25</f>
        <v>1.1363636363636364E-2</v>
      </c>
      <c r="T12" s="34">
        <f>'[2]Circo1 legislative'!T25</f>
        <v>1.8987341772151899E-2</v>
      </c>
      <c r="U12" s="11">
        <f>'[2]Circo1 legislative'!U25</f>
        <v>5</v>
      </c>
      <c r="V12" s="28">
        <f>'[2]Circo1 legislative'!V25</f>
        <v>1.893939393939394E-2</v>
      </c>
      <c r="W12" s="34">
        <f>'[2]Circo1 legislative'!W25</f>
        <v>3.1645569620253167E-2</v>
      </c>
      <c r="X12" s="11">
        <f>'[2]Circo1 legislative'!X25</f>
        <v>44</v>
      </c>
      <c r="Y12" s="28">
        <f>'[2]Circo1 legislative'!Y25</f>
        <v>0.16666666666666666</v>
      </c>
      <c r="Z12" s="34">
        <f>'[2]Circo1 legislative'!Z25</f>
        <v>0.27848101265822783</v>
      </c>
      <c r="AA12" s="11">
        <f>'[2]Circo1 legislative'!AA25</f>
        <v>2</v>
      </c>
      <c r="AB12" s="28">
        <f>'[2]Circo1 legislative'!AB25</f>
        <v>7.575757575757576E-3</v>
      </c>
      <c r="AC12" s="34">
        <f>'[2]Circo1 legislative'!AC25</f>
        <v>1.2658227848101266E-2</v>
      </c>
      <c r="AD12" s="11">
        <f>'[2]Circo1 legislative'!AD25</f>
        <v>4</v>
      </c>
      <c r="AE12" s="28">
        <f>'[2]Circo1 legislative'!AE25</f>
        <v>1.5151515151515152E-2</v>
      </c>
      <c r="AF12" s="34">
        <f>'[2]Circo1 legislative'!AF25</f>
        <v>2.5316455696202531E-2</v>
      </c>
      <c r="AG12" s="11">
        <f>'[2]Circo1 legislative'!AG25</f>
        <v>4</v>
      </c>
      <c r="AH12" s="28">
        <f>'[2]Circo1 legislative'!AH25</f>
        <v>1.5151515151515152E-2</v>
      </c>
      <c r="AI12" s="34">
        <f>'[2]Circo1 legislative'!AI25</f>
        <v>2.5316455696202531E-2</v>
      </c>
      <c r="AJ12" s="11">
        <f>'[2]Circo1 legislative'!AJ25</f>
        <v>0</v>
      </c>
      <c r="AK12" s="28">
        <f>'[2]Circo1 legislative'!AK25</f>
        <v>0</v>
      </c>
      <c r="AL12" s="34">
        <f>'[2]Circo1 legislative'!AL25</f>
        <v>0</v>
      </c>
      <c r="AM12" s="11">
        <f>'[2]Circo1 legislative'!AM25</f>
        <v>0</v>
      </c>
      <c r="AN12" s="28">
        <f>'[2]Circo1 legislative'!AN25</f>
        <v>0</v>
      </c>
      <c r="AO12" s="34">
        <f>'[2]Circo1 legislative'!AO25</f>
        <v>0</v>
      </c>
      <c r="AP12" s="11">
        <f>'[2]Circo1 legislative'!AP25</f>
        <v>89</v>
      </c>
      <c r="AQ12" s="28">
        <f>'[2]Circo1 legislative'!AQ25</f>
        <v>0.3371212121212121</v>
      </c>
      <c r="AR12" s="34">
        <f>'[2]Circo1 legislative'!AR25</f>
        <v>0.56329113924050633</v>
      </c>
      <c r="AS12" s="11">
        <f>'[2]Circo1 legislative'!AS25</f>
        <v>1</v>
      </c>
      <c r="AT12" s="28">
        <f>'[2]Circo1 legislative'!AT25</f>
        <v>3.787878787878788E-3</v>
      </c>
      <c r="AU12" s="34">
        <f>'[2]Circo1 legislative'!AU25</f>
        <v>6.3291139240506328E-3</v>
      </c>
      <c r="AV12" s="11">
        <f>'[2]Circo1 legislative'!AV25</f>
        <v>2</v>
      </c>
      <c r="AW12" s="28">
        <f>'[2]Circo1 legislative'!AW25</f>
        <v>7.575757575757576E-3</v>
      </c>
      <c r="AX12" s="34">
        <f>'[2]Circo1 legislative'!AX25</f>
        <v>1.2658227848101266E-2</v>
      </c>
      <c r="AY12" s="11">
        <f>'[2]Circo1 legislative'!AY25</f>
        <v>1</v>
      </c>
      <c r="AZ12" s="28">
        <f>'[2]Circo1 legislative'!AZ25</f>
        <v>3.787878787878788E-3</v>
      </c>
      <c r="BA12" s="34">
        <f>'[2]Circo1 legislative'!BA25</f>
        <v>6.3291139240506328E-3</v>
      </c>
      <c r="BB12" s="11">
        <f>'[2]Circo1 legislative'!BB25</f>
        <v>2</v>
      </c>
      <c r="BC12" s="28">
        <f>'[2]Circo1 legislative'!BC25</f>
        <v>7.575757575757576E-3</v>
      </c>
      <c r="BD12" s="34">
        <f>'[2]Circo1 legislative'!BD25</f>
        <v>1.2658227848101266E-2</v>
      </c>
    </row>
    <row r="13" spans="1:56">
      <c r="A13" s="11" t="str">
        <f>'[2]Circo1 legislative'!A31</f>
        <v>GAMBIER</v>
      </c>
      <c r="B13" s="12"/>
      <c r="C13" s="12">
        <f>'[2]Circo1 legislative'!C31</f>
        <v>696</v>
      </c>
      <c r="D13" s="12">
        <f>'[2]Circo1 legislative'!D31</f>
        <v>327</v>
      </c>
      <c r="E13" s="12">
        <f>'[2]Circo1 legislative'!E31</f>
        <v>369</v>
      </c>
      <c r="F13" s="28">
        <f>'[2]Circo1 legislative'!F31</f>
        <v>0.53017241379310343</v>
      </c>
      <c r="G13" s="12">
        <f>'[2]Circo1 legislative'!G31</f>
        <v>6</v>
      </c>
      <c r="H13" s="13">
        <f>'[2]Circo1 legislative'!H31</f>
        <v>363</v>
      </c>
      <c r="I13" s="11">
        <f>'[2]Circo1 legislative'!I31</f>
        <v>16</v>
      </c>
      <c r="J13" s="28">
        <f>'[2]Circo1 legislative'!J31</f>
        <v>2.2988505747126436E-2</v>
      </c>
      <c r="K13" s="34">
        <f>'[2]Circo1 legislative'!K31</f>
        <v>4.4077134986225897E-2</v>
      </c>
      <c r="L13" s="11">
        <f>'[2]Circo1 legislative'!L31</f>
        <v>4</v>
      </c>
      <c r="M13" s="28">
        <f>'[2]Circo1 legislative'!M31</f>
        <v>5.7471264367816091E-3</v>
      </c>
      <c r="N13" s="34">
        <f>'[2]Circo1 legislative'!N31</f>
        <v>1.1019283746556474E-2</v>
      </c>
      <c r="O13" s="11">
        <f>'[2]Circo1 legislative'!O31</f>
        <v>0</v>
      </c>
      <c r="P13" s="28">
        <f>'[2]Circo1 legislative'!P31</f>
        <v>0</v>
      </c>
      <c r="Q13" s="34">
        <f>'[2]Circo1 legislative'!Q31</f>
        <v>0</v>
      </c>
      <c r="R13" s="11">
        <f>'[2]Circo1 legislative'!R31</f>
        <v>26</v>
      </c>
      <c r="S13" s="28">
        <f>'[2]Circo1 legislative'!S31</f>
        <v>3.7356321839080463E-2</v>
      </c>
      <c r="T13" s="34">
        <f>'[2]Circo1 legislative'!T31</f>
        <v>7.1625344352617082E-2</v>
      </c>
      <c r="U13" s="11">
        <f>'[2]Circo1 legislative'!U31</f>
        <v>5</v>
      </c>
      <c r="V13" s="28">
        <f>'[2]Circo1 legislative'!V31</f>
        <v>7.1839080459770114E-3</v>
      </c>
      <c r="W13" s="34">
        <f>'[2]Circo1 legislative'!W31</f>
        <v>1.3774104683195593E-2</v>
      </c>
      <c r="X13" s="11">
        <f>'[2]Circo1 legislative'!X31</f>
        <v>37</v>
      </c>
      <c r="Y13" s="28">
        <f>'[2]Circo1 legislative'!Y31</f>
        <v>5.3160919540229883E-2</v>
      </c>
      <c r="Z13" s="34">
        <f>'[2]Circo1 legislative'!Z31</f>
        <v>0.10192837465564739</v>
      </c>
      <c r="AA13" s="11">
        <f>'[2]Circo1 legislative'!AA31</f>
        <v>10</v>
      </c>
      <c r="AB13" s="28">
        <f>'[2]Circo1 legislative'!AB31</f>
        <v>1.4367816091954023E-2</v>
      </c>
      <c r="AC13" s="34">
        <f>'[2]Circo1 legislative'!AC31</f>
        <v>2.7548209366391185E-2</v>
      </c>
      <c r="AD13" s="11">
        <f>'[2]Circo1 legislative'!AD31</f>
        <v>1</v>
      </c>
      <c r="AE13" s="28">
        <f>'[2]Circo1 legislative'!AE31</f>
        <v>1.4367816091954023E-3</v>
      </c>
      <c r="AF13" s="34">
        <f>'[2]Circo1 legislative'!AF31</f>
        <v>2.7548209366391185E-3</v>
      </c>
      <c r="AG13" s="11">
        <f>'[2]Circo1 legislative'!AG31</f>
        <v>10</v>
      </c>
      <c r="AH13" s="28">
        <f>'[2]Circo1 legislative'!AH31</f>
        <v>1.4367816091954023E-2</v>
      </c>
      <c r="AI13" s="34">
        <f>'[2]Circo1 legislative'!AI31</f>
        <v>2.7548209366391185E-2</v>
      </c>
      <c r="AJ13" s="11">
        <f>'[2]Circo1 legislative'!AJ31</f>
        <v>6</v>
      </c>
      <c r="AK13" s="28">
        <f>'[2]Circo1 legislative'!AK31</f>
        <v>8.6206896551724137E-3</v>
      </c>
      <c r="AL13" s="34">
        <f>'[2]Circo1 legislative'!AL31</f>
        <v>1.6528925619834711E-2</v>
      </c>
      <c r="AM13" s="11">
        <f>'[2]Circo1 legislative'!AM31</f>
        <v>1</v>
      </c>
      <c r="AN13" s="28">
        <f>'[2]Circo1 legislative'!AN31</f>
        <v>1.4367816091954023E-3</v>
      </c>
      <c r="AO13" s="34">
        <f>'[2]Circo1 legislative'!AO31</f>
        <v>2.7548209366391185E-3</v>
      </c>
      <c r="AP13" s="11">
        <f>'[2]Circo1 legislative'!AP31</f>
        <v>238</v>
      </c>
      <c r="AQ13" s="28">
        <f>'[2]Circo1 legislative'!AQ31</f>
        <v>0.34195402298850575</v>
      </c>
      <c r="AR13" s="34">
        <f>'[2]Circo1 legislative'!AR31</f>
        <v>0.65564738292011016</v>
      </c>
      <c r="AS13" s="11">
        <f>'[2]Circo1 legislative'!AS31</f>
        <v>6</v>
      </c>
      <c r="AT13" s="28">
        <f>'[2]Circo1 legislative'!AT31</f>
        <v>8.6206896551724137E-3</v>
      </c>
      <c r="AU13" s="34">
        <f>'[2]Circo1 legislative'!AU31</f>
        <v>1.6528925619834711E-2</v>
      </c>
      <c r="AV13" s="11">
        <f>'[2]Circo1 legislative'!AV31</f>
        <v>1</v>
      </c>
      <c r="AW13" s="28">
        <f>'[2]Circo1 legislative'!AW31</f>
        <v>1.4367816091954023E-3</v>
      </c>
      <c r="AX13" s="34">
        <f>'[2]Circo1 legislative'!AX31</f>
        <v>2.7548209366391185E-3</v>
      </c>
      <c r="AY13" s="11">
        <f>'[2]Circo1 legislative'!AY31</f>
        <v>0</v>
      </c>
      <c r="AZ13" s="28">
        <f>'[2]Circo1 legislative'!AZ31</f>
        <v>0</v>
      </c>
      <c r="BA13" s="34">
        <f>'[2]Circo1 legislative'!BA31</f>
        <v>0</v>
      </c>
      <c r="BB13" s="11">
        <f>'[2]Circo1 legislative'!BB31</f>
        <v>2</v>
      </c>
      <c r="BC13" s="28">
        <f>'[2]Circo1 legislative'!BC31</f>
        <v>2.8735632183908046E-3</v>
      </c>
      <c r="BD13" s="34">
        <f>'[2]Circo1 legislative'!BD31</f>
        <v>5.5096418732782371E-3</v>
      </c>
    </row>
    <row r="14" spans="1:56">
      <c r="A14" s="11" t="str">
        <f>'[2]Circo1 legislative'!A33</f>
        <v>HAO</v>
      </c>
      <c r="B14" s="12"/>
      <c r="C14" s="12">
        <f>'[2]Circo1 legislative'!C33</f>
        <v>1153</v>
      </c>
      <c r="D14" s="12">
        <f>'[2]Circo1 legislative'!D33</f>
        <v>537</v>
      </c>
      <c r="E14" s="12">
        <f>'[2]Circo1 legislative'!E33</f>
        <v>616</v>
      </c>
      <c r="F14" s="28">
        <f>'[2]Circo1 legislative'!F33</f>
        <v>0.53425845620121426</v>
      </c>
      <c r="G14" s="12">
        <f>'[2]Circo1 legislative'!G33</f>
        <v>8</v>
      </c>
      <c r="H14" s="13">
        <f>'[2]Circo1 legislative'!H33</f>
        <v>608</v>
      </c>
      <c r="I14" s="11">
        <f>'[2]Circo1 legislative'!I33</f>
        <v>5</v>
      </c>
      <c r="J14" s="28">
        <f>'[2]Circo1 legislative'!J33</f>
        <v>4.3365134431916736E-3</v>
      </c>
      <c r="K14" s="34">
        <f>'[2]Circo1 legislative'!K33</f>
        <v>8.2236842105263153E-3</v>
      </c>
      <c r="L14" s="11">
        <f>'[2]Circo1 legislative'!L33</f>
        <v>5</v>
      </c>
      <c r="M14" s="28">
        <f>'[2]Circo1 legislative'!M33</f>
        <v>4.3365134431916736E-3</v>
      </c>
      <c r="N14" s="34">
        <f>'[2]Circo1 legislative'!N33</f>
        <v>8.2236842105263153E-3</v>
      </c>
      <c r="O14" s="11">
        <f>'[2]Circo1 legislative'!O33</f>
        <v>1</v>
      </c>
      <c r="P14" s="28">
        <f>'[2]Circo1 legislative'!P33</f>
        <v>8.6730268863833475E-4</v>
      </c>
      <c r="Q14" s="34">
        <f>'[2]Circo1 legislative'!Q33</f>
        <v>1.6447368421052631E-3</v>
      </c>
      <c r="R14" s="11">
        <f>'[2]Circo1 legislative'!R33</f>
        <v>1</v>
      </c>
      <c r="S14" s="28">
        <f>'[2]Circo1 legislative'!S33</f>
        <v>8.6730268863833475E-4</v>
      </c>
      <c r="T14" s="34">
        <f>'[2]Circo1 legislative'!T33</f>
        <v>1.6447368421052631E-3</v>
      </c>
      <c r="U14" s="11">
        <f>'[2]Circo1 legislative'!U33</f>
        <v>63</v>
      </c>
      <c r="V14" s="28">
        <f>'[2]Circo1 legislative'!V33</f>
        <v>5.464006938421509E-2</v>
      </c>
      <c r="W14" s="34">
        <f>'[2]Circo1 legislative'!W33</f>
        <v>0.10361842105263158</v>
      </c>
      <c r="X14" s="11">
        <f>'[2]Circo1 legislative'!X33</f>
        <v>146</v>
      </c>
      <c r="Y14" s="28">
        <f>'[2]Circo1 legislative'!Y33</f>
        <v>0.12662619254119689</v>
      </c>
      <c r="Z14" s="34">
        <f>'[2]Circo1 legislative'!Z33</f>
        <v>0.24013157894736842</v>
      </c>
      <c r="AA14" s="11">
        <f>'[2]Circo1 legislative'!AA33</f>
        <v>13</v>
      </c>
      <c r="AB14" s="28">
        <f>'[2]Circo1 legislative'!AB33</f>
        <v>1.1274934952298352E-2</v>
      </c>
      <c r="AC14" s="34">
        <f>'[2]Circo1 legislative'!AC33</f>
        <v>2.1381578947368422E-2</v>
      </c>
      <c r="AD14" s="11">
        <f>'[2]Circo1 legislative'!AD33</f>
        <v>4</v>
      </c>
      <c r="AE14" s="28">
        <f>'[2]Circo1 legislative'!AE33</f>
        <v>3.469210754553339E-3</v>
      </c>
      <c r="AF14" s="34">
        <f>'[2]Circo1 legislative'!AF33</f>
        <v>6.5789473684210523E-3</v>
      </c>
      <c r="AG14" s="11">
        <f>'[2]Circo1 legislative'!AG33</f>
        <v>61</v>
      </c>
      <c r="AH14" s="28">
        <f>'[2]Circo1 legislative'!AH33</f>
        <v>5.2905464006938421E-2</v>
      </c>
      <c r="AI14" s="34">
        <f>'[2]Circo1 legislative'!AI33</f>
        <v>0.10032894736842106</v>
      </c>
      <c r="AJ14" s="11">
        <f>'[2]Circo1 legislative'!AJ33</f>
        <v>7</v>
      </c>
      <c r="AK14" s="28">
        <f>'[2]Circo1 legislative'!AK33</f>
        <v>6.0711188204683438E-3</v>
      </c>
      <c r="AL14" s="34">
        <f>'[2]Circo1 legislative'!AL33</f>
        <v>1.1513157894736841E-2</v>
      </c>
      <c r="AM14" s="11">
        <f>'[2]Circo1 legislative'!AM33</f>
        <v>1</v>
      </c>
      <c r="AN14" s="28">
        <f>'[2]Circo1 legislative'!AN33</f>
        <v>8.6730268863833475E-4</v>
      </c>
      <c r="AO14" s="34">
        <f>'[2]Circo1 legislative'!AO33</f>
        <v>1.6447368421052631E-3</v>
      </c>
      <c r="AP14" s="11">
        <f>'[2]Circo1 legislative'!AP33</f>
        <v>234</v>
      </c>
      <c r="AQ14" s="28">
        <f>'[2]Circo1 legislative'!AQ33</f>
        <v>0.20294882914137033</v>
      </c>
      <c r="AR14" s="34">
        <f>'[2]Circo1 legislative'!AR33</f>
        <v>0.38486842105263158</v>
      </c>
      <c r="AS14" s="11">
        <f>'[2]Circo1 legislative'!AS33</f>
        <v>57</v>
      </c>
      <c r="AT14" s="28">
        <f>'[2]Circo1 legislative'!AT33</f>
        <v>4.9436253252385085E-2</v>
      </c>
      <c r="AU14" s="34">
        <f>'[2]Circo1 legislative'!AU33</f>
        <v>9.375E-2</v>
      </c>
      <c r="AV14" s="11">
        <f>'[2]Circo1 legislative'!AV33</f>
        <v>2</v>
      </c>
      <c r="AW14" s="28">
        <f>'[2]Circo1 legislative'!AW33</f>
        <v>1.7346053772766695E-3</v>
      </c>
      <c r="AX14" s="34">
        <f>'[2]Circo1 legislative'!AX33</f>
        <v>3.2894736842105261E-3</v>
      </c>
      <c r="AY14" s="11">
        <f>'[2]Circo1 legislative'!AY33</f>
        <v>2</v>
      </c>
      <c r="AZ14" s="28">
        <f>'[2]Circo1 legislative'!AZ33</f>
        <v>1.7346053772766695E-3</v>
      </c>
      <c r="BA14" s="34">
        <f>'[2]Circo1 legislative'!BA33</f>
        <v>3.2894736842105261E-3</v>
      </c>
      <c r="BB14" s="11">
        <f>'[2]Circo1 legislative'!BB33</f>
        <v>6</v>
      </c>
      <c r="BC14" s="28">
        <f>'[2]Circo1 legislative'!BC33</f>
        <v>5.2038161318300087E-3</v>
      </c>
      <c r="BD14" s="34">
        <f>'[2]Circo1 legislative'!BD33</f>
        <v>9.8684210526315784E-3</v>
      </c>
    </row>
    <row r="15" spans="1:56">
      <c r="A15" s="11" t="str">
        <f>'[2]Circo1 legislative'!A37</f>
        <v>HIKUERU</v>
      </c>
      <c r="B15" s="12"/>
      <c r="C15" s="12">
        <f>'[2]Circo1 legislative'!C37</f>
        <v>195</v>
      </c>
      <c r="D15" s="12">
        <f>'[2]Circo1 legislative'!D37</f>
        <v>49</v>
      </c>
      <c r="E15" s="12">
        <f>'[2]Circo1 legislative'!E37</f>
        <v>146</v>
      </c>
      <c r="F15" s="28">
        <f>'[2]Circo1 legislative'!F37</f>
        <v>0.74871794871794872</v>
      </c>
      <c r="G15" s="12">
        <f>'[2]Circo1 legislative'!G37</f>
        <v>0</v>
      </c>
      <c r="H15" s="13">
        <f>'[2]Circo1 legislative'!H37</f>
        <v>146</v>
      </c>
      <c r="I15" s="11">
        <f>'[2]Circo1 legislative'!I37</f>
        <v>0</v>
      </c>
      <c r="J15" s="28">
        <f>'[2]Circo1 legislative'!J37</f>
        <v>0</v>
      </c>
      <c r="K15" s="34">
        <f>'[2]Circo1 legislative'!K37</f>
        <v>0</v>
      </c>
      <c r="L15" s="11">
        <f>'[2]Circo1 legislative'!L37</f>
        <v>0</v>
      </c>
      <c r="M15" s="28">
        <f>'[2]Circo1 legislative'!M37</f>
        <v>0</v>
      </c>
      <c r="N15" s="34">
        <f>'[2]Circo1 legislative'!N37</f>
        <v>0</v>
      </c>
      <c r="O15" s="11">
        <f>'[2]Circo1 legislative'!O37</f>
        <v>0</v>
      </c>
      <c r="P15" s="28">
        <f>'[2]Circo1 legislative'!P37</f>
        <v>0</v>
      </c>
      <c r="Q15" s="34">
        <f>'[2]Circo1 legislative'!Q37</f>
        <v>0</v>
      </c>
      <c r="R15" s="11">
        <f>'[2]Circo1 legislative'!R37</f>
        <v>0</v>
      </c>
      <c r="S15" s="28">
        <f>'[2]Circo1 legislative'!S37</f>
        <v>0</v>
      </c>
      <c r="T15" s="34">
        <f>'[2]Circo1 legislative'!T37</f>
        <v>0</v>
      </c>
      <c r="U15" s="11">
        <f>'[2]Circo1 legislative'!U37</f>
        <v>0</v>
      </c>
      <c r="V15" s="28">
        <f>'[2]Circo1 legislative'!V37</f>
        <v>0</v>
      </c>
      <c r="W15" s="34">
        <f>'[2]Circo1 legislative'!W37</f>
        <v>0</v>
      </c>
      <c r="X15" s="11">
        <f>'[2]Circo1 legislative'!X37</f>
        <v>21</v>
      </c>
      <c r="Y15" s="28">
        <f>'[2]Circo1 legislative'!Y37</f>
        <v>0.1076923076923077</v>
      </c>
      <c r="Z15" s="34">
        <f>'[2]Circo1 legislative'!Z37</f>
        <v>0.14383561643835616</v>
      </c>
      <c r="AA15" s="11">
        <f>'[2]Circo1 legislative'!AA37</f>
        <v>6</v>
      </c>
      <c r="AB15" s="28">
        <f>'[2]Circo1 legislative'!AB37</f>
        <v>3.0769230769230771E-2</v>
      </c>
      <c r="AC15" s="34">
        <f>'[2]Circo1 legislative'!AC37</f>
        <v>4.1095890410958902E-2</v>
      </c>
      <c r="AD15" s="11">
        <f>'[2]Circo1 legislative'!AD37</f>
        <v>108</v>
      </c>
      <c r="AE15" s="28">
        <f>'[2]Circo1 legislative'!AE37</f>
        <v>0.55384615384615388</v>
      </c>
      <c r="AF15" s="34">
        <f>'[2]Circo1 legislative'!AF37</f>
        <v>0.73972602739726023</v>
      </c>
      <c r="AG15" s="11">
        <f>'[2]Circo1 legislative'!AG37</f>
        <v>1</v>
      </c>
      <c r="AH15" s="28">
        <f>'[2]Circo1 legislative'!AH37</f>
        <v>5.1282051282051282E-3</v>
      </c>
      <c r="AI15" s="34">
        <f>'[2]Circo1 legislative'!AI37</f>
        <v>6.8493150684931503E-3</v>
      </c>
      <c r="AJ15" s="11">
        <f>'[2]Circo1 legislative'!AJ37</f>
        <v>0</v>
      </c>
      <c r="AK15" s="28">
        <f>'[2]Circo1 legislative'!AK37</f>
        <v>0</v>
      </c>
      <c r="AL15" s="34">
        <f>'[2]Circo1 legislative'!AL37</f>
        <v>0</v>
      </c>
      <c r="AM15" s="11">
        <f>'[2]Circo1 legislative'!AM37</f>
        <v>0</v>
      </c>
      <c r="AN15" s="28">
        <f>'[2]Circo1 legislative'!AN37</f>
        <v>0</v>
      </c>
      <c r="AO15" s="34">
        <f>'[2]Circo1 legislative'!AO37</f>
        <v>0</v>
      </c>
      <c r="AP15" s="11">
        <f>'[2]Circo1 legislative'!AP37</f>
        <v>9</v>
      </c>
      <c r="AQ15" s="28">
        <f>'[2]Circo1 legislative'!AQ37</f>
        <v>4.6153846153846156E-2</v>
      </c>
      <c r="AR15" s="34">
        <f>'[2]Circo1 legislative'!AR37</f>
        <v>6.1643835616438353E-2</v>
      </c>
      <c r="AS15" s="11">
        <f>'[2]Circo1 legislative'!AS37</f>
        <v>0</v>
      </c>
      <c r="AT15" s="28">
        <f>'[2]Circo1 legislative'!AT37</f>
        <v>0</v>
      </c>
      <c r="AU15" s="34">
        <f>'[2]Circo1 legislative'!AU37</f>
        <v>0</v>
      </c>
      <c r="AV15" s="11">
        <f>'[2]Circo1 legislative'!AV37</f>
        <v>1</v>
      </c>
      <c r="AW15" s="28">
        <f>'[2]Circo1 legislative'!AW37</f>
        <v>5.1282051282051282E-3</v>
      </c>
      <c r="AX15" s="34">
        <f>'[2]Circo1 legislative'!AX37</f>
        <v>6.8493150684931503E-3</v>
      </c>
      <c r="AY15" s="11">
        <f>'[2]Circo1 legislative'!AY37</f>
        <v>0</v>
      </c>
      <c r="AZ15" s="28">
        <f>'[2]Circo1 legislative'!AZ37</f>
        <v>0</v>
      </c>
      <c r="BA15" s="34">
        <f>'[2]Circo1 legislative'!BA37</f>
        <v>0</v>
      </c>
      <c r="BB15" s="11">
        <f>'[2]Circo1 legislative'!BB37</f>
        <v>0</v>
      </c>
      <c r="BC15" s="28">
        <f>'[2]Circo1 legislative'!BC37</f>
        <v>0</v>
      </c>
      <c r="BD15" s="34">
        <f>'[2]Circo1 legislative'!BD37</f>
        <v>0</v>
      </c>
    </row>
    <row r="16" spans="1:56">
      <c r="A16" s="11" t="str">
        <f>'[2]Circo1 legislative'!A45</f>
        <v>MAKEMO</v>
      </c>
      <c r="B16" s="12"/>
      <c r="C16" s="12">
        <f>'[2]Circo1 legislative'!C45</f>
        <v>1069</v>
      </c>
      <c r="D16" s="12">
        <f>'[2]Circo1 legislative'!D45</f>
        <v>447</v>
      </c>
      <c r="E16" s="12">
        <f>'[2]Circo1 legislative'!E45</f>
        <v>622</v>
      </c>
      <c r="F16" s="28">
        <f>'[2]Circo1 legislative'!F45</f>
        <v>0.5818521983161834</v>
      </c>
      <c r="G16" s="12">
        <f>'[2]Circo1 legislative'!G45</f>
        <v>8</v>
      </c>
      <c r="H16" s="13">
        <f>'[2]Circo1 legislative'!H45</f>
        <v>614</v>
      </c>
      <c r="I16" s="11">
        <f>'[2]Circo1 legislative'!I45</f>
        <v>11</v>
      </c>
      <c r="J16" s="28">
        <f>'[2]Circo1 legislative'!J45</f>
        <v>1.028999064546305E-2</v>
      </c>
      <c r="K16" s="34">
        <f>'[2]Circo1 legislative'!K45</f>
        <v>1.7915309446254073E-2</v>
      </c>
      <c r="L16" s="11">
        <f>'[2]Circo1 legislative'!L45</f>
        <v>1</v>
      </c>
      <c r="M16" s="28">
        <f>'[2]Circo1 legislative'!M45</f>
        <v>9.3545369504209543E-4</v>
      </c>
      <c r="N16" s="34">
        <f>'[2]Circo1 legislative'!N45</f>
        <v>1.6286644951140066E-3</v>
      </c>
      <c r="O16" s="11">
        <f>'[2]Circo1 legislative'!O45</f>
        <v>0</v>
      </c>
      <c r="P16" s="28">
        <f>'[2]Circo1 legislative'!P45</f>
        <v>0</v>
      </c>
      <c r="Q16" s="34">
        <f>'[2]Circo1 legislative'!Q45</f>
        <v>0</v>
      </c>
      <c r="R16" s="11">
        <f>'[2]Circo1 legislative'!R45</f>
        <v>10</v>
      </c>
      <c r="S16" s="28">
        <f>'[2]Circo1 legislative'!S45</f>
        <v>9.3545369504209538E-3</v>
      </c>
      <c r="T16" s="34">
        <f>'[2]Circo1 legislative'!T45</f>
        <v>1.6286644951140065E-2</v>
      </c>
      <c r="U16" s="11">
        <f>'[2]Circo1 legislative'!U45</f>
        <v>150</v>
      </c>
      <c r="V16" s="28">
        <f>'[2]Circo1 legislative'!V45</f>
        <v>0.1403180542563143</v>
      </c>
      <c r="W16" s="34">
        <f>'[2]Circo1 legislative'!W45</f>
        <v>0.24429967426710097</v>
      </c>
      <c r="X16" s="11">
        <f>'[2]Circo1 legislative'!X45</f>
        <v>75</v>
      </c>
      <c r="Y16" s="28">
        <f>'[2]Circo1 legislative'!Y45</f>
        <v>7.015902712815715E-2</v>
      </c>
      <c r="Z16" s="34">
        <f>'[2]Circo1 legislative'!Z45</f>
        <v>0.12214983713355049</v>
      </c>
      <c r="AA16" s="11">
        <f>'[2]Circo1 legislative'!AA45</f>
        <v>4</v>
      </c>
      <c r="AB16" s="28">
        <f>'[2]Circo1 legislative'!AB45</f>
        <v>3.7418147801683817E-3</v>
      </c>
      <c r="AC16" s="34">
        <f>'[2]Circo1 legislative'!AC45</f>
        <v>6.5146579804560263E-3</v>
      </c>
      <c r="AD16" s="11">
        <f>'[2]Circo1 legislative'!AD45</f>
        <v>34</v>
      </c>
      <c r="AE16" s="28">
        <f>'[2]Circo1 legislative'!AE45</f>
        <v>3.1805425631431246E-2</v>
      </c>
      <c r="AF16" s="34">
        <f>'[2]Circo1 legislative'!AF45</f>
        <v>5.5374592833876218E-2</v>
      </c>
      <c r="AG16" s="11">
        <f>'[2]Circo1 legislative'!AG45</f>
        <v>35</v>
      </c>
      <c r="AH16" s="28">
        <f>'[2]Circo1 legislative'!AH45</f>
        <v>3.2740879326473342E-2</v>
      </c>
      <c r="AI16" s="34">
        <f>'[2]Circo1 legislative'!AI45</f>
        <v>5.7003257328990226E-2</v>
      </c>
      <c r="AJ16" s="11">
        <f>'[2]Circo1 legislative'!AJ45</f>
        <v>2</v>
      </c>
      <c r="AK16" s="28">
        <f>'[2]Circo1 legislative'!AK45</f>
        <v>1.8709073900841909E-3</v>
      </c>
      <c r="AL16" s="34">
        <f>'[2]Circo1 legislative'!AL45</f>
        <v>3.2573289902280132E-3</v>
      </c>
      <c r="AM16" s="11">
        <f>'[2]Circo1 legislative'!AM45</f>
        <v>2</v>
      </c>
      <c r="AN16" s="28">
        <f>'[2]Circo1 legislative'!AN45</f>
        <v>1.8709073900841909E-3</v>
      </c>
      <c r="AO16" s="34">
        <f>'[2]Circo1 legislative'!AO45</f>
        <v>3.2573289902280132E-3</v>
      </c>
      <c r="AP16" s="11">
        <f>'[2]Circo1 legislative'!AP45</f>
        <v>149</v>
      </c>
      <c r="AQ16" s="28">
        <f>'[2]Circo1 legislative'!AQ45</f>
        <v>0.13938260056127222</v>
      </c>
      <c r="AR16" s="34">
        <f>'[2]Circo1 legislative'!AR45</f>
        <v>0.24267100977198697</v>
      </c>
      <c r="AS16" s="11">
        <f>'[2]Circo1 legislative'!AS45</f>
        <v>14</v>
      </c>
      <c r="AT16" s="28">
        <f>'[2]Circo1 legislative'!AT45</f>
        <v>1.3096351730589336E-2</v>
      </c>
      <c r="AU16" s="34">
        <f>'[2]Circo1 legislative'!AU45</f>
        <v>2.2801302931596091E-2</v>
      </c>
      <c r="AV16" s="11">
        <f>'[2]Circo1 legislative'!AV45</f>
        <v>1</v>
      </c>
      <c r="AW16" s="28">
        <f>'[2]Circo1 legislative'!AW45</f>
        <v>9.3545369504209543E-4</v>
      </c>
      <c r="AX16" s="34">
        <f>'[2]Circo1 legislative'!AX45</f>
        <v>1.6286644951140066E-3</v>
      </c>
      <c r="AY16" s="11">
        <f>'[2]Circo1 legislative'!AY45</f>
        <v>2</v>
      </c>
      <c r="AZ16" s="28">
        <f>'[2]Circo1 legislative'!AZ45</f>
        <v>1.8709073900841909E-3</v>
      </c>
      <c r="BA16" s="34">
        <f>'[2]Circo1 legislative'!BA45</f>
        <v>3.2573289902280132E-3</v>
      </c>
      <c r="BB16" s="11">
        <f>'[2]Circo1 legislative'!BB45</f>
        <v>124</v>
      </c>
      <c r="BC16" s="28">
        <f>'[2]Circo1 legislative'!BC45</f>
        <v>0.11599625818521983</v>
      </c>
      <c r="BD16" s="34">
        <f>'[2]Circo1 legislative'!BD45</f>
        <v>0.20195439739413681</v>
      </c>
    </row>
    <row r="17" spans="1:56">
      <c r="A17" s="11" t="str">
        <f>'[2]Circo1 legislative'!A51</f>
        <v>MANIHI</v>
      </c>
      <c r="B17" s="12"/>
      <c r="C17" s="12">
        <f>'[2]Circo1 legislative'!C51</f>
        <v>879</v>
      </c>
      <c r="D17" s="12">
        <f>'[2]Circo1 legislative'!D51</f>
        <v>373</v>
      </c>
      <c r="E17" s="12">
        <f>'[2]Circo1 legislative'!E51</f>
        <v>506</v>
      </c>
      <c r="F17" s="28">
        <f>'[2]Circo1 legislative'!F51</f>
        <v>0.5756541524459613</v>
      </c>
      <c r="G17" s="12">
        <f>'[2]Circo1 legislative'!G51</f>
        <v>5</v>
      </c>
      <c r="H17" s="13">
        <f>'[2]Circo1 legislative'!H51</f>
        <v>501</v>
      </c>
      <c r="I17" s="11">
        <f>'[2]Circo1 legislative'!I51</f>
        <v>6</v>
      </c>
      <c r="J17" s="28">
        <f>'[2]Circo1 legislative'!J51</f>
        <v>6.8259385665529011E-3</v>
      </c>
      <c r="K17" s="34">
        <f>'[2]Circo1 legislative'!K51</f>
        <v>1.1976047904191617E-2</v>
      </c>
      <c r="L17" s="11">
        <f>'[2]Circo1 legislative'!L51</f>
        <v>3</v>
      </c>
      <c r="M17" s="28">
        <f>'[2]Circo1 legislative'!M51</f>
        <v>3.4129692832764505E-3</v>
      </c>
      <c r="N17" s="34">
        <f>'[2]Circo1 legislative'!N51</f>
        <v>5.9880239520958087E-3</v>
      </c>
      <c r="O17" s="11">
        <f>'[2]Circo1 legislative'!O51</f>
        <v>0</v>
      </c>
      <c r="P17" s="28">
        <f>'[2]Circo1 legislative'!P51</f>
        <v>0</v>
      </c>
      <c r="Q17" s="34">
        <f>'[2]Circo1 legislative'!Q51</f>
        <v>0</v>
      </c>
      <c r="R17" s="11">
        <f>'[2]Circo1 legislative'!R51</f>
        <v>10</v>
      </c>
      <c r="S17" s="28">
        <f>'[2]Circo1 legislative'!S51</f>
        <v>1.1376564277588168E-2</v>
      </c>
      <c r="T17" s="34">
        <f>'[2]Circo1 legislative'!T51</f>
        <v>1.9960079840319361E-2</v>
      </c>
      <c r="U17" s="11">
        <f>'[2]Circo1 legislative'!U51</f>
        <v>0</v>
      </c>
      <c r="V17" s="28">
        <f>'[2]Circo1 legislative'!V51</f>
        <v>0</v>
      </c>
      <c r="W17" s="34">
        <f>'[2]Circo1 legislative'!W51</f>
        <v>0</v>
      </c>
      <c r="X17" s="11">
        <f>'[2]Circo1 legislative'!X51</f>
        <v>153</v>
      </c>
      <c r="Y17" s="28">
        <f>'[2]Circo1 legislative'!Y51</f>
        <v>0.17406143344709898</v>
      </c>
      <c r="Z17" s="34">
        <f>'[2]Circo1 legislative'!Z51</f>
        <v>0.30538922155688625</v>
      </c>
      <c r="AA17" s="11">
        <f>'[2]Circo1 legislative'!AA51</f>
        <v>6</v>
      </c>
      <c r="AB17" s="28">
        <f>'[2]Circo1 legislative'!AB51</f>
        <v>6.8259385665529011E-3</v>
      </c>
      <c r="AC17" s="34">
        <f>'[2]Circo1 legislative'!AC51</f>
        <v>1.1976047904191617E-2</v>
      </c>
      <c r="AD17" s="11">
        <f>'[2]Circo1 legislative'!AD51</f>
        <v>44</v>
      </c>
      <c r="AE17" s="28">
        <f>'[2]Circo1 legislative'!AE51</f>
        <v>5.0056882821387941E-2</v>
      </c>
      <c r="AF17" s="34">
        <f>'[2]Circo1 legislative'!AF51</f>
        <v>8.7824351297405193E-2</v>
      </c>
      <c r="AG17" s="11">
        <f>'[2]Circo1 legislative'!AG51</f>
        <v>135</v>
      </c>
      <c r="AH17" s="28">
        <f>'[2]Circo1 legislative'!AH51</f>
        <v>0.15358361774744028</v>
      </c>
      <c r="AI17" s="34">
        <f>'[2]Circo1 legislative'!AI51</f>
        <v>0.26946107784431139</v>
      </c>
      <c r="AJ17" s="11">
        <f>'[2]Circo1 legislative'!AJ51</f>
        <v>3</v>
      </c>
      <c r="AK17" s="28">
        <f>'[2]Circo1 legislative'!AK51</f>
        <v>3.4129692832764505E-3</v>
      </c>
      <c r="AL17" s="34">
        <f>'[2]Circo1 legislative'!AL51</f>
        <v>5.9880239520958087E-3</v>
      </c>
      <c r="AM17" s="11">
        <f>'[2]Circo1 legislative'!AM51</f>
        <v>1</v>
      </c>
      <c r="AN17" s="28">
        <f>'[2]Circo1 legislative'!AN51</f>
        <v>1.1376564277588168E-3</v>
      </c>
      <c r="AO17" s="34">
        <f>'[2]Circo1 legislative'!AO51</f>
        <v>1.996007984031936E-3</v>
      </c>
      <c r="AP17" s="11">
        <f>'[2]Circo1 legislative'!AP51</f>
        <v>132</v>
      </c>
      <c r="AQ17" s="28">
        <f>'[2]Circo1 legislative'!AQ51</f>
        <v>0.15017064846416384</v>
      </c>
      <c r="AR17" s="34">
        <f>'[2]Circo1 legislative'!AR51</f>
        <v>0.26347305389221559</v>
      </c>
      <c r="AS17" s="11">
        <f>'[2]Circo1 legislative'!AS51</f>
        <v>2</v>
      </c>
      <c r="AT17" s="28">
        <f>'[2]Circo1 legislative'!AT51</f>
        <v>2.2753128555176336E-3</v>
      </c>
      <c r="AU17" s="34">
        <f>'[2]Circo1 legislative'!AU51</f>
        <v>3.9920159680638719E-3</v>
      </c>
      <c r="AV17" s="11">
        <f>'[2]Circo1 legislative'!AV51</f>
        <v>2</v>
      </c>
      <c r="AW17" s="28">
        <f>'[2]Circo1 legislative'!AW51</f>
        <v>2.2753128555176336E-3</v>
      </c>
      <c r="AX17" s="34">
        <f>'[2]Circo1 legislative'!AX51</f>
        <v>3.9920159680638719E-3</v>
      </c>
      <c r="AY17" s="11">
        <f>'[2]Circo1 legislative'!AY51</f>
        <v>2</v>
      </c>
      <c r="AZ17" s="28">
        <f>'[2]Circo1 legislative'!AZ51</f>
        <v>2.2753128555176336E-3</v>
      </c>
      <c r="BA17" s="34">
        <f>'[2]Circo1 legislative'!BA51</f>
        <v>3.9920159680638719E-3</v>
      </c>
      <c r="BB17" s="11">
        <f>'[2]Circo1 legislative'!BB51</f>
        <v>2</v>
      </c>
      <c r="BC17" s="28">
        <f>'[2]Circo1 legislative'!BC51</f>
        <v>2.2753128555176336E-3</v>
      </c>
      <c r="BD17" s="34">
        <f>'[2]Circo1 legislative'!BD51</f>
        <v>3.9920159680638719E-3</v>
      </c>
    </row>
    <row r="18" spans="1:56">
      <c r="A18" s="11" t="str">
        <f>'[2]Circo1 legislative'!A65</f>
        <v>NAPUKA</v>
      </c>
      <c r="B18" s="12"/>
      <c r="C18" s="12">
        <f>'[2]Circo1 legislative'!C65</f>
        <v>266</v>
      </c>
      <c r="D18" s="12">
        <f>'[2]Circo1 legislative'!D65</f>
        <v>136</v>
      </c>
      <c r="E18" s="12">
        <f>'[2]Circo1 legislative'!E65</f>
        <v>130</v>
      </c>
      <c r="F18" s="28">
        <f>'[2]Circo1 legislative'!F65</f>
        <v>0.48872180451127817</v>
      </c>
      <c r="G18" s="12">
        <f>'[2]Circo1 legislative'!G65</f>
        <v>1</v>
      </c>
      <c r="H18" s="13">
        <f>'[2]Circo1 legislative'!H65</f>
        <v>129</v>
      </c>
      <c r="I18" s="11">
        <f>'[2]Circo1 legislative'!I65</f>
        <v>0</v>
      </c>
      <c r="J18" s="28">
        <f>'[2]Circo1 legislative'!J65</f>
        <v>0</v>
      </c>
      <c r="K18" s="34">
        <f>'[2]Circo1 legislative'!K65</f>
        <v>0</v>
      </c>
      <c r="L18" s="11">
        <f>'[2]Circo1 legislative'!L65</f>
        <v>3</v>
      </c>
      <c r="M18" s="28">
        <f>'[2]Circo1 legislative'!M65</f>
        <v>1.1278195488721804E-2</v>
      </c>
      <c r="N18" s="34">
        <f>'[2]Circo1 legislative'!N65</f>
        <v>2.3255813953488372E-2</v>
      </c>
      <c r="O18" s="11">
        <f>'[2]Circo1 legislative'!O65</f>
        <v>0</v>
      </c>
      <c r="P18" s="28">
        <f>'[2]Circo1 legislative'!P65</f>
        <v>0</v>
      </c>
      <c r="Q18" s="34">
        <f>'[2]Circo1 legislative'!Q65</f>
        <v>0</v>
      </c>
      <c r="R18" s="11">
        <f>'[2]Circo1 legislative'!R65</f>
        <v>4</v>
      </c>
      <c r="S18" s="28">
        <f>'[2]Circo1 legislative'!S65</f>
        <v>1.5037593984962405E-2</v>
      </c>
      <c r="T18" s="34">
        <f>'[2]Circo1 legislative'!T65</f>
        <v>3.1007751937984496E-2</v>
      </c>
      <c r="U18" s="11">
        <f>'[2]Circo1 legislative'!U65</f>
        <v>0</v>
      </c>
      <c r="V18" s="28">
        <f>'[2]Circo1 legislative'!V65</f>
        <v>0</v>
      </c>
      <c r="W18" s="34">
        <f>'[2]Circo1 legislative'!W65</f>
        <v>0</v>
      </c>
      <c r="X18" s="11">
        <f>'[2]Circo1 legislative'!X65</f>
        <v>40</v>
      </c>
      <c r="Y18" s="28">
        <f>'[2]Circo1 legislative'!Y65</f>
        <v>0.15037593984962405</v>
      </c>
      <c r="Z18" s="34">
        <f>'[2]Circo1 legislative'!Z65</f>
        <v>0.31007751937984496</v>
      </c>
      <c r="AA18" s="11">
        <f>'[2]Circo1 legislative'!AA65</f>
        <v>2</v>
      </c>
      <c r="AB18" s="28">
        <f>'[2]Circo1 legislative'!AB65</f>
        <v>7.5187969924812026E-3</v>
      </c>
      <c r="AC18" s="34">
        <f>'[2]Circo1 legislative'!AC65</f>
        <v>1.5503875968992248E-2</v>
      </c>
      <c r="AD18" s="11">
        <f>'[2]Circo1 legislative'!AD65</f>
        <v>13</v>
      </c>
      <c r="AE18" s="28">
        <f>'[2]Circo1 legislative'!AE65</f>
        <v>4.8872180451127817E-2</v>
      </c>
      <c r="AF18" s="34">
        <f>'[2]Circo1 legislative'!AF65</f>
        <v>0.10077519379844961</v>
      </c>
      <c r="AG18" s="11">
        <f>'[2]Circo1 legislative'!AG65</f>
        <v>7</v>
      </c>
      <c r="AH18" s="28">
        <f>'[2]Circo1 legislative'!AH65</f>
        <v>2.6315789473684209E-2</v>
      </c>
      <c r="AI18" s="34">
        <f>'[2]Circo1 legislative'!AI65</f>
        <v>5.4263565891472867E-2</v>
      </c>
      <c r="AJ18" s="11">
        <f>'[2]Circo1 legislative'!AJ65</f>
        <v>0</v>
      </c>
      <c r="AK18" s="28">
        <f>'[2]Circo1 legislative'!AK65</f>
        <v>0</v>
      </c>
      <c r="AL18" s="34">
        <f>'[2]Circo1 legislative'!AL65</f>
        <v>0</v>
      </c>
      <c r="AM18" s="11">
        <f>'[2]Circo1 legislative'!AM65</f>
        <v>1</v>
      </c>
      <c r="AN18" s="28">
        <f>'[2]Circo1 legislative'!AN65</f>
        <v>3.7593984962406013E-3</v>
      </c>
      <c r="AO18" s="34">
        <f>'[2]Circo1 legislative'!AO65</f>
        <v>7.7519379844961239E-3</v>
      </c>
      <c r="AP18" s="11">
        <f>'[2]Circo1 legislative'!AP65</f>
        <v>45</v>
      </c>
      <c r="AQ18" s="28">
        <f>'[2]Circo1 legislative'!AQ65</f>
        <v>0.16917293233082706</v>
      </c>
      <c r="AR18" s="34">
        <f>'[2]Circo1 legislative'!AR65</f>
        <v>0.34883720930232559</v>
      </c>
      <c r="AS18" s="11">
        <f>'[2]Circo1 legislative'!AS65</f>
        <v>0</v>
      </c>
      <c r="AT18" s="28">
        <f>'[2]Circo1 legislative'!AT65</f>
        <v>0</v>
      </c>
      <c r="AU18" s="34">
        <f>'[2]Circo1 legislative'!AU65</f>
        <v>0</v>
      </c>
      <c r="AV18" s="11">
        <f>'[2]Circo1 legislative'!AV65</f>
        <v>1</v>
      </c>
      <c r="AW18" s="28">
        <f>'[2]Circo1 legislative'!AW65</f>
        <v>3.7593984962406013E-3</v>
      </c>
      <c r="AX18" s="34">
        <f>'[2]Circo1 legislative'!AX65</f>
        <v>7.7519379844961239E-3</v>
      </c>
      <c r="AY18" s="11">
        <f>'[2]Circo1 legislative'!AY65</f>
        <v>12</v>
      </c>
      <c r="AZ18" s="28">
        <f>'[2]Circo1 legislative'!AZ65</f>
        <v>4.5112781954887216E-2</v>
      </c>
      <c r="BA18" s="34">
        <f>'[2]Circo1 legislative'!BA65</f>
        <v>9.3023255813953487E-2</v>
      </c>
      <c r="BB18" s="11">
        <f>'[2]Circo1 legislative'!BB65</f>
        <v>1</v>
      </c>
      <c r="BC18" s="28">
        <f>'[2]Circo1 legislative'!BC65</f>
        <v>3.7593984962406013E-3</v>
      </c>
      <c r="BD18" s="34">
        <f>'[2]Circo1 legislative'!BD65</f>
        <v>7.7519379844961239E-3</v>
      </c>
    </row>
    <row r="19" spans="1:56">
      <c r="A19" s="11" t="str">
        <f>'[2]Circo1 legislative'!A74</f>
        <v>NUKUTAVAKE</v>
      </c>
      <c r="B19" s="12"/>
      <c r="C19" s="12">
        <f>'[2]Circo1 legislative'!C74</f>
        <v>264</v>
      </c>
      <c r="D19" s="12">
        <f>'[2]Circo1 legislative'!D74</f>
        <v>142</v>
      </c>
      <c r="E19" s="12">
        <f>'[2]Circo1 legislative'!E74</f>
        <v>122</v>
      </c>
      <c r="F19" s="28">
        <f>'[2]Circo1 legislative'!F74</f>
        <v>0.4621212121212121</v>
      </c>
      <c r="G19" s="12">
        <f>'[2]Circo1 legislative'!G74</f>
        <v>0</v>
      </c>
      <c r="H19" s="13">
        <f>'[2]Circo1 legislative'!H74</f>
        <v>122</v>
      </c>
      <c r="I19" s="11">
        <f>'[2]Circo1 legislative'!I74</f>
        <v>5</v>
      </c>
      <c r="J19" s="28">
        <f>'[2]Circo1 legislative'!J74</f>
        <v>1.893939393939394E-2</v>
      </c>
      <c r="K19" s="34">
        <f>'[2]Circo1 legislative'!K74</f>
        <v>4.0983606557377046E-2</v>
      </c>
      <c r="L19" s="11">
        <f>'[2]Circo1 legislative'!L74</f>
        <v>1</v>
      </c>
      <c r="M19" s="28">
        <f>'[2]Circo1 legislative'!M74</f>
        <v>3.787878787878788E-3</v>
      </c>
      <c r="N19" s="34">
        <f>'[2]Circo1 legislative'!N74</f>
        <v>8.1967213114754103E-3</v>
      </c>
      <c r="O19" s="11">
        <f>'[2]Circo1 legislative'!O74</f>
        <v>0</v>
      </c>
      <c r="P19" s="28">
        <f>'[2]Circo1 legislative'!P74</f>
        <v>0</v>
      </c>
      <c r="Q19" s="34">
        <f>'[2]Circo1 legislative'!Q74</f>
        <v>0</v>
      </c>
      <c r="R19" s="11">
        <f>'[2]Circo1 legislative'!R74</f>
        <v>4</v>
      </c>
      <c r="S19" s="28">
        <f>'[2]Circo1 legislative'!S74</f>
        <v>1.5151515151515152E-2</v>
      </c>
      <c r="T19" s="34">
        <f>'[2]Circo1 legislative'!T74</f>
        <v>3.2786885245901641E-2</v>
      </c>
      <c r="U19" s="11">
        <f>'[2]Circo1 legislative'!U74</f>
        <v>0</v>
      </c>
      <c r="V19" s="28">
        <f>'[2]Circo1 legislative'!V74</f>
        <v>0</v>
      </c>
      <c r="W19" s="34">
        <f>'[2]Circo1 legislative'!W74</f>
        <v>0</v>
      </c>
      <c r="X19" s="11">
        <f>'[2]Circo1 legislative'!X74</f>
        <v>45</v>
      </c>
      <c r="Y19" s="28">
        <f>'[2]Circo1 legislative'!Y74</f>
        <v>0.17045454545454544</v>
      </c>
      <c r="Z19" s="34">
        <f>'[2]Circo1 legislative'!Z74</f>
        <v>0.36885245901639346</v>
      </c>
      <c r="AA19" s="11">
        <f>'[2]Circo1 legislative'!AA74</f>
        <v>0</v>
      </c>
      <c r="AB19" s="28">
        <f>'[2]Circo1 legislative'!AB74</f>
        <v>0</v>
      </c>
      <c r="AC19" s="34">
        <f>'[2]Circo1 legislative'!AC74</f>
        <v>0</v>
      </c>
      <c r="AD19" s="11">
        <f>'[2]Circo1 legislative'!AD74</f>
        <v>24</v>
      </c>
      <c r="AE19" s="28">
        <f>'[2]Circo1 legislative'!AE74</f>
        <v>9.0909090909090912E-2</v>
      </c>
      <c r="AF19" s="34">
        <f>'[2]Circo1 legislative'!AF74</f>
        <v>0.19672131147540983</v>
      </c>
      <c r="AG19" s="11">
        <f>'[2]Circo1 legislative'!AG74</f>
        <v>2</v>
      </c>
      <c r="AH19" s="28">
        <f>'[2]Circo1 legislative'!AH74</f>
        <v>7.575757575757576E-3</v>
      </c>
      <c r="AI19" s="34">
        <f>'[2]Circo1 legislative'!AI74</f>
        <v>1.6393442622950821E-2</v>
      </c>
      <c r="AJ19" s="11">
        <f>'[2]Circo1 legislative'!AJ74</f>
        <v>1</v>
      </c>
      <c r="AK19" s="28">
        <f>'[2]Circo1 legislative'!AK74</f>
        <v>3.787878787878788E-3</v>
      </c>
      <c r="AL19" s="34">
        <f>'[2]Circo1 legislative'!AL74</f>
        <v>8.1967213114754103E-3</v>
      </c>
      <c r="AM19" s="11">
        <f>'[2]Circo1 legislative'!AM74</f>
        <v>2</v>
      </c>
      <c r="AN19" s="28">
        <f>'[2]Circo1 legislative'!AN74</f>
        <v>7.575757575757576E-3</v>
      </c>
      <c r="AO19" s="34">
        <f>'[2]Circo1 legislative'!AO74</f>
        <v>1.6393442622950821E-2</v>
      </c>
      <c r="AP19" s="11">
        <f>'[2]Circo1 legislative'!AP74</f>
        <v>25</v>
      </c>
      <c r="AQ19" s="28">
        <f>'[2]Circo1 legislative'!AQ74</f>
        <v>9.4696969696969696E-2</v>
      </c>
      <c r="AR19" s="34">
        <f>'[2]Circo1 legislative'!AR74</f>
        <v>0.20491803278688525</v>
      </c>
      <c r="AS19" s="11">
        <f>'[2]Circo1 legislative'!AS74</f>
        <v>12</v>
      </c>
      <c r="AT19" s="28">
        <f>'[2]Circo1 legislative'!AT74</f>
        <v>4.5454545454545456E-2</v>
      </c>
      <c r="AU19" s="34">
        <f>'[2]Circo1 legislative'!AU74</f>
        <v>9.8360655737704916E-2</v>
      </c>
      <c r="AV19" s="11">
        <f>'[2]Circo1 legislative'!AV74</f>
        <v>0</v>
      </c>
      <c r="AW19" s="28">
        <f>'[2]Circo1 legislative'!AW74</f>
        <v>0</v>
      </c>
      <c r="AX19" s="34">
        <f>'[2]Circo1 legislative'!AX74</f>
        <v>0</v>
      </c>
      <c r="AY19" s="11">
        <f>'[2]Circo1 legislative'!AY74</f>
        <v>1</v>
      </c>
      <c r="AZ19" s="28">
        <f>'[2]Circo1 legislative'!AZ74</f>
        <v>3.787878787878788E-3</v>
      </c>
      <c r="BA19" s="34">
        <f>'[2]Circo1 legislative'!BA74</f>
        <v>8.1967213114754103E-3</v>
      </c>
      <c r="BB19" s="11">
        <f>'[2]Circo1 legislative'!BB74</f>
        <v>0</v>
      </c>
      <c r="BC19" s="28">
        <f>'[2]Circo1 legislative'!BC74</f>
        <v>0</v>
      </c>
      <c r="BD19" s="34">
        <f>'[2]Circo1 legislative'!BD74</f>
        <v>0</v>
      </c>
    </row>
    <row r="20" spans="1:56">
      <c r="A20" s="11" t="str">
        <f>'[2]Circo1 legislative'!A103</f>
        <v>PUKA PUKA</v>
      </c>
      <c r="B20" s="12"/>
      <c r="C20" s="12">
        <f>'[2]Circo1 legislative'!C103</f>
        <v>118</v>
      </c>
      <c r="D20" s="12">
        <f>'[2]Circo1 legislative'!D103</f>
        <v>54</v>
      </c>
      <c r="E20" s="12">
        <f>'[2]Circo1 legislative'!E103</f>
        <v>64</v>
      </c>
      <c r="F20" s="28">
        <f>'[2]Circo1 legislative'!F103</f>
        <v>0.5423728813559322</v>
      </c>
      <c r="G20" s="12">
        <f>'[2]Circo1 legislative'!G103</f>
        <v>1</v>
      </c>
      <c r="H20" s="13">
        <f>'[2]Circo1 legislative'!H103</f>
        <v>63</v>
      </c>
      <c r="I20" s="11">
        <f>'[2]Circo1 legislative'!I103</f>
        <v>1</v>
      </c>
      <c r="J20" s="28">
        <f>'[2]Circo1 legislative'!J103</f>
        <v>8.4745762711864406E-3</v>
      </c>
      <c r="K20" s="34">
        <f>'[2]Circo1 legislative'!K103</f>
        <v>1.5873015873015872E-2</v>
      </c>
      <c r="L20" s="11">
        <f>'[2]Circo1 legislative'!L103</f>
        <v>0</v>
      </c>
      <c r="M20" s="28">
        <f>'[2]Circo1 legislative'!M103</f>
        <v>0</v>
      </c>
      <c r="N20" s="34">
        <f>'[2]Circo1 legislative'!N103</f>
        <v>0</v>
      </c>
      <c r="O20" s="11">
        <f>'[2]Circo1 legislative'!O103</f>
        <v>0</v>
      </c>
      <c r="P20" s="28">
        <f>'[2]Circo1 legislative'!P103</f>
        <v>0</v>
      </c>
      <c r="Q20" s="34">
        <f>'[2]Circo1 legislative'!Q103</f>
        <v>0</v>
      </c>
      <c r="R20" s="11">
        <f>'[2]Circo1 legislative'!R103</f>
        <v>0</v>
      </c>
      <c r="S20" s="28">
        <f>'[2]Circo1 legislative'!S103</f>
        <v>0</v>
      </c>
      <c r="T20" s="34">
        <f>'[2]Circo1 legislative'!T103</f>
        <v>0</v>
      </c>
      <c r="U20" s="11">
        <f>'[2]Circo1 legislative'!U103</f>
        <v>0</v>
      </c>
      <c r="V20" s="28">
        <f>'[2]Circo1 legislative'!V103</f>
        <v>0</v>
      </c>
      <c r="W20" s="34">
        <f>'[2]Circo1 legislative'!W103</f>
        <v>0</v>
      </c>
      <c r="X20" s="11">
        <f>'[2]Circo1 legislative'!X103</f>
        <v>7</v>
      </c>
      <c r="Y20" s="28">
        <f>'[2]Circo1 legislative'!Y103</f>
        <v>5.9322033898305086E-2</v>
      </c>
      <c r="Z20" s="34">
        <f>'[2]Circo1 legislative'!Z103</f>
        <v>0.1111111111111111</v>
      </c>
      <c r="AA20" s="11">
        <f>'[2]Circo1 legislative'!AA103</f>
        <v>0</v>
      </c>
      <c r="AB20" s="28">
        <f>'[2]Circo1 legislative'!AB103</f>
        <v>0</v>
      </c>
      <c r="AC20" s="34">
        <f>'[2]Circo1 legislative'!AC103</f>
        <v>0</v>
      </c>
      <c r="AD20" s="11">
        <f>'[2]Circo1 legislative'!AD103</f>
        <v>19</v>
      </c>
      <c r="AE20" s="28">
        <f>'[2]Circo1 legislative'!AE103</f>
        <v>0.16101694915254236</v>
      </c>
      <c r="AF20" s="34">
        <f>'[2]Circo1 legislative'!AF103</f>
        <v>0.30158730158730157</v>
      </c>
      <c r="AG20" s="11">
        <f>'[2]Circo1 legislative'!AG103</f>
        <v>1</v>
      </c>
      <c r="AH20" s="28">
        <f>'[2]Circo1 legislative'!AH103</f>
        <v>8.4745762711864406E-3</v>
      </c>
      <c r="AI20" s="34">
        <f>'[2]Circo1 legislative'!AI103</f>
        <v>1.5873015873015872E-2</v>
      </c>
      <c r="AJ20" s="11">
        <f>'[2]Circo1 legislative'!AJ103</f>
        <v>0</v>
      </c>
      <c r="AK20" s="28">
        <f>'[2]Circo1 legislative'!AK103</f>
        <v>0</v>
      </c>
      <c r="AL20" s="34">
        <f>'[2]Circo1 legislative'!AL103</f>
        <v>0</v>
      </c>
      <c r="AM20" s="11">
        <f>'[2]Circo1 legislative'!AM103</f>
        <v>0</v>
      </c>
      <c r="AN20" s="28">
        <f>'[2]Circo1 legislative'!AN103</f>
        <v>0</v>
      </c>
      <c r="AO20" s="34">
        <f>'[2]Circo1 legislative'!AO103</f>
        <v>0</v>
      </c>
      <c r="AP20" s="11">
        <f>'[2]Circo1 legislative'!AP103</f>
        <v>34</v>
      </c>
      <c r="AQ20" s="28">
        <f>'[2]Circo1 legislative'!AQ103</f>
        <v>0.28813559322033899</v>
      </c>
      <c r="AR20" s="34">
        <f>'[2]Circo1 legislative'!AR103</f>
        <v>0.53968253968253965</v>
      </c>
      <c r="AS20" s="11">
        <f>'[2]Circo1 legislative'!AS103</f>
        <v>1</v>
      </c>
      <c r="AT20" s="28">
        <f>'[2]Circo1 legislative'!AT103</f>
        <v>8.4745762711864406E-3</v>
      </c>
      <c r="AU20" s="34">
        <f>'[2]Circo1 legislative'!AU103</f>
        <v>1.5873015873015872E-2</v>
      </c>
      <c r="AV20" s="11">
        <f>'[2]Circo1 legislative'!AV103</f>
        <v>0</v>
      </c>
      <c r="AW20" s="28">
        <f>'[2]Circo1 legislative'!AW103</f>
        <v>0</v>
      </c>
      <c r="AX20" s="34">
        <f>'[2]Circo1 legislative'!AX103</f>
        <v>0</v>
      </c>
      <c r="AY20" s="11">
        <f>'[2]Circo1 legislative'!AY103</f>
        <v>0</v>
      </c>
      <c r="AZ20" s="28">
        <f>'[2]Circo1 legislative'!AZ103</f>
        <v>0</v>
      </c>
      <c r="BA20" s="34">
        <f>'[2]Circo1 legislative'!BA103</f>
        <v>0</v>
      </c>
      <c r="BB20" s="11">
        <f>'[2]Circo1 legislative'!BB103</f>
        <v>0</v>
      </c>
      <c r="BC20" s="28">
        <f>'[2]Circo1 legislative'!BC103</f>
        <v>0</v>
      </c>
      <c r="BD20" s="34">
        <f>'[2]Circo1 legislative'!BD103</f>
        <v>0</v>
      </c>
    </row>
    <row r="21" spans="1:56">
      <c r="A21" s="11" t="str">
        <f>'[2]Circo1 legislative'!A105</f>
        <v>RANGIROA</v>
      </c>
      <c r="B21" s="12"/>
      <c r="C21" s="12">
        <f>'[2]Circo1 legislative'!C105</f>
        <v>2484</v>
      </c>
      <c r="D21" s="12">
        <f>'[2]Circo1 legislative'!D105</f>
        <v>1007</v>
      </c>
      <c r="E21" s="12">
        <f>'[2]Circo1 legislative'!E105</f>
        <v>1477</v>
      </c>
      <c r="F21" s="28">
        <f>'[2]Circo1 legislative'!F105</f>
        <v>0.59460547504025762</v>
      </c>
      <c r="G21" s="12">
        <f>'[2]Circo1 legislative'!G105</f>
        <v>25</v>
      </c>
      <c r="H21" s="13">
        <f>'[2]Circo1 legislative'!H105</f>
        <v>1452</v>
      </c>
      <c r="I21" s="11">
        <f>'[2]Circo1 legislative'!I105</f>
        <v>45</v>
      </c>
      <c r="J21" s="28">
        <f>'[2]Circo1 legislative'!J105</f>
        <v>1.8115942028985508E-2</v>
      </c>
      <c r="K21" s="34">
        <f>'[2]Circo1 legislative'!K105</f>
        <v>3.0991735537190084E-2</v>
      </c>
      <c r="L21" s="11">
        <f>'[2]Circo1 legislative'!L105</f>
        <v>16</v>
      </c>
      <c r="M21" s="28">
        <f>'[2]Circo1 legislative'!M105</f>
        <v>6.4412238325281803E-3</v>
      </c>
      <c r="N21" s="34">
        <f>'[2]Circo1 legislative'!N105</f>
        <v>1.1019283746556474E-2</v>
      </c>
      <c r="O21" s="11">
        <f>'[2]Circo1 legislative'!O105</f>
        <v>1</v>
      </c>
      <c r="P21" s="28">
        <f>'[2]Circo1 legislative'!P105</f>
        <v>4.0257648953301127E-4</v>
      </c>
      <c r="Q21" s="34">
        <f>'[2]Circo1 legislative'!Q105</f>
        <v>6.8870523415977963E-4</v>
      </c>
      <c r="R21" s="11">
        <f>'[2]Circo1 legislative'!R105</f>
        <v>39</v>
      </c>
      <c r="S21" s="28">
        <f>'[2]Circo1 legislative'!S105</f>
        <v>1.570048309178744E-2</v>
      </c>
      <c r="T21" s="34">
        <f>'[2]Circo1 legislative'!T105</f>
        <v>2.6859504132231406E-2</v>
      </c>
      <c r="U21" s="11">
        <f>'[2]Circo1 legislative'!U105</f>
        <v>9</v>
      </c>
      <c r="V21" s="28">
        <f>'[2]Circo1 legislative'!V105</f>
        <v>3.6231884057971015E-3</v>
      </c>
      <c r="W21" s="34">
        <f>'[2]Circo1 legislative'!W105</f>
        <v>6.1983471074380167E-3</v>
      </c>
      <c r="X21" s="11">
        <f>'[2]Circo1 legislative'!X105</f>
        <v>204</v>
      </c>
      <c r="Y21" s="28">
        <f>'[2]Circo1 legislative'!Y105</f>
        <v>8.2125603864734303E-2</v>
      </c>
      <c r="Z21" s="34">
        <f>'[2]Circo1 legislative'!Z105</f>
        <v>0.14049586776859505</v>
      </c>
      <c r="AA21" s="11">
        <f>'[2]Circo1 legislative'!AA105</f>
        <v>14</v>
      </c>
      <c r="AB21" s="28">
        <f>'[2]Circo1 legislative'!AB105</f>
        <v>5.6360708534621577E-3</v>
      </c>
      <c r="AC21" s="34">
        <f>'[2]Circo1 legislative'!AC105</f>
        <v>9.6418732782369149E-3</v>
      </c>
      <c r="AD21" s="11">
        <f>'[2]Circo1 legislative'!AD105</f>
        <v>604</v>
      </c>
      <c r="AE21" s="28">
        <f>'[2]Circo1 legislative'!AE105</f>
        <v>0.24315619967793881</v>
      </c>
      <c r="AF21" s="34">
        <f>'[2]Circo1 legislative'!AF105</f>
        <v>0.41597796143250687</v>
      </c>
      <c r="AG21" s="11">
        <f>'[2]Circo1 legislative'!AG105</f>
        <v>57</v>
      </c>
      <c r="AH21" s="28">
        <f>'[2]Circo1 legislative'!AH105</f>
        <v>2.2946859903381644E-2</v>
      </c>
      <c r="AI21" s="34">
        <f>'[2]Circo1 legislative'!AI105</f>
        <v>3.9256198347107439E-2</v>
      </c>
      <c r="AJ21" s="11">
        <f>'[2]Circo1 legislative'!AJ105</f>
        <v>7</v>
      </c>
      <c r="AK21" s="28">
        <f>'[2]Circo1 legislative'!AK105</f>
        <v>2.8180354267310788E-3</v>
      </c>
      <c r="AL21" s="34">
        <f>'[2]Circo1 legislative'!AL105</f>
        <v>4.8209366391184574E-3</v>
      </c>
      <c r="AM21" s="11">
        <f>'[2]Circo1 legislative'!AM105</f>
        <v>54</v>
      </c>
      <c r="AN21" s="28">
        <f>'[2]Circo1 legislative'!AN105</f>
        <v>2.1739130434782608E-2</v>
      </c>
      <c r="AO21" s="34">
        <f>'[2]Circo1 legislative'!AO105</f>
        <v>3.71900826446281E-2</v>
      </c>
      <c r="AP21" s="11">
        <f>'[2]Circo1 legislative'!AP105</f>
        <v>327</v>
      </c>
      <c r="AQ21" s="28">
        <f>'[2]Circo1 legislative'!AQ105</f>
        <v>0.13164251207729469</v>
      </c>
      <c r="AR21" s="34">
        <f>'[2]Circo1 legislative'!AR105</f>
        <v>0.22520661157024793</v>
      </c>
      <c r="AS21" s="11">
        <f>'[2]Circo1 legislative'!AS105</f>
        <v>17</v>
      </c>
      <c r="AT21" s="28">
        <f>'[2]Circo1 legislative'!AT105</f>
        <v>6.8438003220611917E-3</v>
      </c>
      <c r="AU21" s="34">
        <f>'[2]Circo1 legislative'!AU105</f>
        <v>1.1707988980716254E-2</v>
      </c>
      <c r="AV21" s="11">
        <f>'[2]Circo1 legislative'!AV105</f>
        <v>18</v>
      </c>
      <c r="AW21" s="28">
        <f>'[2]Circo1 legislative'!AW105</f>
        <v>7.246376811594203E-3</v>
      </c>
      <c r="AX21" s="34">
        <f>'[2]Circo1 legislative'!AX105</f>
        <v>1.2396694214876033E-2</v>
      </c>
      <c r="AY21" s="11">
        <f>'[2]Circo1 legislative'!AY105</f>
        <v>36</v>
      </c>
      <c r="AZ21" s="28">
        <f>'[2]Circo1 legislative'!AZ105</f>
        <v>1.4492753623188406E-2</v>
      </c>
      <c r="BA21" s="34">
        <f>'[2]Circo1 legislative'!BA105</f>
        <v>2.4793388429752067E-2</v>
      </c>
      <c r="BB21" s="11">
        <f>'[2]Circo1 legislative'!BB105</f>
        <v>4</v>
      </c>
      <c r="BC21" s="28">
        <f>'[2]Circo1 legislative'!BC105</f>
        <v>1.6103059581320451E-3</v>
      </c>
      <c r="BD21" s="34">
        <f>'[2]Circo1 legislative'!BD105</f>
        <v>2.7548209366391185E-3</v>
      </c>
    </row>
    <row r="22" spans="1:56">
      <c r="A22" s="11" t="str">
        <f>'[2]Circo1 legislative'!A111</f>
        <v>REAO</v>
      </c>
      <c r="B22" s="12"/>
      <c r="C22" s="12">
        <f>'[2]Circo1 legislative'!C111</f>
        <v>437</v>
      </c>
      <c r="D22" s="12">
        <f>'[2]Circo1 legislative'!D111</f>
        <v>151</v>
      </c>
      <c r="E22" s="12">
        <f>'[2]Circo1 legislative'!E111</f>
        <v>286</v>
      </c>
      <c r="F22" s="28">
        <f>'[2]Circo1 legislative'!F111</f>
        <v>0.65446224256292906</v>
      </c>
      <c r="G22" s="12">
        <f>'[2]Circo1 legislative'!G111</f>
        <v>2</v>
      </c>
      <c r="H22" s="13">
        <f>'[2]Circo1 legislative'!H111</f>
        <v>284</v>
      </c>
      <c r="I22" s="11">
        <f>'[2]Circo1 legislative'!I111</f>
        <v>0</v>
      </c>
      <c r="J22" s="28">
        <f>'[2]Circo1 legislative'!J111</f>
        <v>0</v>
      </c>
      <c r="K22" s="34">
        <f>'[2]Circo1 legislative'!K111</f>
        <v>0</v>
      </c>
      <c r="L22" s="11">
        <f>'[2]Circo1 legislative'!L111</f>
        <v>1</v>
      </c>
      <c r="M22" s="28">
        <f>'[2]Circo1 legislative'!M111</f>
        <v>2.2883295194508009E-3</v>
      </c>
      <c r="N22" s="34">
        <f>'[2]Circo1 legislative'!N111</f>
        <v>3.5211267605633804E-3</v>
      </c>
      <c r="O22" s="11">
        <f>'[2]Circo1 legislative'!O111</f>
        <v>0</v>
      </c>
      <c r="P22" s="28">
        <f>'[2]Circo1 legislative'!P111</f>
        <v>0</v>
      </c>
      <c r="Q22" s="34">
        <f>'[2]Circo1 legislative'!Q111</f>
        <v>0</v>
      </c>
      <c r="R22" s="11">
        <f>'[2]Circo1 legislative'!R111</f>
        <v>28</v>
      </c>
      <c r="S22" s="28">
        <f>'[2]Circo1 legislative'!S111</f>
        <v>6.4073226544622428E-2</v>
      </c>
      <c r="T22" s="34">
        <f>'[2]Circo1 legislative'!T111</f>
        <v>9.8591549295774641E-2</v>
      </c>
      <c r="U22" s="11">
        <f>'[2]Circo1 legislative'!U111</f>
        <v>3</v>
      </c>
      <c r="V22" s="28">
        <f>'[2]Circo1 legislative'!V111</f>
        <v>6.8649885583524023E-3</v>
      </c>
      <c r="W22" s="34">
        <f>'[2]Circo1 legislative'!W111</f>
        <v>1.0563380281690141E-2</v>
      </c>
      <c r="X22" s="11">
        <f>'[2]Circo1 legislative'!X111</f>
        <v>58</v>
      </c>
      <c r="Y22" s="28">
        <f>'[2]Circo1 legislative'!Y111</f>
        <v>0.13272311212814644</v>
      </c>
      <c r="Z22" s="34">
        <f>'[2]Circo1 legislative'!Z111</f>
        <v>0.20422535211267606</v>
      </c>
      <c r="AA22" s="11">
        <f>'[2]Circo1 legislative'!AA111</f>
        <v>1</v>
      </c>
      <c r="AB22" s="28">
        <f>'[2]Circo1 legislative'!AB111</f>
        <v>2.2883295194508009E-3</v>
      </c>
      <c r="AC22" s="34">
        <f>'[2]Circo1 legislative'!AC111</f>
        <v>3.5211267605633804E-3</v>
      </c>
      <c r="AD22" s="11">
        <f>'[2]Circo1 legislative'!AD111</f>
        <v>3</v>
      </c>
      <c r="AE22" s="28">
        <f>'[2]Circo1 legislative'!AE111</f>
        <v>6.8649885583524023E-3</v>
      </c>
      <c r="AF22" s="34">
        <f>'[2]Circo1 legislative'!AF111</f>
        <v>1.0563380281690141E-2</v>
      </c>
      <c r="AG22" s="11">
        <f>'[2]Circo1 legislative'!AG111</f>
        <v>3</v>
      </c>
      <c r="AH22" s="28">
        <f>'[2]Circo1 legislative'!AH111</f>
        <v>6.8649885583524023E-3</v>
      </c>
      <c r="AI22" s="34">
        <f>'[2]Circo1 legislative'!AI111</f>
        <v>1.0563380281690141E-2</v>
      </c>
      <c r="AJ22" s="11">
        <f>'[2]Circo1 legislative'!AJ111</f>
        <v>0</v>
      </c>
      <c r="AK22" s="28">
        <f>'[2]Circo1 legislative'!AK111</f>
        <v>0</v>
      </c>
      <c r="AL22" s="34">
        <f>'[2]Circo1 legislative'!AL111</f>
        <v>0</v>
      </c>
      <c r="AM22" s="11">
        <f>'[2]Circo1 legislative'!AM111</f>
        <v>1</v>
      </c>
      <c r="AN22" s="28">
        <f>'[2]Circo1 legislative'!AN111</f>
        <v>2.2883295194508009E-3</v>
      </c>
      <c r="AO22" s="34">
        <f>'[2]Circo1 legislative'!AO111</f>
        <v>3.5211267605633804E-3</v>
      </c>
      <c r="AP22" s="11">
        <f>'[2]Circo1 legislative'!AP111</f>
        <v>181</v>
      </c>
      <c r="AQ22" s="28">
        <f>'[2]Circo1 legislative'!AQ111</f>
        <v>0.41418764302059496</v>
      </c>
      <c r="AR22" s="34">
        <f>'[2]Circo1 legislative'!AR111</f>
        <v>0.63732394366197187</v>
      </c>
      <c r="AS22" s="11">
        <f>'[2]Circo1 legislative'!AS111</f>
        <v>0</v>
      </c>
      <c r="AT22" s="28">
        <f>'[2]Circo1 legislative'!AT111</f>
        <v>0</v>
      </c>
      <c r="AU22" s="34">
        <f>'[2]Circo1 legislative'!AU111</f>
        <v>0</v>
      </c>
      <c r="AV22" s="11">
        <f>'[2]Circo1 legislative'!AV111</f>
        <v>2</v>
      </c>
      <c r="AW22" s="28">
        <f>'[2]Circo1 legislative'!AW111</f>
        <v>4.5766590389016018E-3</v>
      </c>
      <c r="AX22" s="34">
        <f>'[2]Circo1 legislative'!AX111</f>
        <v>7.0422535211267607E-3</v>
      </c>
      <c r="AY22" s="11">
        <f>'[2]Circo1 legislative'!AY111</f>
        <v>2</v>
      </c>
      <c r="AZ22" s="28">
        <f>'[2]Circo1 legislative'!AZ111</f>
        <v>4.5766590389016018E-3</v>
      </c>
      <c r="BA22" s="34">
        <f>'[2]Circo1 legislative'!BA111</f>
        <v>7.0422535211267607E-3</v>
      </c>
      <c r="BB22" s="11">
        <f>'[2]Circo1 legislative'!BB111</f>
        <v>1</v>
      </c>
      <c r="BC22" s="28">
        <f>'[2]Circo1 legislative'!BC111</f>
        <v>2.2883295194508009E-3</v>
      </c>
      <c r="BD22" s="34">
        <f>'[2]Circo1 legislative'!BD111</f>
        <v>3.5211267605633804E-3</v>
      </c>
    </row>
    <row r="23" spans="1:56">
      <c r="A23" s="11" t="str">
        <f>'[2]Circo1 legislative'!A119</f>
        <v>TAKAROA</v>
      </c>
      <c r="B23" s="12"/>
      <c r="C23" s="12">
        <f>'[2]Circo1 legislative'!C119</f>
        <v>1252</v>
      </c>
      <c r="D23" s="12">
        <f>'[2]Circo1 legislative'!D119</f>
        <v>567</v>
      </c>
      <c r="E23" s="12">
        <f>'[2]Circo1 legislative'!E119</f>
        <v>685</v>
      </c>
      <c r="F23" s="28">
        <f>'[2]Circo1 legislative'!F119</f>
        <v>0.54712460063897761</v>
      </c>
      <c r="G23" s="12">
        <f>'[2]Circo1 legislative'!G119</f>
        <v>15</v>
      </c>
      <c r="H23" s="13">
        <f>'[2]Circo1 legislative'!H119</f>
        <v>670</v>
      </c>
      <c r="I23" s="11">
        <f>'[2]Circo1 legislative'!I119</f>
        <v>2</v>
      </c>
      <c r="J23" s="28">
        <f>'[2]Circo1 legislative'!J119</f>
        <v>1.5974440894568689E-3</v>
      </c>
      <c r="K23" s="34">
        <f>'[2]Circo1 legislative'!K119</f>
        <v>2.9850746268656717E-3</v>
      </c>
      <c r="L23" s="11">
        <f>'[2]Circo1 legislative'!L119</f>
        <v>2</v>
      </c>
      <c r="M23" s="28">
        <f>'[2]Circo1 legislative'!M119</f>
        <v>1.5974440894568689E-3</v>
      </c>
      <c r="N23" s="34">
        <f>'[2]Circo1 legislative'!N119</f>
        <v>2.9850746268656717E-3</v>
      </c>
      <c r="O23" s="11">
        <f>'[2]Circo1 legislative'!O119</f>
        <v>0</v>
      </c>
      <c r="P23" s="28">
        <f>'[2]Circo1 legislative'!P119</f>
        <v>0</v>
      </c>
      <c r="Q23" s="34">
        <f>'[2]Circo1 legislative'!Q119</f>
        <v>0</v>
      </c>
      <c r="R23" s="11">
        <f>'[2]Circo1 legislative'!R119</f>
        <v>2</v>
      </c>
      <c r="S23" s="28">
        <f>'[2]Circo1 legislative'!S119</f>
        <v>1.5974440894568689E-3</v>
      </c>
      <c r="T23" s="34">
        <f>'[2]Circo1 legislative'!T119</f>
        <v>2.9850746268656717E-3</v>
      </c>
      <c r="U23" s="11">
        <f>'[2]Circo1 legislative'!U119</f>
        <v>3</v>
      </c>
      <c r="V23" s="28">
        <f>'[2]Circo1 legislative'!V119</f>
        <v>2.3961661341853034E-3</v>
      </c>
      <c r="W23" s="34">
        <f>'[2]Circo1 legislative'!W119</f>
        <v>4.4776119402985077E-3</v>
      </c>
      <c r="X23" s="11">
        <f>'[2]Circo1 legislative'!X119</f>
        <v>142</v>
      </c>
      <c r="Y23" s="28">
        <f>'[2]Circo1 legislative'!Y119</f>
        <v>0.1134185303514377</v>
      </c>
      <c r="Z23" s="34">
        <f>'[2]Circo1 legislative'!Z119</f>
        <v>0.21194029850746268</v>
      </c>
      <c r="AA23" s="11">
        <f>'[2]Circo1 legislative'!AA119</f>
        <v>4</v>
      </c>
      <c r="AB23" s="28">
        <f>'[2]Circo1 legislative'!AB119</f>
        <v>3.1948881789137379E-3</v>
      </c>
      <c r="AC23" s="34">
        <f>'[2]Circo1 legislative'!AC119</f>
        <v>5.9701492537313433E-3</v>
      </c>
      <c r="AD23" s="11">
        <f>'[2]Circo1 legislative'!AD119</f>
        <v>155</v>
      </c>
      <c r="AE23" s="28">
        <f>'[2]Circo1 legislative'!AE119</f>
        <v>0.12380191693290735</v>
      </c>
      <c r="AF23" s="34">
        <f>'[2]Circo1 legislative'!AF119</f>
        <v>0.23134328358208955</v>
      </c>
      <c r="AG23" s="11">
        <f>'[2]Circo1 legislative'!AG119</f>
        <v>33</v>
      </c>
      <c r="AH23" s="28">
        <f>'[2]Circo1 legislative'!AH119</f>
        <v>2.6357827476038338E-2</v>
      </c>
      <c r="AI23" s="34">
        <f>'[2]Circo1 legislative'!AI119</f>
        <v>4.9253731343283584E-2</v>
      </c>
      <c r="AJ23" s="11">
        <f>'[2]Circo1 legislative'!AJ119</f>
        <v>4</v>
      </c>
      <c r="AK23" s="28">
        <f>'[2]Circo1 legislative'!AK119</f>
        <v>3.1948881789137379E-3</v>
      </c>
      <c r="AL23" s="34">
        <f>'[2]Circo1 legislative'!AL119</f>
        <v>5.9701492537313433E-3</v>
      </c>
      <c r="AM23" s="11">
        <f>'[2]Circo1 legislative'!AM119</f>
        <v>1</v>
      </c>
      <c r="AN23" s="28">
        <f>'[2]Circo1 legislative'!AN119</f>
        <v>7.9872204472843447E-4</v>
      </c>
      <c r="AO23" s="34">
        <f>'[2]Circo1 legislative'!AO119</f>
        <v>1.4925373134328358E-3</v>
      </c>
      <c r="AP23" s="11">
        <f>'[2]Circo1 legislative'!AP119</f>
        <v>301</v>
      </c>
      <c r="AQ23" s="28">
        <f>'[2]Circo1 legislative'!AQ119</f>
        <v>0.24041533546325877</v>
      </c>
      <c r="AR23" s="34">
        <f>'[2]Circo1 legislative'!AR119</f>
        <v>0.44925373134328356</v>
      </c>
      <c r="AS23" s="11">
        <f>'[2]Circo1 legislative'!AS119</f>
        <v>11</v>
      </c>
      <c r="AT23" s="28">
        <f>'[2]Circo1 legislative'!AT119</f>
        <v>8.7859424920127792E-3</v>
      </c>
      <c r="AU23" s="34">
        <f>'[2]Circo1 legislative'!AU119</f>
        <v>1.6417910447761194E-2</v>
      </c>
      <c r="AV23" s="11">
        <f>'[2]Circo1 legislative'!AV119</f>
        <v>0</v>
      </c>
      <c r="AW23" s="28">
        <f>'[2]Circo1 legislative'!AW119</f>
        <v>0</v>
      </c>
      <c r="AX23" s="34">
        <f>'[2]Circo1 legislative'!AX119</f>
        <v>0</v>
      </c>
      <c r="AY23" s="11">
        <f>'[2]Circo1 legislative'!AY119</f>
        <v>0</v>
      </c>
      <c r="AZ23" s="28">
        <f>'[2]Circo1 legislative'!AZ119</f>
        <v>0</v>
      </c>
      <c r="BA23" s="34">
        <f>'[2]Circo1 legislative'!BA119</f>
        <v>0</v>
      </c>
      <c r="BB23" s="11">
        <f>'[2]Circo1 legislative'!BB119</f>
        <v>10</v>
      </c>
      <c r="BC23" s="28">
        <f>'[2]Circo1 legislative'!BC119</f>
        <v>7.9872204472843447E-3</v>
      </c>
      <c r="BD23" s="34">
        <f>'[2]Circo1 legislative'!BD119</f>
        <v>1.4925373134328358E-2</v>
      </c>
    </row>
    <row r="24" spans="1:56">
      <c r="A24" s="11" t="str">
        <f>'[2]Circo1 legislative'!A122</f>
        <v>TATAKOTO</v>
      </c>
      <c r="B24" s="12"/>
      <c r="C24" s="12">
        <f>'[2]Circo1 legislative'!C122</f>
        <v>173</v>
      </c>
      <c r="D24" s="12">
        <f>'[2]Circo1 legislative'!D122</f>
        <v>49</v>
      </c>
      <c r="E24" s="12">
        <f>'[2]Circo1 legislative'!E122</f>
        <v>124</v>
      </c>
      <c r="F24" s="28">
        <f>'[2]Circo1 legislative'!F122</f>
        <v>0.7167630057803468</v>
      </c>
      <c r="G24" s="12">
        <f>'[2]Circo1 legislative'!G122</f>
        <v>4</v>
      </c>
      <c r="H24" s="13">
        <f>'[2]Circo1 legislative'!H122</f>
        <v>120</v>
      </c>
      <c r="I24" s="11">
        <f>'[2]Circo1 legislative'!I122</f>
        <v>5</v>
      </c>
      <c r="J24" s="28">
        <f>'[2]Circo1 legislative'!J122</f>
        <v>2.8901734104046242E-2</v>
      </c>
      <c r="K24" s="34">
        <f>'[2]Circo1 legislative'!K122</f>
        <v>4.1666666666666664E-2</v>
      </c>
      <c r="L24" s="11">
        <f>'[2]Circo1 legislative'!L122</f>
        <v>1</v>
      </c>
      <c r="M24" s="28">
        <f>'[2]Circo1 legislative'!M122</f>
        <v>5.7803468208092483E-3</v>
      </c>
      <c r="N24" s="34">
        <f>'[2]Circo1 legislative'!N122</f>
        <v>8.3333333333333332E-3</v>
      </c>
      <c r="O24" s="11">
        <f>'[2]Circo1 legislative'!O122</f>
        <v>0</v>
      </c>
      <c r="P24" s="28">
        <f>'[2]Circo1 legislative'!P122</f>
        <v>0</v>
      </c>
      <c r="Q24" s="34">
        <f>'[2]Circo1 legislative'!Q122</f>
        <v>0</v>
      </c>
      <c r="R24" s="11">
        <f>'[2]Circo1 legislative'!R122</f>
        <v>8</v>
      </c>
      <c r="S24" s="28">
        <f>'[2]Circo1 legislative'!S122</f>
        <v>4.6242774566473986E-2</v>
      </c>
      <c r="T24" s="34">
        <f>'[2]Circo1 legislative'!T122</f>
        <v>6.6666666666666666E-2</v>
      </c>
      <c r="U24" s="11">
        <f>'[2]Circo1 legislative'!U122</f>
        <v>0</v>
      </c>
      <c r="V24" s="28">
        <f>'[2]Circo1 legislative'!V122</f>
        <v>0</v>
      </c>
      <c r="W24" s="34">
        <f>'[2]Circo1 legislative'!W122</f>
        <v>0</v>
      </c>
      <c r="X24" s="11">
        <f>'[2]Circo1 legislative'!X122</f>
        <v>23</v>
      </c>
      <c r="Y24" s="28">
        <f>'[2]Circo1 legislative'!Y122</f>
        <v>0.13294797687861271</v>
      </c>
      <c r="Z24" s="34">
        <f>'[2]Circo1 legislative'!Z122</f>
        <v>0.19166666666666668</v>
      </c>
      <c r="AA24" s="11">
        <f>'[2]Circo1 legislative'!AA122</f>
        <v>2</v>
      </c>
      <c r="AB24" s="28">
        <f>'[2]Circo1 legislative'!AB122</f>
        <v>1.1560693641618497E-2</v>
      </c>
      <c r="AC24" s="34">
        <f>'[2]Circo1 legislative'!AC122</f>
        <v>1.6666666666666666E-2</v>
      </c>
      <c r="AD24" s="11">
        <f>'[2]Circo1 legislative'!AD122</f>
        <v>1</v>
      </c>
      <c r="AE24" s="28">
        <f>'[2]Circo1 legislative'!AE122</f>
        <v>5.7803468208092483E-3</v>
      </c>
      <c r="AF24" s="34">
        <f>'[2]Circo1 legislative'!AF122</f>
        <v>8.3333333333333332E-3</v>
      </c>
      <c r="AG24" s="11">
        <f>'[2]Circo1 legislative'!AG122</f>
        <v>3</v>
      </c>
      <c r="AH24" s="28">
        <f>'[2]Circo1 legislative'!AH122</f>
        <v>1.7341040462427744E-2</v>
      </c>
      <c r="AI24" s="34">
        <f>'[2]Circo1 legislative'!AI122</f>
        <v>2.5000000000000001E-2</v>
      </c>
      <c r="AJ24" s="11">
        <f>'[2]Circo1 legislative'!AJ122</f>
        <v>8</v>
      </c>
      <c r="AK24" s="28">
        <f>'[2]Circo1 legislative'!AK122</f>
        <v>4.6242774566473986E-2</v>
      </c>
      <c r="AL24" s="34">
        <f>'[2]Circo1 legislative'!AL122</f>
        <v>6.6666666666666666E-2</v>
      </c>
      <c r="AM24" s="11">
        <f>'[2]Circo1 legislative'!AM122</f>
        <v>0</v>
      </c>
      <c r="AN24" s="28">
        <f>'[2]Circo1 legislative'!AN122</f>
        <v>0</v>
      </c>
      <c r="AO24" s="34">
        <f>'[2]Circo1 legislative'!AO122</f>
        <v>0</v>
      </c>
      <c r="AP24" s="11">
        <f>'[2]Circo1 legislative'!AP122</f>
        <v>67</v>
      </c>
      <c r="AQ24" s="28">
        <f>'[2]Circo1 legislative'!AQ122</f>
        <v>0.38728323699421963</v>
      </c>
      <c r="AR24" s="34">
        <f>'[2]Circo1 legislative'!AR122</f>
        <v>0.55833333333333335</v>
      </c>
      <c r="AS24" s="11">
        <f>'[2]Circo1 legislative'!AS122</f>
        <v>1</v>
      </c>
      <c r="AT24" s="28">
        <f>'[2]Circo1 legislative'!AT122</f>
        <v>5.7803468208092483E-3</v>
      </c>
      <c r="AU24" s="34">
        <f>'[2]Circo1 legislative'!AU122</f>
        <v>8.3333333333333332E-3</v>
      </c>
      <c r="AV24" s="11">
        <f>'[2]Circo1 legislative'!AV122</f>
        <v>0</v>
      </c>
      <c r="AW24" s="28">
        <f>'[2]Circo1 legislative'!AW122</f>
        <v>0</v>
      </c>
      <c r="AX24" s="34">
        <f>'[2]Circo1 legislative'!AX122</f>
        <v>0</v>
      </c>
      <c r="AY24" s="11">
        <f>'[2]Circo1 legislative'!AY122</f>
        <v>0</v>
      </c>
      <c r="AZ24" s="28">
        <f>'[2]Circo1 legislative'!AZ122</f>
        <v>0</v>
      </c>
      <c r="BA24" s="34">
        <f>'[2]Circo1 legislative'!BA122</f>
        <v>0</v>
      </c>
      <c r="BB24" s="11">
        <f>'[2]Circo1 legislative'!BB122</f>
        <v>1</v>
      </c>
      <c r="BC24" s="28">
        <f>'[2]Circo1 legislative'!BC122</f>
        <v>5.7803468208092483E-3</v>
      </c>
      <c r="BD24" s="34">
        <f>'[2]Circo1 legislative'!BD122</f>
        <v>8.3333333333333332E-3</v>
      </c>
    </row>
    <row r="25" spans="1:56">
      <c r="A25" s="11" t="str">
        <f>'[2]Circo1 legislative'!A124</f>
        <v>TUREIA</v>
      </c>
      <c r="B25" s="12"/>
      <c r="C25" s="12">
        <f>'[2]Circo1 legislative'!C124</f>
        <v>236</v>
      </c>
      <c r="D25" s="12">
        <f>'[2]Circo1 legislative'!D124</f>
        <v>113</v>
      </c>
      <c r="E25" s="12">
        <f>'[2]Circo1 legislative'!E124</f>
        <v>123</v>
      </c>
      <c r="F25" s="28">
        <f>'[2]Circo1 legislative'!F124</f>
        <v>0.52118644067796616</v>
      </c>
      <c r="G25" s="12">
        <f>'[2]Circo1 legislative'!G124</f>
        <v>0</v>
      </c>
      <c r="H25" s="13">
        <f>'[2]Circo1 legislative'!H124</f>
        <v>123</v>
      </c>
      <c r="I25" s="11">
        <f>'[2]Circo1 legislative'!I124</f>
        <v>1</v>
      </c>
      <c r="J25" s="28">
        <f>'[2]Circo1 legislative'!J124</f>
        <v>4.2372881355932203E-3</v>
      </c>
      <c r="K25" s="34">
        <f>'[2]Circo1 legislative'!K124</f>
        <v>8.130081300813009E-3</v>
      </c>
      <c r="L25" s="11">
        <f>'[2]Circo1 legislative'!L124</f>
        <v>2</v>
      </c>
      <c r="M25" s="28">
        <f>'[2]Circo1 legislative'!M124</f>
        <v>8.4745762711864406E-3</v>
      </c>
      <c r="N25" s="34">
        <f>'[2]Circo1 legislative'!N124</f>
        <v>1.6260162601626018E-2</v>
      </c>
      <c r="O25" s="11">
        <f>'[2]Circo1 legislative'!O124</f>
        <v>0</v>
      </c>
      <c r="P25" s="28">
        <f>'[2]Circo1 legislative'!P124</f>
        <v>0</v>
      </c>
      <c r="Q25" s="34">
        <f>'[2]Circo1 legislative'!Q124</f>
        <v>0</v>
      </c>
      <c r="R25" s="11">
        <f>'[2]Circo1 legislative'!R124</f>
        <v>0</v>
      </c>
      <c r="S25" s="28">
        <f>'[2]Circo1 legislative'!S124</f>
        <v>0</v>
      </c>
      <c r="T25" s="34">
        <f>'[2]Circo1 legislative'!T124</f>
        <v>0</v>
      </c>
      <c r="U25" s="11">
        <f>'[2]Circo1 legislative'!U124</f>
        <v>1</v>
      </c>
      <c r="V25" s="28">
        <f>'[2]Circo1 legislative'!V124</f>
        <v>4.2372881355932203E-3</v>
      </c>
      <c r="W25" s="34">
        <f>'[2]Circo1 legislative'!W124</f>
        <v>8.130081300813009E-3</v>
      </c>
      <c r="X25" s="11">
        <f>'[2]Circo1 legislative'!X124</f>
        <v>16</v>
      </c>
      <c r="Y25" s="28">
        <f>'[2]Circo1 legislative'!Y124</f>
        <v>6.7796610169491525E-2</v>
      </c>
      <c r="Z25" s="34">
        <f>'[2]Circo1 legislative'!Z124</f>
        <v>0.13008130081300814</v>
      </c>
      <c r="AA25" s="11">
        <f>'[2]Circo1 legislative'!AA124</f>
        <v>0</v>
      </c>
      <c r="AB25" s="28">
        <f>'[2]Circo1 legislative'!AB124</f>
        <v>0</v>
      </c>
      <c r="AC25" s="34">
        <f>'[2]Circo1 legislative'!AC124</f>
        <v>0</v>
      </c>
      <c r="AD25" s="11">
        <f>'[2]Circo1 legislative'!AD124</f>
        <v>4</v>
      </c>
      <c r="AE25" s="28">
        <f>'[2]Circo1 legislative'!AE124</f>
        <v>1.6949152542372881E-2</v>
      </c>
      <c r="AF25" s="34">
        <f>'[2]Circo1 legislative'!AF124</f>
        <v>3.2520325203252036E-2</v>
      </c>
      <c r="AG25" s="11">
        <f>'[2]Circo1 legislative'!AG124</f>
        <v>38</v>
      </c>
      <c r="AH25" s="28">
        <f>'[2]Circo1 legislative'!AH124</f>
        <v>0.16101694915254236</v>
      </c>
      <c r="AI25" s="34">
        <f>'[2]Circo1 legislative'!AI124</f>
        <v>0.30894308943089432</v>
      </c>
      <c r="AJ25" s="11">
        <f>'[2]Circo1 legislative'!AJ124</f>
        <v>0</v>
      </c>
      <c r="AK25" s="28">
        <f>'[2]Circo1 legislative'!AK124</f>
        <v>0</v>
      </c>
      <c r="AL25" s="34">
        <f>'[2]Circo1 legislative'!AL124</f>
        <v>0</v>
      </c>
      <c r="AM25" s="11">
        <f>'[2]Circo1 legislative'!AM124</f>
        <v>0</v>
      </c>
      <c r="AN25" s="28">
        <f>'[2]Circo1 legislative'!AN124</f>
        <v>0</v>
      </c>
      <c r="AO25" s="34">
        <f>'[2]Circo1 legislative'!AO124</f>
        <v>0</v>
      </c>
      <c r="AP25" s="11">
        <f>'[2]Circo1 legislative'!AP124</f>
        <v>54</v>
      </c>
      <c r="AQ25" s="28">
        <f>'[2]Circo1 legislative'!AQ124</f>
        <v>0.2288135593220339</v>
      </c>
      <c r="AR25" s="34">
        <f>'[2]Circo1 legislative'!AR124</f>
        <v>0.43902439024390244</v>
      </c>
      <c r="AS25" s="11">
        <f>'[2]Circo1 legislative'!AS124</f>
        <v>2</v>
      </c>
      <c r="AT25" s="28">
        <f>'[2]Circo1 legislative'!AT124</f>
        <v>8.4745762711864406E-3</v>
      </c>
      <c r="AU25" s="34">
        <f>'[2]Circo1 legislative'!AU124</f>
        <v>1.6260162601626018E-2</v>
      </c>
      <c r="AV25" s="11">
        <f>'[2]Circo1 legislative'!AV124</f>
        <v>1</v>
      </c>
      <c r="AW25" s="28">
        <f>'[2]Circo1 legislative'!AW124</f>
        <v>4.2372881355932203E-3</v>
      </c>
      <c r="AX25" s="34">
        <f>'[2]Circo1 legislative'!AX124</f>
        <v>8.130081300813009E-3</v>
      </c>
      <c r="AY25" s="11">
        <f>'[2]Circo1 legislative'!AY124</f>
        <v>0</v>
      </c>
      <c r="AZ25" s="28">
        <f>'[2]Circo1 legislative'!AZ124</f>
        <v>0</v>
      </c>
      <c r="BA25" s="34">
        <f>'[2]Circo1 legislative'!BA124</f>
        <v>0</v>
      </c>
      <c r="BB25" s="11">
        <f>'[2]Circo1 legislative'!BB124</f>
        <v>4</v>
      </c>
      <c r="BC25" s="28">
        <f>'[2]Circo1 legislative'!BC124</f>
        <v>1.6949152542372881E-2</v>
      </c>
      <c r="BD25" s="34">
        <f>'[2]Circo1 legislative'!BD124</f>
        <v>3.2520325203252036E-2</v>
      </c>
    </row>
    <row r="26" spans="1:56">
      <c r="A26" s="11" t="str">
        <f>'[2]Circo1 legislative'!A28</f>
        <v>FATU-HIVA</v>
      </c>
      <c r="B26" s="12"/>
      <c r="C26" s="12">
        <f>'[2]Circo1 legislative'!C28</f>
        <v>513</v>
      </c>
      <c r="D26" s="12">
        <f>'[2]Circo1 legislative'!D28</f>
        <v>197</v>
      </c>
      <c r="E26" s="12">
        <f>'[2]Circo1 legislative'!E28</f>
        <v>316</v>
      </c>
      <c r="F26" s="28">
        <f>'[2]Circo1 legislative'!F28</f>
        <v>0.61598440545808963</v>
      </c>
      <c r="G26" s="12">
        <f>'[2]Circo1 legislative'!G28</f>
        <v>4</v>
      </c>
      <c r="H26" s="13">
        <f>'[2]Circo1 legislative'!H28</f>
        <v>312</v>
      </c>
      <c r="I26" s="11">
        <f>'[2]Circo1 legislative'!I28</f>
        <v>14</v>
      </c>
      <c r="J26" s="28">
        <f>'[2]Circo1 legislative'!J28</f>
        <v>2.7290448343079921E-2</v>
      </c>
      <c r="K26" s="34">
        <f>'[2]Circo1 legislative'!K28</f>
        <v>4.4871794871794872E-2</v>
      </c>
      <c r="L26" s="11">
        <f>'[2]Circo1 legislative'!L28</f>
        <v>0</v>
      </c>
      <c r="M26" s="28">
        <f>'[2]Circo1 legislative'!M28</f>
        <v>0</v>
      </c>
      <c r="N26" s="34">
        <f>'[2]Circo1 legislative'!N28</f>
        <v>0</v>
      </c>
      <c r="O26" s="11">
        <f>'[2]Circo1 legislative'!O28</f>
        <v>3</v>
      </c>
      <c r="P26" s="28">
        <f>'[2]Circo1 legislative'!P28</f>
        <v>5.8479532163742687E-3</v>
      </c>
      <c r="Q26" s="34">
        <f>'[2]Circo1 legislative'!Q28</f>
        <v>9.6153846153846159E-3</v>
      </c>
      <c r="R26" s="11">
        <f>'[2]Circo1 legislative'!R28</f>
        <v>0</v>
      </c>
      <c r="S26" s="28">
        <f>'[2]Circo1 legislative'!S28</f>
        <v>0</v>
      </c>
      <c r="T26" s="34">
        <f>'[2]Circo1 legislative'!T28</f>
        <v>0</v>
      </c>
      <c r="U26" s="11">
        <f>'[2]Circo1 legislative'!U28</f>
        <v>4</v>
      </c>
      <c r="V26" s="28">
        <f>'[2]Circo1 legislative'!V28</f>
        <v>7.7972709551656916E-3</v>
      </c>
      <c r="W26" s="34">
        <f>'[2]Circo1 legislative'!W28</f>
        <v>1.282051282051282E-2</v>
      </c>
      <c r="X26" s="11">
        <f>'[2]Circo1 legislative'!X28</f>
        <v>21</v>
      </c>
      <c r="Y26" s="28">
        <f>'[2]Circo1 legislative'!Y28</f>
        <v>4.0935672514619881E-2</v>
      </c>
      <c r="Z26" s="34">
        <f>'[2]Circo1 legislative'!Z28</f>
        <v>6.7307692307692304E-2</v>
      </c>
      <c r="AA26" s="11">
        <f>'[2]Circo1 legislative'!AA28</f>
        <v>0</v>
      </c>
      <c r="AB26" s="28">
        <f>'[2]Circo1 legislative'!AB28</f>
        <v>0</v>
      </c>
      <c r="AC26" s="34">
        <f>'[2]Circo1 legislative'!AC28</f>
        <v>0</v>
      </c>
      <c r="AD26" s="11">
        <f>'[2]Circo1 legislative'!AD28</f>
        <v>160</v>
      </c>
      <c r="AE26" s="28">
        <f>'[2]Circo1 legislative'!AE28</f>
        <v>0.31189083820662766</v>
      </c>
      <c r="AF26" s="34">
        <f>'[2]Circo1 legislative'!AF28</f>
        <v>0.51282051282051277</v>
      </c>
      <c r="AG26" s="11">
        <f>'[2]Circo1 legislative'!AG28</f>
        <v>11</v>
      </c>
      <c r="AH26" s="28">
        <f>'[2]Circo1 legislative'!AH28</f>
        <v>2.1442495126705652E-2</v>
      </c>
      <c r="AI26" s="34">
        <f>'[2]Circo1 legislative'!AI28</f>
        <v>3.5256410256410256E-2</v>
      </c>
      <c r="AJ26" s="11">
        <f>'[2]Circo1 legislative'!AJ28</f>
        <v>0</v>
      </c>
      <c r="AK26" s="28">
        <f>'[2]Circo1 legislative'!AK28</f>
        <v>0</v>
      </c>
      <c r="AL26" s="34">
        <f>'[2]Circo1 legislative'!AL28</f>
        <v>0</v>
      </c>
      <c r="AM26" s="11">
        <f>'[2]Circo1 legislative'!AM28</f>
        <v>5</v>
      </c>
      <c r="AN26" s="28">
        <f>'[2]Circo1 legislative'!AN28</f>
        <v>9.7465886939571145E-3</v>
      </c>
      <c r="AO26" s="34">
        <f>'[2]Circo1 legislative'!AO28</f>
        <v>1.6025641025641024E-2</v>
      </c>
      <c r="AP26" s="11">
        <f>'[2]Circo1 legislative'!AP28</f>
        <v>90</v>
      </c>
      <c r="AQ26" s="28">
        <f>'[2]Circo1 legislative'!AQ28</f>
        <v>0.17543859649122806</v>
      </c>
      <c r="AR26" s="34">
        <f>'[2]Circo1 legislative'!AR28</f>
        <v>0.28846153846153844</v>
      </c>
      <c r="AS26" s="11">
        <f>'[2]Circo1 legislative'!AS28</f>
        <v>0</v>
      </c>
      <c r="AT26" s="28">
        <f>'[2]Circo1 legislative'!AT28</f>
        <v>0</v>
      </c>
      <c r="AU26" s="34">
        <f>'[2]Circo1 legislative'!AU28</f>
        <v>0</v>
      </c>
      <c r="AV26" s="11">
        <f>'[2]Circo1 legislative'!AV28</f>
        <v>0</v>
      </c>
      <c r="AW26" s="28">
        <f>'[2]Circo1 legislative'!AW28</f>
        <v>0</v>
      </c>
      <c r="AX26" s="34">
        <f>'[2]Circo1 legislative'!AX28</f>
        <v>0</v>
      </c>
      <c r="AY26" s="11">
        <f>'[2]Circo1 legislative'!AY28</f>
        <v>3</v>
      </c>
      <c r="AZ26" s="28">
        <f>'[2]Circo1 legislative'!AZ28</f>
        <v>5.8479532163742687E-3</v>
      </c>
      <c r="BA26" s="34">
        <f>'[2]Circo1 legislative'!BA28</f>
        <v>9.6153846153846159E-3</v>
      </c>
      <c r="BB26" s="11">
        <f>'[2]Circo1 legislative'!BB28</f>
        <v>1</v>
      </c>
      <c r="BC26" s="28">
        <f>'[2]Circo1 legislative'!BC28</f>
        <v>1.9493177387914229E-3</v>
      </c>
      <c r="BD26" s="34">
        <f>'[2]Circo1 legislative'!BD28</f>
        <v>3.205128205128205E-3</v>
      </c>
    </row>
    <row r="27" spans="1:56">
      <c r="A27" s="11" t="str">
        <f>'[2]Circo1 legislative'!A40</f>
        <v>HIVA-OA</v>
      </c>
      <c r="B27" s="12"/>
      <c r="C27" s="12">
        <f>'[2]Circo1 legislative'!C40</f>
        <v>1723</v>
      </c>
      <c r="D27" s="12">
        <f>'[2]Circo1 legislative'!D40</f>
        <v>591</v>
      </c>
      <c r="E27" s="12">
        <f>'[2]Circo1 legislative'!E40</f>
        <v>1132</v>
      </c>
      <c r="F27" s="28">
        <f>'[2]Circo1 legislative'!F40</f>
        <v>0.65699361578641902</v>
      </c>
      <c r="G27" s="12">
        <f>'[2]Circo1 legislative'!G40</f>
        <v>10</v>
      </c>
      <c r="H27" s="13">
        <f>'[2]Circo1 legislative'!H40</f>
        <v>1122</v>
      </c>
      <c r="I27" s="11">
        <f>'[2]Circo1 legislative'!I40</f>
        <v>25</v>
      </c>
      <c r="J27" s="28">
        <f>'[2]Circo1 legislative'!J40</f>
        <v>1.4509576320371444E-2</v>
      </c>
      <c r="K27" s="34">
        <f>'[2]Circo1 legislative'!K40</f>
        <v>2.2281639928698752E-2</v>
      </c>
      <c r="L27" s="11">
        <f>'[2]Circo1 legislative'!L40</f>
        <v>3</v>
      </c>
      <c r="M27" s="28">
        <f>'[2]Circo1 legislative'!M40</f>
        <v>1.7411491584445734E-3</v>
      </c>
      <c r="N27" s="34">
        <f>'[2]Circo1 legislative'!N40</f>
        <v>2.6737967914438501E-3</v>
      </c>
      <c r="O27" s="11">
        <f>'[2]Circo1 legislative'!O40</f>
        <v>9</v>
      </c>
      <c r="P27" s="28">
        <f>'[2]Circo1 legislative'!P40</f>
        <v>5.2234474753337203E-3</v>
      </c>
      <c r="Q27" s="34">
        <f>'[2]Circo1 legislative'!Q40</f>
        <v>8.0213903743315516E-3</v>
      </c>
      <c r="R27" s="11">
        <f>'[2]Circo1 legislative'!R40</f>
        <v>1</v>
      </c>
      <c r="S27" s="28">
        <f>'[2]Circo1 legislative'!S40</f>
        <v>5.8038305281485781E-4</v>
      </c>
      <c r="T27" s="34">
        <f>'[2]Circo1 legislative'!T40</f>
        <v>8.9126559714795004E-4</v>
      </c>
      <c r="U27" s="11">
        <f>'[2]Circo1 legislative'!U40</f>
        <v>47</v>
      </c>
      <c r="V27" s="28">
        <f>'[2]Circo1 legislative'!V40</f>
        <v>2.7278003482298318E-2</v>
      </c>
      <c r="W27" s="34">
        <f>'[2]Circo1 legislative'!W40</f>
        <v>4.1889483065953657E-2</v>
      </c>
      <c r="X27" s="11">
        <f>'[2]Circo1 legislative'!X40</f>
        <v>107</v>
      </c>
      <c r="Y27" s="28">
        <f>'[2]Circo1 legislative'!Y40</f>
        <v>6.2100986651189787E-2</v>
      </c>
      <c r="Z27" s="34">
        <f>'[2]Circo1 legislative'!Z40</f>
        <v>9.5365418894830661E-2</v>
      </c>
      <c r="AA27" s="11">
        <f>'[2]Circo1 legislative'!AA40</f>
        <v>12</v>
      </c>
      <c r="AB27" s="28">
        <f>'[2]Circo1 legislative'!AB40</f>
        <v>6.9645966337782937E-3</v>
      </c>
      <c r="AC27" s="34">
        <f>'[2]Circo1 legislative'!AC40</f>
        <v>1.06951871657754E-2</v>
      </c>
      <c r="AD27" s="11">
        <f>'[2]Circo1 legislative'!AD40</f>
        <v>575</v>
      </c>
      <c r="AE27" s="28">
        <f>'[2]Circo1 legislative'!AE40</f>
        <v>0.33372025536854322</v>
      </c>
      <c r="AF27" s="34">
        <f>'[2]Circo1 legislative'!AF40</f>
        <v>0.51247771836007128</v>
      </c>
      <c r="AG27" s="11">
        <f>'[2]Circo1 legislative'!AG40</f>
        <v>40</v>
      </c>
      <c r="AH27" s="28">
        <f>'[2]Circo1 legislative'!AH40</f>
        <v>2.3215322112594312E-2</v>
      </c>
      <c r="AI27" s="34">
        <f>'[2]Circo1 legislative'!AI40</f>
        <v>3.5650623885918005E-2</v>
      </c>
      <c r="AJ27" s="11">
        <f>'[2]Circo1 legislative'!AJ40</f>
        <v>2</v>
      </c>
      <c r="AK27" s="28">
        <f>'[2]Circo1 legislative'!AK40</f>
        <v>1.1607661056297156E-3</v>
      </c>
      <c r="AL27" s="34">
        <f>'[2]Circo1 legislative'!AL40</f>
        <v>1.7825311942959001E-3</v>
      </c>
      <c r="AM27" s="11">
        <f>'[2]Circo1 legislative'!AM40</f>
        <v>2</v>
      </c>
      <c r="AN27" s="28">
        <f>'[2]Circo1 legislative'!AN40</f>
        <v>1.1607661056297156E-3</v>
      </c>
      <c r="AO27" s="34">
        <f>'[2]Circo1 legislative'!AO40</f>
        <v>1.7825311942959001E-3</v>
      </c>
      <c r="AP27" s="11">
        <f>'[2]Circo1 legislative'!AP40</f>
        <v>297</v>
      </c>
      <c r="AQ27" s="28">
        <f>'[2]Circo1 legislative'!AQ40</f>
        <v>0.17237376668601276</v>
      </c>
      <c r="AR27" s="34">
        <f>'[2]Circo1 legislative'!AR40</f>
        <v>0.26470588235294118</v>
      </c>
      <c r="AS27" s="11">
        <f>'[2]Circo1 legislative'!AS40</f>
        <v>1</v>
      </c>
      <c r="AT27" s="28">
        <f>'[2]Circo1 legislative'!AT40</f>
        <v>5.8038305281485781E-4</v>
      </c>
      <c r="AU27" s="34">
        <f>'[2]Circo1 legislative'!AU40</f>
        <v>8.9126559714795004E-4</v>
      </c>
      <c r="AV27" s="11">
        <f>'[2]Circo1 legislative'!AV40</f>
        <v>0</v>
      </c>
      <c r="AW27" s="28">
        <f>'[2]Circo1 legislative'!AW40</f>
        <v>0</v>
      </c>
      <c r="AX27" s="34">
        <f>'[2]Circo1 legislative'!AX40</f>
        <v>0</v>
      </c>
      <c r="AY27" s="11">
        <f>'[2]Circo1 legislative'!AY40</f>
        <v>0</v>
      </c>
      <c r="AZ27" s="28">
        <f>'[2]Circo1 legislative'!AZ40</f>
        <v>0</v>
      </c>
      <c r="BA27" s="34">
        <f>'[2]Circo1 legislative'!BA40</f>
        <v>0</v>
      </c>
      <c r="BB27" s="11">
        <f>'[2]Circo1 legislative'!BB40</f>
        <v>1</v>
      </c>
      <c r="BC27" s="28">
        <f>'[2]Circo1 legislative'!BC40</f>
        <v>5.8038305281485781E-4</v>
      </c>
      <c r="BD27" s="34">
        <f>'[2]Circo1 legislative'!BD40</f>
        <v>8.9126559714795004E-4</v>
      </c>
    </row>
    <row r="28" spans="1:56">
      <c r="A28" s="11" t="str">
        <f>'[2]Circo1 legislative'!A68</f>
        <v>NUKU-HIVA</v>
      </c>
      <c r="B28" s="12"/>
      <c r="C28" s="12">
        <f>'[2]Circo1 legislative'!C68</f>
        <v>2048</v>
      </c>
      <c r="D28" s="12">
        <f>'[2]Circo1 legislative'!D68</f>
        <v>775</v>
      </c>
      <c r="E28" s="12">
        <f>'[2]Circo1 legislative'!E68</f>
        <v>1273</v>
      </c>
      <c r="F28" s="28">
        <f>'[2]Circo1 legislative'!F68</f>
        <v>0.62158203125</v>
      </c>
      <c r="G28" s="12">
        <f>'[2]Circo1 legislative'!G68</f>
        <v>17</v>
      </c>
      <c r="H28" s="13">
        <f>'[2]Circo1 legislative'!H68</f>
        <v>1256</v>
      </c>
      <c r="I28" s="11">
        <f>'[2]Circo1 legislative'!I68</f>
        <v>81</v>
      </c>
      <c r="J28" s="28">
        <f>'[2]Circo1 legislative'!J68</f>
        <v>3.955078125E-2</v>
      </c>
      <c r="K28" s="34">
        <f>'[2]Circo1 legislative'!K68</f>
        <v>6.4490445859872611E-2</v>
      </c>
      <c r="L28" s="11">
        <f>'[2]Circo1 legislative'!L68</f>
        <v>6</v>
      </c>
      <c r="M28" s="28">
        <f>'[2]Circo1 legislative'!M68</f>
        <v>2.9296875E-3</v>
      </c>
      <c r="N28" s="34">
        <f>'[2]Circo1 legislative'!N68</f>
        <v>4.7770700636942673E-3</v>
      </c>
      <c r="O28" s="11">
        <f>'[2]Circo1 legislative'!O68</f>
        <v>7</v>
      </c>
      <c r="P28" s="28">
        <f>'[2]Circo1 legislative'!P68</f>
        <v>3.41796875E-3</v>
      </c>
      <c r="Q28" s="34">
        <f>'[2]Circo1 legislative'!Q68</f>
        <v>5.5732484076433117E-3</v>
      </c>
      <c r="R28" s="11">
        <f>'[2]Circo1 legislative'!R68</f>
        <v>20</v>
      </c>
      <c r="S28" s="28">
        <f>'[2]Circo1 legislative'!S68</f>
        <v>9.765625E-3</v>
      </c>
      <c r="T28" s="34">
        <f>'[2]Circo1 legislative'!T68</f>
        <v>1.5923566878980892E-2</v>
      </c>
      <c r="U28" s="11">
        <f>'[2]Circo1 legislative'!U68</f>
        <v>18</v>
      </c>
      <c r="V28" s="28">
        <f>'[2]Circo1 legislative'!V68</f>
        <v>8.7890625E-3</v>
      </c>
      <c r="W28" s="34">
        <f>'[2]Circo1 legislative'!W68</f>
        <v>1.4331210191082803E-2</v>
      </c>
      <c r="X28" s="11">
        <f>'[2]Circo1 legislative'!X68</f>
        <v>157</v>
      </c>
      <c r="Y28" s="28">
        <f>'[2]Circo1 legislative'!Y68</f>
        <v>7.666015625E-2</v>
      </c>
      <c r="Z28" s="34">
        <f>'[2]Circo1 legislative'!Z68</f>
        <v>0.125</v>
      </c>
      <c r="AA28" s="11">
        <f>'[2]Circo1 legislative'!AA68</f>
        <v>21</v>
      </c>
      <c r="AB28" s="28">
        <f>'[2]Circo1 legislative'!AB68</f>
        <v>1.025390625E-2</v>
      </c>
      <c r="AC28" s="34">
        <f>'[2]Circo1 legislative'!AC68</f>
        <v>1.6719745222929936E-2</v>
      </c>
      <c r="AD28" s="11">
        <f>'[2]Circo1 legislative'!AD68</f>
        <v>324</v>
      </c>
      <c r="AE28" s="28">
        <f>'[2]Circo1 legislative'!AE68</f>
        <v>0.158203125</v>
      </c>
      <c r="AF28" s="34">
        <f>'[2]Circo1 legislative'!AF68</f>
        <v>0.25796178343949044</v>
      </c>
      <c r="AG28" s="11">
        <f>'[2]Circo1 legislative'!AG68</f>
        <v>222</v>
      </c>
      <c r="AH28" s="28">
        <f>'[2]Circo1 legislative'!AH68</f>
        <v>0.1083984375</v>
      </c>
      <c r="AI28" s="34">
        <f>'[2]Circo1 legislative'!AI68</f>
        <v>0.17675159235668789</v>
      </c>
      <c r="AJ28" s="11">
        <f>'[2]Circo1 legislative'!AJ68</f>
        <v>4</v>
      </c>
      <c r="AK28" s="28">
        <f>'[2]Circo1 legislative'!AK68</f>
        <v>1.953125E-3</v>
      </c>
      <c r="AL28" s="34">
        <f>'[2]Circo1 legislative'!AL68</f>
        <v>3.1847133757961785E-3</v>
      </c>
      <c r="AM28" s="11">
        <f>'[2]Circo1 legislative'!AM68</f>
        <v>31</v>
      </c>
      <c r="AN28" s="28">
        <f>'[2]Circo1 legislative'!AN68</f>
        <v>1.513671875E-2</v>
      </c>
      <c r="AO28" s="34">
        <f>'[2]Circo1 legislative'!AO68</f>
        <v>2.4681528662420384E-2</v>
      </c>
      <c r="AP28" s="11">
        <f>'[2]Circo1 legislative'!AP68</f>
        <v>355</v>
      </c>
      <c r="AQ28" s="28">
        <f>'[2]Circo1 legislative'!AQ68</f>
        <v>0.17333984375</v>
      </c>
      <c r="AR28" s="34">
        <f>'[2]Circo1 legislative'!AR68</f>
        <v>0.28264331210191085</v>
      </c>
      <c r="AS28" s="11">
        <f>'[2]Circo1 legislative'!AS68</f>
        <v>4</v>
      </c>
      <c r="AT28" s="28">
        <f>'[2]Circo1 legislative'!AT68</f>
        <v>1.953125E-3</v>
      </c>
      <c r="AU28" s="34">
        <f>'[2]Circo1 legislative'!AU68</f>
        <v>3.1847133757961785E-3</v>
      </c>
      <c r="AV28" s="11">
        <f>'[2]Circo1 legislative'!AV68</f>
        <v>4</v>
      </c>
      <c r="AW28" s="28">
        <f>'[2]Circo1 legislative'!AW68</f>
        <v>1.953125E-3</v>
      </c>
      <c r="AX28" s="34">
        <f>'[2]Circo1 legislative'!AX68</f>
        <v>3.1847133757961785E-3</v>
      </c>
      <c r="AY28" s="11">
        <f>'[2]Circo1 legislative'!AY68</f>
        <v>0</v>
      </c>
      <c r="AZ28" s="28">
        <f>'[2]Circo1 legislative'!AZ68</f>
        <v>0</v>
      </c>
      <c r="BA28" s="34">
        <f>'[2]Circo1 legislative'!BA68</f>
        <v>0</v>
      </c>
      <c r="BB28" s="11">
        <f>'[2]Circo1 legislative'!BB68</f>
        <v>2</v>
      </c>
      <c r="BC28" s="28">
        <f>'[2]Circo1 legislative'!BC68</f>
        <v>9.765625E-4</v>
      </c>
      <c r="BD28" s="34">
        <f>'[2]Circo1 legislative'!BD68</f>
        <v>1.5923566878980893E-3</v>
      </c>
    </row>
    <row r="29" spans="1:56">
      <c r="A29" s="11" t="str">
        <f>'[2]Circo1 legislative'!A114</f>
        <v>TAHUATA</v>
      </c>
      <c r="B29" s="12"/>
      <c r="C29" s="12">
        <f>'[2]Circo1 legislative'!C114</f>
        <v>577</v>
      </c>
      <c r="D29" s="12">
        <f>'[2]Circo1 legislative'!D114</f>
        <v>202</v>
      </c>
      <c r="E29" s="12">
        <f>'[2]Circo1 legislative'!E114</f>
        <v>375</v>
      </c>
      <c r="F29" s="28">
        <f>'[2]Circo1 legislative'!F114</f>
        <v>0.64991334488734831</v>
      </c>
      <c r="G29" s="12">
        <f>'[2]Circo1 legislative'!G114</f>
        <v>1</v>
      </c>
      <c r="H29" s="13">
        <f>'[2]Circo1 legislative'!H114</f>
        <v>374</v>
      </c>
      <c r="I29" s="11">
        <f>'[2]Circo1 legislative'!I114</f>
        <v>13</v>
      </c>
      <c r="J29" s="28">
        <f>'[2]Circo1 legislative'!J114</f>
        <v>2.2530329289428077E-2</v>
      </c>
      <c r="K29" s="34">
        <f>'[2]Circo1 legislative'!K114</f>
        <v>3.4759358288770054E-2</v>
      </c>
      <c r="L29" s="11">
        <f>'[2]Circo1 legislative'!L114</f>
        <v>1</v>
      </c>
      <c r="M29" s="28">
        <f>'[2]Circo1 legislative'!M114</f>
        <v>1.7331022530329288E-3</v>
      </c>
      <c r="N29" s="34">
        <f>'[2]Circo1 legislative'!N114</f>
        <v>2.6737967914438501E-3</v>
      </c>
      <c r="O29" s="11">
        <f>'[2]Circo1 legislative'!O114</f>
        <v>0</v>
      </c>
      <c r="P29" s="28">
        <f>'[2]Circo1 legislative'!P114</f>
        <v>0</v>
      </c>
      <c r="Q29" s="34">
        <f>'[2]Circo1 legislative'!Q114</f>
        <v>0</v>
      </c>
      <c r="R29" s="11">
        <f>'[2]Circo1 legislative'!R114</f>
        <v>0</v>
      </c>
      <c r="S29" s="28">
        <f>'[2]Circo1 legislative'!S114</f>
        <v>0</v>
      </c>
      <c r="T29" s="34">
        <f>'[2]Circo1 legislative'!T114</f>
        <v>0</v>
      </c>
      <c r="U29" s="11">
        <f>'[2]Circo1 legislative'!U114</f>
        <v>10</v>
      </c>
      <c r="V29" s="28">
        <f>'[2]Circo1 legislative'!V114</f>
        <v>1.7331022530329289E-2</v>
      </c>
      <c r="W29" s="34">
        <f>'[2]Circo1 legislative'!W114</f>
        <v>2.6737967914438502E-2</v>
      </c>
      <c r="X29" s="11">
        <f>'[2]Circo1 legislative'!X114</f>
        <v>97</v>
      </c>
      <c r="Y29" s="28">
        <f>'[2]Circo1 legislative'!Y114</f>
        <v>0.1681109185441941</v>
      </c>
      <c r="Z29" s="34">
        <f>'[2]Circo1 legislative'!Z114</f>
        <v>0.25935828877005346</v>
      </c>
      <c r="AA29" s="11">
        <f>'[2]Circo1 legislative'!AA114</f>
        <v>0</v>
      </c>
      <c r="AB29" s="28">
        <f>'[2]Circo1 legislative'!AB114</f>
        <v>0</v>
      </c>
      <c r="AC29" s="34">
        <f>'[2]Circo1 legislative'!AC114</f>
        <v>0</v>
      </c>
      <c r="AD29" s="11">
        <f>'[2]Circo1 legislative'!AD114</f>
        <v>24</v>
      </c>
      <c r="AE29" s="28">
        <f>'[2]Circo1 legislative'!AE114</f>
        <v>4.1594454072790298E-2</v>
      </c>
      <c r="AF29" s="34">
        <f>'[2]Circo1 legislative'!AF114</f>
        <v>6.4171122994652413E-2</v>
      </c>
      <c r="AG29" s="11">
        <f>'[2]Circo1 legislative'!AG114</f>
        <v>29</v>
      </c>
      <c r="AH29" s="28">
        <f>'[2]Circo1 legislative'!AH114</f>
        <v>5.0259965337954939E-2</v>
      </c>
      <c r="AI29" s="34">
        <f>'[2]Circo1 legislative'!AI114</f>
        <v>7.7540106951871662E-2</v>
      </c>
      <c r="AJ29" s="11">
        <f>'[2]Circo1 legislative'!AJ114</f>
        <v>0</v>
      </c>
      <c r="AK29" s="28">
        <f>'[2]Circo1 legislative'!AK114</f>
        <v>0</v>
      </c>
      <c r="AL29" s="34">
        <f>'[2]Circo1 legislative'!AL114</f>
        <v>0</v>
      </c>
      <c r="AM29" s="11">
        <f>'[2]Circo1 legislative'!AM114</f>
        <v>0</v>
      </c>
      <c r="AN29" s="28">
        <f>'[2]Circo1 legislative'!AN114</f>
        <v>0</v>
      </c>
      <c r="AO29" s="34">
        <f>'[2]Circo1 legislative'!AO114</f>
        <v>0</v>
      </c>
      <c r="AP29" s="11">
        <f>'[2]Circo1 legislative'!AP114</f>
        <v>198</v>
      </c>
      <c r="AQ29" s="28">
        <f>'[2]Circo1 legislative'!AQ114</f>
        <v>0.34315424610051992</v>
      </c>
      <c r="AR29" s="34">
        <f>'[2]Circo1 legislative'!AR114</f>
        <v>0.52941176470588236</v>
      </c>
      <c r="AS29" s="11">
        <f>'[2]Circo1 legislative'!AS114</f>
        <v>0</v>
      </c>
      <c r="AT29" s="28">
        <f>'[2]Circo1 legislative'!AT114</f>
        <v>0</v>
      </c>
      <c r="AU29" s="34">
        <f>'[2]Circo1 legislative'!AU114</f>
        <v>0</v>
      </c>
      <c r="AV29" s="11">
        <f>'[2]Circo1 legislative'!AV114</f>
        <v>2</v>
      </c>
      <c r="AW29" s="28">
        <f>'[2]Circo1 legislative'!AW114</f>
        <v>3.4662045060658577E-3</v>
      </c>
      <c r="AX29" s="34">
        <f>'[2]Circo1 legislative'!AX114</f>
        <v>5.3475935828877002E-3</v>
      </c>
      <c r="AY29" s="11">
        <f>'[2]Circo1 legislative'!AY114</f>
        <v>0</v>
      </c>
      <c r="AZ29" s="28">
        <f>'[2]Circo1 legislative'!AZ114</f>
        <v>0</v>
      </c>
      <c r="BA29" s="34">
        <f>'[2]Circo1 legislative'!BA114</f>
        <v>0</v>
      </c>
      <c r="BB29" s="11">
        <f>'[2]Circo1 legislative'!BB114</f>
        <v>0</v>
      </c>
      <c r="BC29" s="28">
        <f>'[2]Circo1 legislative'!BC114</f>
        <v>0</v>
      </c>
      <c r="BD29" s="34">
        <f>'[2]Circo1 legislative'!BD114</f>
        <v>0</v>
      </c>
    </row>
    <row r="30" spans="1:56">
      <c r="A30" s="11" t="str">
        <f>'[2]Circo1 legislative'!A127</f>
        <v>UA-HUKA</v>
      </c>
      <c r="B30" s="12"/>
      <c r="C30" s="12">
        <f>'[2]Circo1 legislative'!C127</f>
        <v>479</v>
      </c>
      <c r="D30" s="12">
        <f>'[2]Circo1 legislative'!D127</f>
        <v>135</v>
      </c>
      <c r="E30" s="12">
        <f>'[2]Circo1 legislative'!E127</f>
        <v>344</v>
      </c>
      <c r="F30" s="28">
        <f>'[2]Circo1 legislative'!F127</f>
        <v>0.71816283924843427</v>
      </c>
      <c r="G30" s="12">
        <f>'[2]Circo1 legislative'!G127</f>
        <v>1</v>
      </c>
      <c r="H30" s="13">
        <f>'[2]Circo1 legislative'!H127</f>
        <v>343</v>
      </c>
      <c r="I30" s="11">
        <f>'[2]Circo1 legislative'!I127</f>
        <v>16</v>
      </c>
      <c r="J30" s="28">
        <f>'[2]Circo1 legislative'!J127</f>
        <v>3.3402922755741124E-2</v>
      </c>
      <c r="K30" s="34">
        <f>'[2]Circo1 legislative'!K127</f>
        <v>4.6647230320699708E-2</v>
      </c>
      <c r="L30" s="11">
        <f>'[2]Circo1 legislative'!L127</f>
        <v>0</v>
      </c>
      <c r="M30" s="28">
        <f>'[2]Circo1 legislative'!M127</f>
        <v>0</v>
      </c>
      <c r="N30" s="34">
        <f>'[2]Circo1 legislative'!N127</f>
        <v>0</v>
      </c>
      <c r="O30" s="11">
        <f>'[2]Circo1 legislative'!O127</f>
        <v>0</v>
      </c>
      <c r="P30" s="28">
        <f>'[2]Circo1 legislative'!P127</f>
        <v>0</v>
      </c>
      <c r="Q30" s="34">
        <f>'[2]Circo1 legislative'!Q127</f>
        <v>0</v>
      </c>
      <c r="R30" s="11">
        <f>'[2]Circo1 legislative'!R127</f>
        <v>0</v>
      </c>
      <c r="S30" s="28">
        <f>'[2]Circo1 legislative'!S127</f>
        <v>0</v>
      </c>
      <c r="T30" s="34">
        <f>'[2]Circo1 legislative'!T127</f>
        <v>0</v>
      </c>
      <c r="U30" s="11">
        <f>'[2]Circo1 legislative'!U127</f>
        <v>11</v>
      </c>
      <c r="V30" s="28">
        <f>'[2]Circo1 legislative'!V127</f>
        <v>2.2964509394572025E-2</v>
      </c>
      <c r="W30" s="34">
        <f>'[2]Circo1 legislative'!W127</f>
        <v>3.2069970845481049E-2</v>
      </c>
      <c r="X30" s="11">
        <f>'[2]Circo1 legislative'!X127</f>
        <v>24</v>
      </c>
      <c r="Y30" s="28">
        <f>'[2]Circo1 legislative'!Y127</f>
        <v>5.0104384133611693E-2</v>
      </c>
      <c r="Z30" s="34">
        <f>'[2]Circo1 legislative'!Z127</f>
        <v>6.9970845481049565E-2</v>
      </c>
      <c r="AA30" s="11">
        <f>'[2]Circo1 legislative'!AA127</f>
        <v>40</v>
      </c>
      <c r="AB30" s="28">
        <f>'[2]Circo1 legislative'!AB127</f>
        <v>8.3507306889352817E-2</v>
      </c>
      <c r="AC30" s="34">
        <f>'[2]Circo1 legislative'!AC127</f>
        <v>0.11661807580174927</v>
      </c>
      <c r="AD30" s="11">
        <f>'[2]Circo1 legislative'!AD127</f>
        <v>184</v>
      </c>
      <c r="AE30" s="28">
        <f>'[2]Circo1 legislative'!AE127</f>
        <v>0.38413361169102295</v>
      </c>
      <c r="AF30" s="34">
        <f>'[2]Circo1 legislative'!AF127</f>
        <v>0.53644314868804666</v>
      </c>
      <c r="AG30" s="11">
        <f>'[2]Circo1 legislative'!AG127</f>
        <v>20</v>
      </c>
      <c r="AH30" s="28">
        <f>'[2]Circo1 legislative'!AH127</f>
        <v>4.1753653444676408E-2</v>
      </c>
      <c r="AI30" s="34">
        <f>'[2]Circo1 legislative'!AI127</f>
        <v>5.8309037900874633E-2</v>
      </c>
      <c r="AJ30" s="11">
        <f>'[2]Circo1 legislative'!AJ127</f>
        <v>1</v>
      </c>
      <c r="AK30" s="28">
        <f>'[2]Circo1 legislative'!AK127</f>
        <v>2.0876826722338203E-3</v>
      </c>
      <c r="AL30" s="34">
        <f>'[2]Circo1 legislative'!AL127</f>
        <v>2.9154518950437317E-3</v>
      </c>
      <c r="AM30" s="11">
        <f>'[2]Circo1 legislative'!AM127</f>
        <v>1</v>
      </c>
      <c r="AN30" s="28">
        <f>'[2]Circo1 legislative'!AN127</f>
        <v>2.0876826722338203E-3</v>
      </c>
      <c r="AO30" s="34">
        <f>'[2]Circo1 legislative'!AO127</f>
        <v>2.9154518950437317E-3</v>
      </c>
      <c r="AP30" s="11">
        <f>'[2]Circo1 legislative'!AP127</f>
        <v>43</v>
      </c>
      <c r="AQ30" s="28">
        <f>'[2]Circo1 legislative'!AQ127</f>
        <v>8.9770354906054284E-2</v>
      </c>
      <c r="AR30" s="34">
        <f>'[2]Circo1 legislative'!AR127</f>
        <v>0.12536443148688048</v>
      </c>
      <c r="AS30" s="11">
        <f>'[2]Circo1 legislative'!AS127</f>
        <v>1</v>
      </c>
      <c r="AT30" s="28">
        <f>'[2]Circo1 legislative'!AT127</f>
        <v>2.0876826722338203E-3</v>
      </c>
      <c r="AU30" s="34">
        <f>'[2]Circo1 legislative'!AU127</f>
        <v>2.9154518950437317E-3</v>
      </c>
      <c r="AV30" s="11">
        <f>'[2]Circo1 legislative'!AV127</f>
        <v>1</v>
      </c>
      <c r="AW30" s="28">
        <f>'[2]Circo1 legislative'!AW127</f>
        <v>2.0876826722338203E-3</v>
      </c>
      <c r="AX30" s="34">
        <f>'[2]Circo1 legislative'!AX127</f>
        <v>2.9154518950437317E-3</v>
      </c>
      <c r="AY30" s="11">
        <f>'[2]Circo1 legislative'!AY127</f>
        <v>1</v>
      </c>
      <c r="AZ30" s="28">
        <f>'[2]Circo1 legislative'!AZ127</f>
        <v>2.0876826722338203E-3</v>
      </c>
      <c r="BA30" s="34">
        <f>'[2]Circo1 legislative'!BA127</f>
        <v>2.9154518950437317E-3</v>
      </c>
      <c r="BB30" s="11">
        <f>'[2]Circo1 legislative'!BB127</f>
        <v>0</v>
      </c>
      <c r="BC30" s="28">
        <f>'[2]Circo1 legislative'!BC127</f>
        <v>0</v>
      </c>
      <c r="BD30" s="34">
        <f>'[2]Circo1 legislative'!BD127</f>
        <v>0</v>
      </c>
    </row>
    <row r="31" spans="1:56" ht="14" thickBot="1">
      <c r="A31" s="16" t="str">
        <f>'[2]Circo1 legislative'!A130</f>
        <v>UA-POU</v>
      </c>
      <c r="B31" s="17"/>
      <c r="C31" s="17">
        <f>'[2]Circo1 legislative'!C130</f>
        <v>1560</v>
      </c>
      <c r="D31" s="17">
        <f>'[2]Circo1 legislative'!D130</f>
        <v>617</v>
      </c>
      <c r="E31" s="17">
        <f>'[2]Circo1 legislative'!E130</f>
        <v>943</v>
      </c>
      <c r="F31" s="35">
        <f>'[2]Circo1 legislative'!F130</f>
        <v>0.60448717948717945</v>
      </c>
      <c r="G31" s="17">
        <f>'[2]Circo1 legislative'!G130</f>
        <v>11</v>
      </c>
      <c r="H31" s="18">
        <f>'[2]Circo1 legislative'!H130</f>
        <v>932</v>
      </c>
      <c r="I31" s="16">
        <f>'[2]Circo1 legislative'!I130</f>
        <v>98</v>
      </c>
      <c r="J31" s="35">
        <f>'[2]Circo1 legislative'!J130</f>
        <v>6.2820512820512819E-2</v>
      </c>
      <c r="K31" s="36">
        <f>'[2]Circo1 legislative'!K130</f>
        <v>0.10515021459227468</v>
      </c>
      <c r="L31" s="16">
        <f>'[2]Circo1 legislative'!L130</f>
        <v>0</v>
      </c>
      <c r="M31" s="35">
        <f>'[2]Circo1 legislative'!M130</f>
        <v>0</v>
      </c>
      <c r="N31" s="36">
        <f>'[2]Circo1 legislative'!N130</f>
        <v>0</v>
      </c>
      <c r="O31" s="16">
        <f>'[2]Circo1 legislative'!O130</f>
        <v>1</v>
      </c>
      <c r="P31" s="35">
        <f>'[2]Circo1 legislative'!P130</f>
        <v>6.4102564102564103E-4</v>
      </c>
      <c r="Q31" s="36">
        <f>'[2]Circo1 legislative'!Q130</f>
        <v>1.0729613733905579E-3</v>
      </c>
      <c r="R31" s="16">
        <f>'[2]Circo1 legislative'!R130</f>
        <v>0</v>
      </c>
      <c r="S31" s="35">
        <f>'[2]Circo1 legislative'!S130</f>
        <v>0</v>
      </c>
      <c r="T31" s="36">
        <f>'[2]Circo1 legislative'!T130</f>
        <v>0</v>
      </c>
      <c r="U31" s="16">
        <f>'[2]Circo1 legislative'!U130</f>
        <v>25</v>
      </c>
      <c r="V31" s="35">
        <f>'[2]Circo1 legislative'!V130</f>
        <v>1.6025641025641024E-2</v>
      </c>
      <c r="W31" s="36">
        <f>'[2]Circo1 legislative'!W130</f>
        <v>2.6824034334763949E-2</v>
      </c>
      <c r="X31" s="16">
        <f>'[2]Circo1 legislative'!X130</f>
        <v>140</v>
      </c>
      <c r="Y31" s="35">
        <f>'[2]Circo1 legislative'!Y130</f>
        <v>8.9743589743589744E-2</v>
      </c>
      <c r="Z31" s="36">
        <f>'[2]Circo1 legislative'!Z130</f>
        <v>0.15021459227467812</v>
      </c>
      <c r="AA31" s="16">
        <f>'[2]Circo1 legislative'!AA130</f>
        <v>19</v>
      </c>
      <c r="AB31" s="35">
        <f>'[2]Circo1 legislative'!AB130</f>
        <v>1.217948717948718E-2</v>
      </c>
      <c r="AC31" s="36">
        <f>'[2]Circo1 legislative'!AC130</f>
        <v>2.03862660944206E-2</v>
      </c>
      <c r="AD31" s="16">
        <f>'[2]Circo1 legislative'!AD130</f>
        <v>119</v>
      </c>
      <c r="AE31" s="35">
        <f>'[2]Circo1 legislative'!AE130</f>
        <v>7.6282051282051289E-2</v>
      </c>
      <c r="AF31" s="36">
        <f>'[2]Circo1 legislative'!AF130</f>
        <v>0.12768240343347639</v>
      </c>
      <c r="AG31" s="16">
        <f>'[2]Circo1 legislative'!AG130</f>
        <v>74</v>
      </c>
      <c r="AH31" s="35">
        <f>'[2]Circo1 legislative'!AH130</f>
        <v>4.7435897435897434E-2</v>
      </c>
      <c r="AI31" s="36">
        <f>'[2]Circo1 legislative'!AI130</f>
        <v>7.9399141630901282E-2</v>
      </c>
      <c r="AJ31" s="16">
        <f>'[2]Circo1 legislative'!AJ130</f>
        <v>4</v>
      </c>
      <c r="AK31" s="35">
        <f>'[2]Circo1 legislative'!AK130</f>
        <v>2.5641025641025641E-3</v>
      </c>
      <c r="AL31" s="36">
        <f>'[2]Circo1 legislative'!AL130</f>
        <v>4.2918454935622317E-3</v>
      </c>
      <c r="AM31" s="16">
        <f>'[2]Circo1 legislative'!AM130</f>
        <v>5</v>
      </c>
      <c r="AN31" s="35">
        <f>'[2]Circo1 legislative'!AN130</f>
        <v>3.205128205128205E-3</v>
      </c>
      <c r="AO31" s="36">
        <f>'[2]Circo1 legislative'!AO130</f>
        <v>5.3648068669527897E-3</v>
      </c>
      <c r="AP31" s="16">
        <f>'[2]Circo1 legislative'!AP130</f>
        <v>443</v>
      </c>
      <c r="AQ31" s="35">
        <f>'[2]Circo1 legislative'!AQ130</f>
        <v>0.28397435897435896</v>
      </c>
      <c r="AR31" s="36">
        <f>'[2]Circo1 legislative'!AR130</f>
        <v>0.47532188841201717</v>
      </c>
      <c r="AS31" s="16">
        <f>'[2]Circo1 legislative'!AS130</f>
        <v>3</v>
      </c>
      <c r="AT31" s="35">
        <f>'[2]Circo1 legislative'!AT130</f>
        <v>1.9230769230769232E-3</v>
      </c>
      <c r="AU31" s="36">
        <f>'[2]Circo1 legislative'!AU130</f>
        <v>3.2188841201716738E-3</v>
      </c>
      <c r="AV31" s="16">
        <f>'[2]Circo1 legislative'!AV130</f>
        <v>0</v>
      </c>
      <c r="AW31" s="35">
        <f>'[2]Circo1 legislative'!AW130</f>
        <v>0</v>
      </c>
      <c r="AX31" s="36">
        <f>'[2]Circo1 legislative'!AX130</f>
        <v>0</v>
      </c>
      <c r="AY31" s="16">
        <f>'[2]Circo1 legislative'!AY130</f>
        <v>0</v>
      </c>
      <c r="AZ31" s="35">
        <f>'[2]Circo1 legislative'!AZ130</f>
        <v>0</v>
      </c>
      <c r="BA31" s="36">
        <f>'[2]Circo1 legislative'!BA130</f>
        <v>0</v>
      </c>
      <c r="BB31" s="16">
        <f>'[2]Circo1 legislative'!BB130</f>
        <v>1</v>
      </c>
      <c r="BC31" s="35">
        <f>'[2]Circo1 legislative'!BC130</f>
        <v>6.4102564102564103E-4</v>
      </c>
      <c r="BD31" s="36">
        <f>'[2]Circo1 legislative'!BD130</f>
        <v>1.0729613733905579E-3</v>
      </c>
    </row>
    <row r="33" spans="1:56" ht="14" thickBot="1"/>
    <row r="34" spans="1:56">
      <c r="I34" s="170" t="str">
        <f>'[2]Circo1 legislative'!I139</f>
        <v>DUPONT-TEIKIVAEOHO</v>
      </c>
      <c r="J34" s="171"/>
      <c r="K34" s="20" t="str">
        <f>'[2]Circo1 legislative'!K139</f>
        <v>Teaki</v>
      </c>
      <c r="L34" s="170" t="str">
        <f>'[2]Circo1 legislative'!L139</f>
        <v>REGURON</v>
      </c>
      <c r="M34" s="171"/>
      <c r="N34" s="20" t="str">
        <f>'[2]Circo1 legislative'!N139</f>
        <v>Karl</v>
      </c>
      <c r="O34" s="170" t="str">
        <f>'[2]Circo1 legislative'!O139</f>
        <v>HEITAA</v>
      </c>
      <c r="P34" s="171"/>
      <c r="Q34" s="20" t="str">
        <f>'[2]Circo1 legislative'!Q139</f>
        <v>Gustave</v>
      </c>
      <c r="R34" s="170" t="str">
        <f>'[2]Circo1 legislative'!R139</f>
        <v>TANG-PIDOUX</v>
      </c>
      <c r="S34" s="171"/>
      <c r="T34" s="20" t="str">
        <f>'[2]Circo1 legislative'!T139</f>
        <v>Poema</v>
      </c>
      <c r="U34" s="170" t="str">
        <f>'[2]Circo1 legislative'!U139</f>
        <v>BRAUN-ORTEGA</v>
      </c>
      <c r="V34" s="171"/>
      <c r="W34" s="20" t="str">
        <f>'[2]Circo1 legislative'!W139</f>
        <v>Quito</v>
      </c>
      <c r="X34" s="170" t="str">
        <f>'[2]Circo1 legislative'!X139</f>
        <v>FREBAULT</v>
      </c>
      <c r="Y34" s="171"/>
      <c r="Z34" s="20" t="str">
        <f>'[2]Circo1 legislative'!Z139</f>
        <v>Pierre</v>
      </c>
      <c r="AA34" s="170" t="str">
        <f>'[2]Circo1 legislative'!AA139</f>
        <v>SCHYLE</v>
      </c>
      <c r="AB34" s="171"/>
      <c r="AC34" s="20" t="str">
        <f>'[2]Circo1 legislative'!AC139</f>
        <v>Philip</v>
      </c>
      <c r="AD34" s="170" t="str">
        <f>'[2]Circo1 legislative'!AD139</f>
        <v>FREBAULT</v>
      </c>
      <c r="AE34" s="171"/>
      <c r="AF34" s="20" t="str">
        <f>'[2]Circo1 legislative'!AF139</f>
        <v>Louis</v>
      </c>
      <c r="AG34" s="170" t="str">
        <f>'[2]Circo1 legislative'!AG139</f>
        <v>BOUTEAU</v>
      </c>
      <c r="AH34" s="171"/>
      <c r="AI34" s="20" t="str">
        <f>'[2]Circo1 legislative'!AI139</f>
        <v>Nicole</v>
      </c>
      <c r="AJ34" s="170" t="str">
        <f>'[2]Circo1 legislative'!AJ139</f>
        <v>FORTELEONI</v>
      </c>
      <c r="AK34" s="171"/>
      <c r="AL34" s="20" t="str">
        <f>'[2]Circo1 legislative'!AL139</f>
        <v>Teiva</v>
      </c>
      <c r="AM34" s="170" t="str">
        <f>'[2]Circo1 legislative'!AM139</f>
        <v>MARCHESINI</v>
      </c>
      <c r="AN34" s="171"/>
      <c r="AO34" s="20" t="str">
        <f>'[2]Circo1 legislative'!AO139</f>
        <v>Pierre</v>
      </c>
      <c r="AP34" s="170" t="str">
        <f>'[2]Circo1 legislative'!AP139</f>
        <v>FRITCH</v>
      </c>
      <c r="AQ34" s="171"/>
      <c r="AR34" s="20" t="str">
        <f>'[2]Circo1 legislative'!AR139</f>
        <v>Edouard</v>
      </c>
      <c r="AS34" s="170" t="str">
        <f>'[2]Circo1 legislative'!AS139</f>
        <v>ANANIA</v>
      </c>
      <c r="AT34" s="171"/>
      <c r="AU34" s="20" t="str">
        <f>'[2]Circo1 legislative'!AU139</f>
        <v>Robert</v>
      </c>
      <c r="AV34" s="170" t="str">
        <f>'[2]Circo1 legislative'!AV139</f>
        <v>TEROROTUA</v>
      </c>
      <c r="AW34" s="171"/>
      <c r="AX34" s="20" t="str">
        <f>'[2]Circo1 legislative'!AX139</f>
        <v>Ronald</v>
      </c>
      <c r="AY34" s="170" t="str">
        <f>'[2]Circo1 legislative'!AY139</f>
        <v>BENNETT</v>
      </c>
      <c r="AZ34" s="171"/>
      <c r="BA34" s="20" t="str">
        <f>'[2]Circo1 legislative'!BA139</f>
        <v>Pita</v>
      </c>
      <c r="BB34" s="170" t="str">
        <f>'[2]Circo1 legislative'!BB139</f>
        <v>MAIROTO</v>
      </c>
      <c r="BC34" s="171"/>
      <c r="BD34" s="20" t="str">
        <f>'[2]Circo1 legislative'!BD139</f>
        <v>Tevahine</v>
      </c>
    </row>
    <row r="35" spans="1:56" s="42" customFormat="1" ht="26">
      <c r="A35" s="37" t="str">
        <f>'[2]Circo1 legislative'!A140</f>
        <v>TOTAL</v>
      </c>
      <c r="B35" s="38" t="str">
        <f>'[2]Circo1 legislative'!B140</f>
        <v>Nbr bureau de vote</v>
      </c>
      <c r="C35" s="37" t="str">
        <f>'[2]Circo1 legislative'!C140</f>
        <v>Inscrits</v>
      </c>
      <c r="D35" s="37" t="str">
        <f>'[2]Circo1 legislative'!D140</f>
        <v>Abstentions</v>
      </c>
      <c r="E35" s="37" t="str">
        <f>'[2]Circo1 legislative'!E140</f>
        <v>Votants</v>
      </c>
      <c r="F35" s="37" t="str">
        <f>'[2]Circo1 legislative'!F140</f>
        <v>% Particip.</v>
      </c>
      <c r="G35" s="38" t="str">
        <f>'[2]Circo1 legislative'!G140</f>
        <v>Blancs et nuls</v>
      </c>
      <c r="H35" s="37" t="str">
        <f>'[2]Circo1 legislative'!H140</f>
        <v>Exprimés</v>
      </c>
      <c r="I35" s="39" t="str">
        <f>'[2]Circo1 legislative'!I140</f>
        <v>Voix</v>
      </c>
      <c r="J35" s="40" t="str">
        <f>'[2]Circo1 legislative'!J140</f>
        <v>% Voix/Ins</v>
      </c>
      <c r="K35" s="41" t="str">
        <f>'[2]Circo1 legislative'!K140</f>
        <v>% Voix/Exp</v>
      </c>
      <c r="L35" s="39" t="str">
        <f>'[2]Circo1 legislative'!L140</f>
        <v>Voix</v>
      </c>
      <c r="M35" s="40" t="str">
        <f>'[2]Circo1 legislative'!M140</f>
        <v>% Voix/Ins</v>
      </c>
      <c r="N35" s="41" t="str">
        <f>'[2]Circo1 legislative'!N140</f>
        <v>% Voix/Exp</v>
      </c>
      <c r="O35" s="39" t="str">
        <f>'[2]Circo1 legislative'!O140</f>
        <v>Voix</v>
      </c>
      <c r="P35" s="40" t="str">
        <f>'[2]Circo1 legislative'!P140</f>
        <v>% Voix/Ins</v>
      </c>
      <c r="Q35" s="41" t="str">
        <f>'[2]Circo1 legislative'!Q140</f>
        <v>% Voix/Exp</v>
      </c>
      <c r="R35" s="39" t="str">
        <f>'[2]Circo1 legislative'!R140</f>
        <v>Voix</v>
      </c>
      <c r="S35" s="40" t="str">
        <f>'[2]Circo1 legislative'!S140</f>
        <v>% Voix/Ins</v>
      </c>
      <c r="T35" s="41" t="str">
        <f>'[2]Circo1 legislative'!T140</f>
        <v>% Voix/Exp</v>
      </c>
      <c r="U35" s="39" t="str">
        <f>'[2]Circo1 legislative'!U140</f>
        <v>Voix</v>
      </c>
      <c r="V35" s="40" t="str">
        <f>'[2]Circo1 legislative'!V140</f>
        <v>% Voix/Ins</v>
      </c>
      <c r="W35" s="41" t="str">
        <f>'[2]Circo1 legislative'!W140</f>
        <v>% Voix/Exp</v>
      </c>
      <c r="X35" s="39" t="str">
        <f>'[2]Circo1 legislative'!X140</f>
        <v>Voix</v>
      </c>
      <c r="Y35" s="40" t="str">
        <f>'[2]Circo1 legislative'!Y140</f>
        <v>% Voix/Ins</v>
      </c>
      <c r="Z35" s="41" t="str">
        <f>'[2]Circo1 legislative'!Z140</f>
        <v>% Voix/Exp</v>
      </c>
      <c r="AA35" s="39" t="str">
        <f>'[2]Circo1 legislative'!AA140</f>
        <v>Voix</v>
      </c>
      <c r="AB35" s="40" t="str">
        <f>'[2]Circo1 legislative'!AB140</f>
        <v>% Voix/Ins</v>
      </c>
      <c r="AC35" s="41" t="str">
        <f>'[2]Circo1 legislative'!AC140</f>
        <v>% Voix/Exp</v>
      </c>
      <c r="AD35" s="39" t="str">
        <f>'[2]Circo1 legislative'!AD140</f>
        <v>Voix</v>
      </c>
      <c r="AE35" s="40" t="str">
        <f>'[2]Circo1 legislative'!AE140</f>
        <v>% Voix/Ins</v>
      </c>
      <c r="AF35" s="41" t="str">
        <f>'[2]Circo1 legislative'!AF140</f>
        <v>% Voix/Exp</v>
      </c>
      <c r="AG35" s="39" t="str">
        <f>'[2]Circo1 legislative'!AG140</f>
        <v>Voix</v>
      </c>
      <c r="AH35" s="40" t="str">
        <f>'[2]Circo1 legislative'!AH140</f>
        <v>% Voix/Ins</v>
      </c>
      <c r="AI35" s="41" t="str">
        <f>'[2]Circo1 legislative'!AI140</f>
        <v>% Voix/Exp</v>
      </c>
      <c r="AJ35" s="39" t="str">
        <f>'[2]Circo1 legislative'!AJ140</f>
        <v>Voix</v>
      </c>
      <c r="AK35" s="40" t="str">
        <f>'[2]Circo1 legislative'!AK140</f>
        <v>% Voix/Ins</v>
      </c>
      <c r="AL35" s="41" t="str">
        <f>'[2]Circo1 legislative'!AL140</f>
        <v>% Voix/Exp</v>
      </c>
      <c r="AM35" s="39" t="str">
        <f>'[2]Circo1 legislative'!AM140</f>
        <v>Voix</v>
      </c>
      <c r="AN35" s="40" t="str">
        <f>'[2]Circo1 legislative'!AN140</f>
        <v>% Voix/Ins</v>
      </c>
      <c r="AO35" s="41" t="str">
        <f>'[2]Circo1 legislative'!AO140</f>
        <v>% Voix/Exp</v>
      </c>
      <c r="AP35" s="39" t="str">
        <f>'[2]Circo1 legislative'!AP140</f>
        <v>Voix</v>
      </c>
      <c r="AQ35" s="40" t="str">
        <f>'[2]Circo1 legislative'!AQ140</f>
        <v>% Voix/Ins</v>
      </c>
      <c r="AR35" s="41" t="str">
        <f>'[2]Circo1 legislative'!AR140</f>
        <v>% Voix/Exp</v>
      </c>
      <c r="AS35" s="39" t="str">
        <f>'[2]Circo1 legislative'!AS140</f>
        <v>Voix</v>
      </c>
      <c r="AT35" s="40" t="str">
        <f>'[2]Circo1 legislative'!AT140</f>
        <v>% Voix/Ins</v>
      </c>
      <c r="AU35" s="41" t="str">
        <f>'[2]Circo1 legislative'!AU140</f>
        <v>% Voix/Exp</v>
      </c>
      <c r="AV35" s="39" t="str">
        <f>'[2]Circo1 legislative'!AV140</f>
        <v>Voix</v>
      </c>
      <c r="AW35" s="40" t="str">
        <f>'[2]Circo1 legislative'!AW140</f>
        <v>% Voix/Ins</v>
      </c>
      <c r="AX35" s="41" t="str">
        <f>'[2]Circo1 legislative'!AX140</f>
        <v>% Voix/Exp</v>
      </c>
      <c r="AY35" s="39" t="str">
        <f>'[2]Circo1 legislative'!AY140</f>
        <v>Voix</v>
      </c>
      <c r="AZ35" s="40" t="str">
        <f>'[2]Circo1 legislative'!AZ140</f>
        <v>% Voix/Ins</v>
      </c>
      <c r="BA35" s="41" t="str">
        <f>'[2]Circo1 legislative'!BA140</f>
        <v>% Voix/Exp</v>
      </c>
      <c r="BB35" s="39" t="str">
        <f>'[2]Circo1 legislative'!BB140</f>
        <v>Voix</v>
      </c>
      <c r="BC35" s="40" t="str">
        <f>'[2]Circo1 legislative'!BC140</f>
        <v>% Voix/Ins</v>
      </c>
      <c r="BD35" s="41" t="str">
        <f>'[2]Circo1 legislative'!BD140</f>
        <v>% Voix/Exp</v>
      </c>
    </row>
    <row r="36" spans="1:56" s="49" customFormat="1">
      <c r="A36" s="43" t="s">
        <v>41</v>
      </c>
      <c r="B36" s="44">
        <f>COUNTA('[2]Circo1 legislative'!B9:B14,'[2]Circo1 legislative'!B55:B64,'[2]Circo1 legislative'!B79:B93,'[2]Circo1 legislative'!B95:B102)</f>
        <v>39</v>
      </c>
      <c r="C36" s="43">
        <f>SUM(C5:C8)</f>
        <v>47544</v>
      </c>
      <c r="D36" s="43">
        <f t="shared" ref="D36:I36" si="0">SUM(D5:D8)</f>
        <v>28162</v>
      </c>
      <c r="E36" s="43">
        <f t="shared" si="0"/>
        <v>19382</v>
      </c>
      <c r="F36" s="45">
        <f>E36/C36</f>
        <v>0.40766447921924953</v>
      </c>
      <c r="G36" s="43">
        <f t="shared" si="0"/>
        <v>408</v>
      </c>
      <c r="H36" s="43">
        <f t="shared" si="0"/>
        <v>18974</v>
      </c>
      <c r="I36" s="46">
        <f t="shared" si="0"/>
        <v>763</v>
      </c>
      <c r="J36" s="47">
        <f>I36/$C36</f>
        <v>1.6048292108362779E-2</v>
      </c>
      <c r="K36" s="48">
        <f>I36/$H36</f>
        <v>4.0212922947190893E-2</v>
      </c>
      <c r="L36" s="43">
        <f t="shared" ref="L36" si="1">SUM(L5:L8)</f>
        <v>331</v>
      </c>
      <c r="M36" s="47">
        <f>L36/$C36</f>
        <v>6.9619720679791348E-3</v>
      </c>
      <c r="N36" s="48">
        <f>L36/$H36</f>
        <v>1.7444924633709287E-2</v>
      </c>
      <c r="O36" s="43">
        <f t="shared" ref="O36" si="2">SUM(O5:O8)</f>
        <v>80</v>
      </c>
      <c r="P36" s="47">
        <f>O36/$C36</f>
        <v>1.6826518593303045E-3</v>
      </c>
      <c r="Q36" s="48">
        <f>O36/$H36</f>
        <v>4.2162959839780753E-3</v>
      </c>
      <c r="R36" s="43">
        <f t="shared" ref="R36" si="3">SUM(R5:R8)</f>
        <v>762</v>
      </c>
      <c r="S36" s="47">
        <f>R36/$C36</f>
        <v>1.6027258960121152E-2</v>
      </c>
      <c r="T36" s="48">
        <f>R36/$H36</f>
        <v>4.0160219247391167E-2</v>
      </c>
      <c r="U36" s="43">
        <f t="shared" ref="U36" si="4">SUM(U5:U8)</f>
        <v>857</v>
      </c>
      <c r="V36" s="47">
        <f>U36/$C36</f>
        <v>1.8025408043075886E-2</v>
      </c>
      <c r="W36" s="48">
        <f>U36/$H36</f>
        <v>4.5167070728365129E-2</v>
      </c>
      <c r="X36" s="43">
        <f>SUM(X5:X8)</f>
        <v>3659</v>
      </c>
      <c r="Y36" s="47">
        <f>X36/$C36</f>
        <v>7.6960289416119806E-2</v>
      </c>
      <c r="Z36" s="48">
        <f>X36/$H36</f>
        <v>0.19284283756719722</v>
      </c>
      <c r="AA36" s="43">
        <f>SUM(AA5:AA8)</f>
        <v>2359</v>
      </c>
      <c r="AB36" s="47">
        <f>AA36/$C36</f>
        <v>4.9617196702002354E-2</v>
      </c>
      <c r="AC36" s="48">
        <f>AA36/$H36</f>
        <v>0.12432802782755349</v>
      </c>
      <c r="AD36" s="43">
        <f>SUM(AD5:AD8)</f>
        <v>145</v>
      </c>
      <c r="AE36" s="47">
        <f>AD36/$C36</f>
        <v>3.0498064950361769E-3</v>
      </c>
      <c r="AF36" s="48">
        <f>AD36/$H36</f>
        <v>7.6420364709602617E-3</v>
      </c>
      <c r="AG36" s="43">
        <f>SUM(AG5:AG8)</f>
        <v>1595</v>
      </c>
      <c r="AH36" s="47">
        <f>AG36/$C36</f>
        <v>3.3547871445397948E-2</v>
      </c>
      <c r="AI36" s="48">
        <f>AG36/$H36</f>
        <v>8.4062401180562879E-2</v>
      </c>
      <c r="AJ36" s="43">
        <f>SUM(AJ5:AJ8)</f>
        <v>302</v>
      </c>
      <c r="AK36" s="47">
        <f>AJ36/$C36</f>
        <v>6.3520107689719E-3</v>
      </c>
      <c r="AL36" s="48">
        <f>AJ36/$H36</f>
        <v>1.5916517339517235E-2</v>
      </c>
      <c r="AM36" s="43">
        <f>SUM(AM5:AM8)</f>
        <v>308</v>
      </c>
      <c r="AN36" s="47">
        <f>AM36/$C36</f>
        <v>6.4782096584216726E-3</v>
      </c>
      <c r="AO36" s="48">
        <f>AM36/$H36</f>
        <v>1.623273953831559E-2</v>
      </c>
      <c r="AP36" s="43">
        <f>SUM(AP5:AP8)</f>
        <v>7145</v>
      </c>
      <c r="AQ36" s="47">
        <f>AP36/$C36</f>
        <v>0.15028184418643784</v>
      </c>
      <c r="AR36" s="48">
        <f>AP36/$H36</f>
        <v>0.37656793506904185</v>
      </c>
      <c r="AS36" s="43">
        <f>SUM(AS5:AS8)</f>
        <v>99</v>
      </c>
      <c r="AT36" s="47">
        <f>AS36/$C36</f>
        <v>2.0822816759212518E-3</v>
      </c>
      <c r="AU36" s="48">
        <f>AS36/$H36</f>
        <v>5.2176662801728686E-3</v>
      </c>
      <c r="AV36" s="43">
        <f>SUM(AV5:AV8)</f>
        <v>181</v>
      </c>
      <c r="AW36" s="47">
        <f>AV36/$C36</f>
        <v>3.806999831734814E-3</v>
      </c>
      <c r="AX36" s="48">
        <f>AV36/$H36</f>
        <v>9.5393696637503956E-3</v>
      </c>
      <c r="AY36" s="43">
        <f>SUM(AY5:AY8)</f>
        <v>304</v>
      </c>
      <c r="AZ36" s="47">
        <f>AY36/$C36</f>
        <v>6.3940770654551575E-3</v>
      </c>
      <c r="BA36" s="48">
        <f>AY36/$H36</f>
        <v>1.6021924739116684E-2</v>
      </c>
      <c r="BB36" s="43">
        <f>SUM(BB5:BB8)</f>
        <v>84</v>
      </c>
      <c r="BC36" s="47">
        <f>BB36/$C36</f>
        <v>1.7667844522968198E-3</v>
      </c>
      <c r="BD36" s="48">
        <f>BB36/$H36</f>
        <v>4.4271107831769787E-3</v>
      </c>
    </row>
    <row r="37" spans="1:56" s="49" customFormat="1">
      <c r="A37" s="43" t="s">
        <v>42</v>
      </c>
      <c r="B37" s="44">
        <f>COUNTA('[2]Circo1 legislative'!B6:B7,'[2]Circo1 legislative'!B16:B18,'[2]Circo1 legislative'!B20:B24,'[2]Circo1 legislative'!B26:B27,'[2]Circo1 legislative'!B32,'[2]Circo1 legislative'!B34:B36,'[2]Circo1 legislative'!B38:B39,'[2]Circo1 legislative'!B46:B50,'[2]Circo1 legislative'!B52:B53,'[2]Circo1 legislative'!B66:B67,'[2]Circo1 legislative'!B75:B77,'[2]Circo1 legislative'!B104,'[2]Circo1 legislative'!B106:B110,'[2]Circo1 legislative'!B112:B113,'[2]Circo1 legislative'!B120:B121,'[2]Circo1 legislative'!B123,'[2]Circo1 legislative'!B125:B126)</f>
        <v>43</v>
      </c>
      <c r="C37" s="43">
        <f>SUM(C9:C25)</f>
        <v>12688</v>
      </c>
      <c r="D37" s="43">
        <f t="shared" ref="D37:I37" si="5">SUM(D9:D25)</f>
        <v>5707</v>
      </c>
      <c r="E37" s="43">
        <f t="shared" si="5"/>
        <v>6981</v>
      </c>
      <c r="F37" s="45">
        <f t="shared" ref="F37:F38" si="6">E37/C37</f>
        <v>0.55020491803278693</v>
      </c>
      <c r="G37" s="43">
        <f t="shared" si="5"/>
        <v>108</v>
      </c>
      <c r="H37" s="43">
        <f t="shared" si="5"/>
        <v>6873</v>
      </c>
      <c r="I37" s="46">
        <f t="shared" si="5"/>
        <v>121</v>
      </c>
      <c r="J37" s="47">
        <f>I37/$C37</f>
        <v>9.5365699873896596E-3</v>
      </c>
      <c r="K37" s="48">
        <f>I37/$H37</f>
        <v>1.7605121489887968E-2</v>
      </c>
      <c r="L37" s="43">
        <f t="shared" ref="L37" si="7">SUM(L9:L25)</f>
        <v>67</v>
      </c>
      <c r="M37" s="47">
        <f>L37/$C37</f>
        <v>5.2805800756620426E-3</v>
      </c>
      <c r="N37" s="48">
        <f>L37/$H37</f>
        <v>9.748290411756148E-3</v>
      </c>
      <c r="O37" s="43">
        <f t="shared" ref="O37" si="8">SUM(O9:O25)</f>
        <v>4</v>
      </c>
      <c r="P37" s="47">
        <f>O37/$C37</f>
        <v>3.1525851197982345E-4</v>
      </c>
      <c r="Q37" s="48">
        <f>O37/$H37</f>
        <v>5.819874872690237E-4</v>
      </c>
      <c r="R37" s="43">
        <f t="shared" ref="R37" si="9">SUM(R9:R25)</f>
        <v>148</v>
      </c>
      <c r="S37" s="47">
        <f>R37/$C37</f>
        <v>1.1664564943253467E-2</v>
      </c>
      <c r="T37" s="48">
        <f>R37/$H37</f>
        <v>2.1533537028953876E-2</v>
      </c>
      <c r="U37" s="43">
        <f t="shared" ref="U37" si="10">SUM(U9:U25)</f>
        <v>286</v>
      </c>
      <c r="V37" s="47">
        <f>U37/$C37</f>
        <v>2.2540983606557378E-2</v>
      </c>
      <c r="W37" s="48">
        <f>U37/$H37</f>
        <v>4.1612105339735195E-2</v>
      </c>
      <c r="X37" s="43">
        <f t="shared" ref="X37" si="11">SUM(X9:X25)</f>
        <v>1319</v>
      </c>
      <c r="Y37" s="47">
        <f>X37/$C37</f>
        <v>0.10395649432534679</v>
      </c>
      <c r="Z37" s="48">
        <f>X37/$H37</f>
        <v>0.19191037392696056</v>
      </c>
      <c r="AA37" s="43">
        <f t="shared" ref="AA37" si="12">SUM(AA9:AA25)</f>
        <v>82</v>
      </c>
      <c r="AB37" s="47">
        <f>AA37/$C37</f>
        <v>6.4627994955863809E-3</v>
      </c>
      <c r="AC37" s="48">
        <f>AA37/$H37</f>
        <v>1.1930743489014985E-2</v>
      </c>
      <c r="AD37" s="43">
        <f t="shared" ref="AD37" si="13">SUM(AD9:AD25)</f>
        <v>1227</v>
      </c>
      <c r="AE37" s="47">
        <f>AD37/$C37</f>
        <v>9.6705548549810838E-2</v>
      </c>
      <c r="AF37" s="48">
        <f>AD37/$H37</f>
        <v>0.17852466171977302</v>
      </c>
      <c r="AG37" s="43">
        <f t="shared" ref="AG37" si="14">SUM(AG9:AG25)</f>
        <v>557</v>
      </c>
      <c r="AH37" s="47">
        <f>AG37/$C37</f>
        <v>4.3899747793190419E-2</v>
      </c>
      <c r="AI37" s="48">
        <f>AG37/$H37</f>
        <v>8.104175760221155E-2</v>
      </c>
      <c r="AJ37" s="43">
        <f t="shared" ref="AJ37" si="15">SUM(AJ9:AJ25)</f>
        <v>46</v>
      </c>
      <c r="AK37" s="47">
        <f>AJ37/$C37</f>
        <v>3.6254728877679696E-3</v>
      </c>
      <c r="AL37" s="48">
        <f>AJ37/$H37</f>
        <v>6.6928561035937729E-3</v>
      </c>
      <c r="AM37" s="43">
        <f t="shared" ref="AM37" si="16">SUM(AM9:AM25)</f>
        <v>69</v>
      </c>
      <c r="AN37" s="47">
        <f>AM37/$C37</f>
        <v>5.4382093316519544E-3</v>
      </c>
      <c r="AO37" s="48">
        <f>AM37/$H37</f>
        <v>1.0039284155390659E-2</v>
      </c>
      <c r="AP37" s="43">
        <f t="shared" ref="AP37" si="17">SUM(AP9:AP25)</f>
        <v>2484</v>
      </c>
      <c r="AQ37" s="47">
        <f>AP37/$C37</f>
        <v>0.19577553593947036</v>
      </c>
      <c r="AR37" s="48">
        <f>AP37/$H37</f>
        <v>0.36141422959406372</v>
      </c>
      <c r="AS37" s="43">
        <f t="shared" ref="AS37" si="18">SUM(AS9:AS25)</f>
        <v>141</v>
      </c>
      <c r="AT37" s="47">
        <f>AS37/$C37</f>
        <v>1.1112862547288776E-2</v>
      </c>
      <c r="AU37" s="48">
        <f>AS37/$H37</f>
        <v>2.0515058926233086E-2</v>
      </c>
      <c r="AV37" s="43">
        <f t="shared" ref="AV37" si="19">SUM(AV9:AV25)</f>
        <v>34</v>
      </c>
      <c r="AW37" s="47">
        <f>AV37/$C37</f>
        <v>2.6796973518284995E-3</v>
      </c>
      <c r="AX37" s="48">
        <f>AV37/$H37</f>
        <v>4.9468936417867019E-3</v>
      </c>
      <c r="AY37" s="43">
        <f t="shared" ref="AY37" si="20">SUM(AY9:AY25)</f>
        <v>66</v>
      </c>
      <c r="AZ37" s="47">
        <f>AY37/$C37</f>
        <v>5.2017654476670871E-3</v>
      </c>
      <c r="BA37" s="48">
        <f>AY37/$H37</f>
        <v>9.6027935399388906E-3</v>
      </c>
      <c r="BB37" s="43">
        <f t="shared" ref="BB37" si="21">SUM(BB9:BB25)</f>
        <v>222</v>
      </c>
      <c r="BC37" s="47">
        <f>BB37/$C37</f>
        <v>1.7496847414880203E-2</v>
      </c>
      <c r="BD37" s="48">
        <f>BB37/$H37</f>
        <v>3.2300305543430816E-2</v>
      </c>
    </row>
    <row r="38" spans="1:56" s="49" customFormat="1" ht="27" thickBot="1">
      <c r="A38" s="44" t="s">
        <v>43</v>
      </c>
      <c r="B38" s="44">
        <f>COUNTA('[2]Circo1 legislative'!B29:B30,'[2]Circo1 legislative'!B41:B44,'[2]Circo1 legislative'!B69:B73,'[2]Circo1 legislative'!B115:B118,'[2]Circo1 legislative'!B128:B129,'[2]Circo1 legislative'!B131:B136)</f>
        <v>23</v>
      </c>
      <c r="C38" s="43">
        <f>SUM(C26:C31)</f>
        <v>6900</v>
      </c>
      <c r="D38" s="43">
        <f t="shared" ref="D38:I38" si="22">SUM(D26:D31)</f>
        <v>2517</v>
      </c>
      <c r="E38" s="43">
        <f t="shared" si="22"/>
        <v>4383</v>
      </c>
      <c r="F38" s="45">
        <f t="shared" si="6"/>
        <v>0.63521739130434784</v>
      </c>
      <c r="G38" s="43">
        <f t="shared" si="22"/>
        <v>44</v>
      </c>
      <c r="H38" s="43">
        <f t="shared" si="22"/>
        <v>4339</v>
      </c>
      <c r="I38" s="46">
        <f t="shared" si="22"/>
        <v>247</v>
      </c>
      <c r="J38" s="47">
        <f>I38/$C38</f>
        <v>3.5797101449275365E-2</v>
      </c>
      <c r="K38" s="48">
        <f>I38/$H38</f>
        <v>5.6925558884535606E-2</v>
      </c>
      <c r="L38" s="43">
        <f t="shared" ref="L38" si="23">SUM(L26:L31)</f>
        <v>10</v>
      </c>
      <c r="M38" s="47">
        <f>L38/$C38</f>
        <v>1.4492753623188406E-3</v>
      </c>
      <c r="N38" s="48">
        <f>L38/$H38</f>
        <v>2.3046784973496199E-3</v>
      </c>
      <c r="O38" s="43">
        <f t="shared" ref="O38" si="24">SUM(O26:O31)</f>
        <v>20</v>
      </c>
      <c r="P38" s="47">
        <f>O38/$C38</f>
        <v>2.8985507246376812E-3</v>
      </c>
      <c r="Q38" s="48">
        <f>O38/$H38</f>
        <v>4.6093569946992399E-3</v>
      </c>
      <c r="R38" s="43">
        <f t="shared" ref="R38" si="25">SUM(R26:R31)</f>
        <v>21</v>
      </c>
      <c r="S38" s="47">
        <f>R38/$C38</f>
        <v>3.0434782608695652E-3</v>
      </c>
      <c r="T38" s="48">
        <f>R38/$H38</f>
        <v>4.8398248444342018E-3</v>
      </c>
      <c r="U38" s="43">
        <f t="shared" ref="U38" si="26">SUM(U26:U31)</f>
        <v>115</v>
      </c>
      <c r="V38" s="47">
        <f>U38/$C38</f>
        <v>1.6666666666666666E-2</v>
      </c>
      <c r="W38" s="48">
        <f>U38/$H38</f>
        <v>2.6503802719520627E-2</v>
      </c>
      <c r="X38" s="43">
        <f t="shared" ref="X38" si="27">SUM(X26:X31)</f>
        <v>546</v>
      </c>
      <c r="Y38" s="47">
        <f>X38/$C38</f>
        <v>7.91304347826087E-2</v>
      </c>
      <c r="Z38" s="48">
        <f>X38/$H38</f>
        <v>0.12583544595528923</v>
      </c>
      <c r="AA38" s="43">
        <f t="shared" ref="AA38" si="28">SUM(AA26:AA31)</f>
        <v>92</v>
      </c>
      <c r="AB38" s="47">
        <f>AA38/$C38</f>
        <v>1.3333333333333334E-2</v>
      </c>
      <c r="AC38" s="48">
        <f>AA38/$H38</f>
        <v>2.1203042175616502E-2</v>
      </c>
      <c r="AD38" s="43">
        <f t="shared" ref="AD38" si="29">SUM(AD26:AD31)</f>
        <v>1386</v>
      </c>
      <c r="AE38" s="47">
        <f>AD38/$C38</f>
        <v>0.2008695652173913</v>
      </c>
      <c r="AF38" s="48">
        <f>AD38/$H38</f>
        <v>0.31942843973265728</v>
      </c>
      <c r="AG38" s="43">
        <f t="shared" ref="AG38" si="30">SUM(AG26:AG31)</f>
        <v>396</v>
      </c>
      <c r="AH38" s="47">
        <f>AG38/$C38</f>
        <v>5.7391304347826085E-2</v>
      </c>
      <c r="AI38" s="48">
        <f>AG38/$H38</f>
        <v>9.1265268495044946E-2</v>
      </c>
      <c r="AJ38" s="43">
        <f t="shared" ref="AJ38" si="31">SUM(AJ26:AJ31)</f>
        <v>11</v>
      </c>
      <c r="AK38" s="47">
        <f>AJ38/$C38</f>
        <v>1.5942028985507246E-3</v>
      </c>
      <c r="AL38" s="48">
        <f>AJ38/$H38</f>
        <v>2.5351463470845818E-3</v>
      </c>
      <c r="AM38" s="43">
        <f t="shared" ref="AM38" si="32">SUM(AM26:AM31)</f>
        <v>44</v>
      </c>
      <c r="AN38" s="47">
        <f>AM38/$C38</f>
        <v>6.3768115942028983E-3</v>
      </c>
      <c r="AO38" s="48">
        <f>AM38/$H38</f>
        <v>1.0140585388338327E-2</v>
      </c>
      <c r="AP38" s="43">
        <f t="shared" ref="AP38" si="33">SUM(AP26:AP31)</f>
        <v>1426</v>
      </c>
      <c r="AQ38" s="47">
        <f>AP38/$C38</f>
        <v>0.20666666666666667</v>
      </c>
      <c r="AR38" s="48">
        <f>AP38/$H38</f>
        <v>0.32864715372205577</v>
      </c>
      <c r="AS38" s="43">
        <f t="shared" ref="AS38" si="34">SUM(AS26:AS31)</f>
        <v>9</v>
      </c>
      <c r="AT38" s="47">
        <f>AS38/$C38</f>
        <v>1.3043478260869566E-3</v>
      </c>
      <c r="AU38" s="48">
        <f>AS38/$H38</f>
        <v>2.0742106476146576E-3</v>
      </c>
      <c r="AV38" s="43">
        <f t="shared" ref="AV38" si="35">SUM(AV26:AV31)</f>
        <v>7</v>
      </c>
      <c r="AW38" s="47">
        <f>AV38/$C38</f>
        <v>1.0144927536231885E-3</v>
      </c>
      <c r="AX38" s="48">
        <f>AV38/$H38</f>
        <v>1.6132749481447338E-3</v>
      </c>
      <c r="AY38" s="43">
        <f t="shared" ref="AY38" si="36">SUM(AY26:AY31)</f>
        <v>4</v>
      </c>
      <c r="AZ38" s="47">
        <f>AY38/$C38</f>
        <v>5.7971014492753622E-4</v>
      </c>
      <c r="BA38" s="48">
        <f>AY38/$H38</f>
        <v>9.2187139893984784E-4</v>
      </c>
      <c r="BB38" s="43">
        <f t="shared" ref="BB38" si="37">SUM(BB26:BB31)</f>
        <v>5</v>
      </c>
      <c r="BC38" s="47">
        <f>BB38/$C38</f>
        <v>7.246376811594203E-4</v>
      </c>
      <c r="BD38" s="48">
        <f>BB38/$H38</f>
        <v>1.15233924867481E-3</v>
      </c>
    </row>
    <row r="39" spans="1:56" ht="14" thickBot="1">
      <c r="A39" s="21" t="str">
        <f>'[2]Circo1 legislative'!A141</f>
        <v>TOTAL CIRCO 1</v>
      </c>
      <c r="B39" s="22">
        <f>'[2]Circo1 legislative'!B141</f>
        <v>105</v>
      </c>
      <c r="C39" s="22">
        <f>'[2]Circo1 legislative'!C141</f>
        <v>67132</v>
      </c>
      <c r="D39" s="22">
        <f>'[2]Circo1 legislative'!D141</f>
        <v>36386</v>
      </c>
      <c r="E39" s="22">
        <f>'[2]Circo1 legislative'!E141</f>
        <v>30746</v>
      </c>
      <c r="F39" s="23">
        <f>'[2]Circo1 legislative'!F141</f>
        <v>0.4579932074122624</v>
      </c>
      <c r="G39" s="22">
        <f>'[2]Circo1 legislative'!G141</f>
        <v>560</v>
      </c>
      <c r="H39" s="22">
        <f>'[2]Circo1 legislative'!H141</f>
        <v>30186</v>
      </c>
      <c r="I39" s="50">
        <f>'[2]Circo1 legislative'!I141</f>
        <v>1131</v>
      </c>
      <c r="J39" s="51">
        <f>'[2]Circo1 legislative'!J141</f>
        <v>1.6847405112316034E-2</v>
      </c>
      <c r="K39" s="52">
        <f>'[2]Circo1 legislative'!K141</f>
        <v>3.7467700258397935E-2</v>
      </c>
      <c r="L39" s="50">
        <f>'[2]Circo1 legislative'!L141</f>
        <v>408</v>
      </c>
      <c r="M39" s="51">
        <f>'[2]Circo1 legislative'!M141</f>
        <v>6.0775785020556515E-3</v>
      </c>
      <c r="N39" s="52">
        <f>'[2]Circo1 legislative'!N141</f>
        <v>1.3516199562711191E-2</v>
      </c>
      <c r="O39" s="50">
        <f>'[2]Circo1 legislative'!O141</f>
        <v>104</v>
      </c>
      <c r="P39" s="51">
        <f>'[2]Circo1 legislative'!P141</f>
        <v>1.5491866769945779E-3</v>
      </c>
      <c r="Q39" s="52">
        <f>'[2]Circo1 legislative'!Q141</f>
        <v>3.4453057708871662E-3</v>
      </c>
      <c r="R39" s="50">
        <f>'[2]Circo1 legislative'!R141</f>
        <v>931</v>
      </c>
      <c r="S39" s="51">
        <f>'[2]Circo1 legislative'!S141</f>
        <v>1.3868199964249539E-2</v>
      </c>
      <c r="T39" s="52">
        <f>'[2]Circo1 legislative'!T141</f>
        <v>3.0842112237461073E-2</v>
      </c>
      <c r="U39" s="50">
        <f>'[2]Circo1 legislative'!U141</f>
        <v>1258</v>
      </c>
      <c r="V39" s="51">
        <f>'[2]Circo1 legislative'!V141</f>
        <v>1.8739200381338261E-2</v>
      </c>
      <c r="W39" s="52">
        <f>'[2]Circo1 legislative'!W141</f>
        <v>4.1674948651692835E-2</v>
      </c>
      <c r="X39" s="50">
        <f>'[2]Circo1 legislative'!X141</f>
        <v>5524</v>
      </c>
      <c r="Y39" s="51">
        <f>'[2]Circo1 legislative'!Y141</f>
        <v>8.228564618959662E-2</v>
      </c>
      <c r="Z39" s="52">
        <f>'[2]Circo1 legislative'!Z141</f>
        <v>0.18299874113827602</v>
      </c>
      <c r="AA39" s="50">
        <f>'[2]Circo1 legislative'!AA141</f>
        <v>2533</v>
      </c>
      <c r="AB39" s="51">
        <f>'[2]Circo1 legislative'!AB141</f>
        <v>3.7731633200262168E-2</v>
      </c>
      <c r="AC39" s="52">
        <f>'[2]Circo1 legislative'!AC141</f>
        <v>8.3913072285165313E-2</v>
      </c>
      <c r="AD39" s="50">
        <f>'[2]Circo1 legislative'!AD141</f>
        <v>2758</v>
      </c>
      <c r="AE39" s="51">
        <f>'[2]Circo1 legislative'!AE141</f>
        <v>4.1083238991836975E-2</v>
      </c>
      <c r="AF39" s="52">
        <f>'[2]Circo1 legislative'!AF141</f>
        <v>9.1366858808719267E-2</v>
      </c>
      <c r="AG39" s="50">
        <f>'[2]Circo1 legislative'!AG141</f>
        <v>2548</v>
      </c>
      <c r="AH39" s="51">
        <f>'[2]Circo1 legislative'!AH141</f>
        <v>3.7955073586367155E-2</v>
      </c>
      <c r="AI39" s="52">
        <f>'[2]Circo1 legislative'!AI141</f>
        <v>8.4409991386735578E-2</v>
      </c>
      <c r="AJ39" s="50">
        <f>'[2]Circo1 legislative'!AJ141</f>
        <v>359</v>
      </c>
      <c r="AK39" s="51">
        <f>'[2]Circo1 legislative'!AK141</f>
        <v>5.3476732407793598E-3</v>
      </c>
      <c r="AL39" s="52">
        <f>'[2]Circo1 legislative'!AL141</f>
        <v>1.1892930497581661E-2</v>
      </c>
      <c r="AM39" s="50">
        <f>'[2]Circo1 legislative'!AM141</f>
        <v>421</v>
      </c>
      <c r="AN39" s="51">
        <f>'[2]Circo1 legislative'!AN141</f>
        <v>6.271226836679974E-3</v>
      </c>
      <c r="AO39" s="52">
        <f>'[2]Circo1 legislative'!AO141</f>
        <v>1.3946862784072086E-2</v>
      </c>
      <c r="AP39" s="50">
        <f>'[2]Circo1 legislative'!AP141</f>
        <v>11055</v>
      </c>
      <c r="AQ39" s="51">
        <f>'[2]Circo1 legislative'!AQ141</f>
        <v>0.16467556455937557</v>
      </c>
      <c r="AR39" s="52">
        <f>'[2]Circo1 legislative'!AR141</f>
        <v>0.36622937785728482</v>
      </c>
      <c r="AS39" s="50">
        <f>'[2]Circo1 legislative'!AS141</f>
        <v>249</v>
      </c>
      <c r="AT39" s="51">
        <f>'[2]Circo1 legislative'!AT141</f>
        <v>3.7091104093427874E-3</v>
      </c>
      <c r="AU39" s="52">
        <f>'[2]Circo1 legislative'!AU141</f>
        <v>8.2488570860663885E-3</v>
      </c>
      <c r="AV39" s="50">
        <f>'[2]Circo1 legislative'!AV141</f>
        <v>222</v>
      </c>
      <c r="AW39" s="51">
        <f>'[2]Circo1 legislative'!AW141</f>
        <v>3.3069177143538104E-3</v>
      </c>
      <c r="AX39" s="52">
        <f>'[2]Circo1 legislative'!AX141</f>
        <v>7.3544027032399128E-3</v>
      </c>
      <c r="AY39" s="50">
        <f>'[2]Circo1 legislative'!AY141</f>
        <v>374</v>
      </c>
      <c r="AZ39" s="51">
        <f>'[2]Circo1 legislative'!AZ141</f>
        <v>5.5711136268843473E-3</v>
      </c>
      <c r="BA39" s="52">
        <f>'[2]Circo1 legislative'!BA141</f>
        <v>1.2389849599151924E-2</v>
      </c>
      <c r="BB39" s="50">
        <f>'[2]Circo1 legislative'!BB141</f>
        <v>311</v>
      </c>
      <c r="BC39" s="51">
        <f>'[2]Circo1 legislative'!BC141</f>
        <v>4.6326640052434011E-3</v>
      </c>
      <c r="BD39" s="52">
        <f>'[2]Circo1 legislative'!BD141</f>
        <v>1.0302789372556815E-2</v>
      </c>
    </row>
  </sheetData>
  <mergeCells count="32">
    <mergeCell ref="AS34:AT34"/>
    <mergeCell ref="AV34:AW34"/>
    <mergeCell ref="AY34:AZ34"/>
    <mergeCell ref="BB34:BC34"/>
    <mergeCell ref="AA34:AB34"/>
    <mergeCell ref="AD34:AE34"/>
    <mergeCell ref="AG34:AH34"/>
    <mergeCell ref="AJ34:AK34"/>
    <mergeCell ref="AM34:AN34"/>
    <mergeCell ref="AP34:AQ34"/>
    <mergeCell ref="AS3:AT3"/>
    <mergeCell ref="AV3:AW3"/>
    <mergeCell ref="AY3:AZ3"/>
    <mergeCell ref="BB3:BC3"/>
    <mergeCell ref="I34:J34"/>
    <mergeCell ref="L34:M34"/>
    <mergeCell ref="O34:P34"/>
    <mergeCell ref="R34:S34"/>
    <mergeCell ref="U34:V34"/>
    <mergeCell ref="X34:Y34"/>
    <mergeCell ref="AA3:AB3"/>
    <mergeCell ref="AD3:AE3"/>
    <mergeCell ref="AG3:AH3"/>
    <mergeCell ref="AJ3:AK3"/>
    <mergeCell ref="AM3:AN3"/>
    <mergeCell ref="AP3:AQ3"/>
    <mergeCell ref="X3:Y3"/>
    <mergeCell ref="I3:J3"/>
    <mergeCell ref="L3:M3"/>
    <mergeCell ref="O3:P3"/>
    <mergeCell ref="R3:S3"/>
    <mergeCell ref="U3:V3"/>
  </mergeCells>
  <phoneticPr fontId="5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Circo1 legislative</vt:lpstr>
      <vt:lpstr>Circo1 - Histogramme</vt:lpstr>
      <vt:lpstr>Feuil1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Celine</dc:creator>
  <cp:lastModifiedBy>HAUT COMMISSARIAT</cp:lastModifiedBy>
  <cp:lastPrinted>2014-06-15T06:52:24Z</cp:lastPrinted>
  <dcterms:created xsi:type="dcterms:W3CDTF">2012-06-05T03:40:40Z</dcterms:created>
  <dcterms:modified xsi:type="dcterms:W3CDTF">2014-06-15T08:25:13Z</dcterms:modified>
</cp:coreProperties>
</file>